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FS164" sheetId="6" r:id="rId6"/>
    <sheet name="DC16" sheetId="7" r:id="rId7"/>
    <sheet name="FS181" sheetId="8" r:id="rId8"/>
    <sheet name="FS182" sheetId="9" r:id="rId9"/>
    <sheet name="FS183" sheetId="10" r:id="rId10"/>
    <sheet name="FS184" sheetId="11" r:id="rId11"/>
    <sheet name="FS185" sheetId="12" r:id="rId12"/>
    <sheet name="DC18" sheetId="13" r:id="rId13"/>
    <sheet name="FS191" sheetId="14" r:id="rId14"/>
    <sheet name="FS192" sheetId="15" r:id="rId15"/>
    <sheet name="FS193" sheetId="16" r:id="rId16"/>
    <sheet name="FS194" sheetId="17" r:id="rId17"/>
    <sheet name="FS195" sheetId="18" r:id="rId18"/>
    <sheet name="FS196" sheetId="19" r:id="rId19"/>
    <sheet name="DC19" sheetId="20" r:id="rId20"/>
    <sheet name="FS201" sheetId="21" r:id="rId21"/>
    <sheet name="FS203" sheetId="22" r:id="rId22"/>
    <sheet name="FS204" sheetId="23" r:id="rId23"/>
    <sheet name="FS205" sheetId="24" r:id="rId24"/>
    <sheet name="DC20" sheetId="25" r:id="rId25"/>
  </sheets>
  <definedNames>
    <definedName name="_xlnm.Print_Area" localSheetId="6">'DC16'!$A$1:$K$69</definedName>
    <definedName name="_xlnm.Print_Area" localSheetId="12">'DC18'!$A$1:$K$69</definedName>
    <definedName name="_xlnm.Print_Area" localSheetId="19">'DC19'!$A$1:$K$69</definedName>
    <definedName name="_xlnm.Print_Area" localSheetId="24">'DC20'!$A$1:$K$69</definedName>
    <definedName name="_xlnm.Print_Area" localSheetId="2">'FS161'!$A$1:$K$69</definedName>
    <definedName name="_xlnm.Print_Area" localSheetId="3">'FS162'!$A$1:$K$69</definedName>
    <definedName name="_xlnm.Print_Area" localSheetId="4">'FS163'!$A$1:$K$69</definedName>
    <definedName name="_xlnm.Print_Area" localSheetId="5">'FS164'!$A$1:$K$69</definedName>
    <definedName name="_xlnm.Print_Area" localSheetId="7">'FS181'!$A$1:$K$69</definedName>
    <definedName name="_xlnm.Print_Area" localSheetId="8">'FS182'!$A$1:$K$69</definedName>
    <definedName name="_xlnm.Print_Area" localSheetId="9">'FS183'!$A$1:$K$69</definedName>
    <definedName name="_xlnm.Print_Area" localSheetId="10">'FS184'!$A$1:$K$69</definedName>
    <definedName name="_xlnm.Print_Area" localSheetId="11">'FS185'!$A$1:$K$69</definedName>
    <definedName name="_xlnm.Print_Area" localSheetId="13">'FS191'!$A$1:$K$69</definedName>
    <definedName name="_xlnm.Print_Area" localSheetId="14">'FS192'!$A$1:$K$69</definedName>
    <definedName name="_xlnm.Print_Area" localSheetId="15">'FS193'!$A$1:$K$69</definedName>
    <definedName name="_xlnm.Print_Area" localSheetId="16">'FS194'!$A$1:$K$69</definedName>
    <definedName name="_xlnm.Print_Area" localSheetId="17">'FS195'!$A$1:$K$69</definedName>
    <definedName name="_xlnm.Print_Area" localSheetId="18">'FS196'!$A$1:$K$69</definedName>
    <definedName name="_xlnm.Print_Area" localSheetId="20">'FS201'!$A$1:$K$69</definedName>
    <definedName name="_xlnm.Print_Area" localSheetId="21">'FS203'!$A$1:$K$69</definedName>
    <definedName name="_xlnm.Print_Area" localSheetId="22">'FS204'!$A$1:$K$69</definedName>
    <definedName name="_xlnm.Print_Area" localSheetId="23">'FS205'!$A$1:$K$69</definedName>
    <definedName name="_xlnm.Print_Area" localSheetId="1">'MAN'!$A$1:$K$69</definedName>
    <definedName name="_xlnm.Print_Area" localSheetId="0">'Summary'!$A$1:$K$69</definedName>
  </definedNames>
  <calcPr fullCalcOnLoad="1"/>
</workbook>
</file>

<file path=xl/sharedStrings.xml><?xml version="1.0" encoding="utf-8"?>
<sst xmlns="http://schemas.openxmlformats.org/spreadsheetml/2006/main" count="2225" uniqueCount="109">
  <si>
    <t>Free State: Mangaung(MAN) - Table A1 Budget Summary for 4th Quarter ended 30 June 2015 (Figures Finalised as at 2015/10/13)</t>
  </si>
  <si>
    <t>Description</t>
  </si>
  <si>
    <t>2011/12</t>
  </si>
  <si>
    <t>2012/13</t>
  </si>
  <si>
    <t>2013/14</t>
  </si>
  <si>
    <t>Current year 2014/15</t>
  </si>
  <si>
    <t>2015/16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</si>
  <si>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</si>
  <si>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</si>
  <si>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</si>
  <si>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</si>
  <si>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</si>
  <si>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</si>
  <si>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2015/16</t>
  </si>
  <si>
    <t>Budget Year 2016/17</t>
  </si>
  <si>
    <t>Budget Year 2017/18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</si>
  <si>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</si>
  <si>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</si>
  <si>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</si>
  <si>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</si>
  <si>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</si>
  <si>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</si>
  <si>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</si>
  <si>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</si>
  <si>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</si>
  <si>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</si>
  <si>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</si>
  <si>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</si>
  <si>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</si>
  <si>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</si>
  <si>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</si>
  <si>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</si>
  <si>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</si>
  <si>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</si>
  <si>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</si>
  <si>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</si>
  <si>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</si>
  <si>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</si>
  <si>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</si>
  <si>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</si>
  <si>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</si>
  <si>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</si>
  <si>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</si>
  <si>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</si>
  <si>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</si>
  <si>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</si>
  <si>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</si>
  <si>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</si>
  <si>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</si>
  <si>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</si>
  <si>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</si>
  <si>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</si>
  <si>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</si>
  <si>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</si>
  <si>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</si>
  <si>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</si>
  <si>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</si>
  <si>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</si>
  <si>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</si>
  <si>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</si>
  <si>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</si>
  <si>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</si>
  <si>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</si>
  <si>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</si>
  <si>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</si>
  <si>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</si>
  <si>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</si>
  <si>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</si>
  <si>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</si>
  <si>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</si>
  <si>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</si>
  <si>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</si>
  <si>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</si>
  <si>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Free State: Letsemeng(FS161) - Table A1 Budget Summary for 4th Quarter ended 30 June 2015 (Figures Finalised as at 2015/10/13)</t>
  </si>
  <si>
    <t>Free State: Kopanong(FS162) - Table A1 Budget Summary for 4th Quarter ended 30 June 2015 (Figures Finalised as at 2015/10/13)</t>
  </si>
  <si>
    <t>Free State: Mohokare(FS163) - Table A1 Budget Summary for 4th Quarter ended 30 June 2015 (Figures Finalised as at 2015/10/13)</t>
  </si>
  <si>
    <t>Free State: Naledi (Fs)(FS164) - Table A1 Budget Summary for 4th Quarter ended 30 June 2015 (Figures Finalised as at 2015/10/13)</t>
  </si>
  <si>
    <t>Free State: Xhariep(DC16) - Table A1 Budget Summary for 4th Quarter ended 30 June 2015 (Figures Finalised as at 2015/10/13)</t>
  </si>
  <si>
    <t>Free State: Masilonyana(FS181) - Table A1 Budget Summary for 4th Quarter ended 30 June 2015 (Figures Finalised as at 2015/10/13)</t>
  </si>
  <si>
    <t>Free State: Tokologo(FS182) - Table A1 Budget Summary for 4th Quarter ended 30 June 2015 (Figures Finalised as at 2015/10/13)</t>
  </si>
  <si>
    <t>Free State: Tswelopele(FS183) - Table A1 Budget Summary for 4th Quarter ended 30 June 2015 (Figures Finalised as at 2015/10/13)</t>
  </si>
  <si>
    <t>Free State: Matjhabeng(FS184) - Table A1 Budget Summary for 4th Quarter ended 30 June 2015 (Figures Finalised as at 2015/10/13)</t>
  </si>
  <si>
    <t>Free State: Nala(FS185) - Table A1 Budget Summary for 4th Quarter ended 30 June 2015 (Figures Finalised as at 2015/10/13)</t>
  </si>
  <si>
    <t>Free State: Lejweleputswa(DC18) - Table A1 Budget Summary for 4th Quarter ended 30 June 2015 (Figures Finalised as at 2015/10/13)</t>
  </si>
  <si>
    <t>Free State: Setsoto(FS191) - Table A1 Budget Summary for 4th Quarter ended 30 June 2015 (Figures Finalised as at 2015/10/13)</t>
  </si>
  <si>
    <t>Free State: Dihlabeng(FS192) - Table A1 Budget Summary for 4th Quarter ended 30 June 2015 (Figures Finalised as at 2015/10/13)</t>
  </si>
  <si>
    <t>Free State: Nketoana(FS193) - Table A1 Budget Summary for 4th Quarter ended 30 June 2015 (Figures Finalised as at 2015/10/13)</t>
  </si>
  <si>
    <t>Free State: Maluti-a-Phofung(FS194) - Table A1 Budget Summary for 4th Quarter ended 30 June 2015 (Figures Finalised as at 2015/10/13)</t>
  </si>
  <si>
    <t>Free State: Phumelela(FS195) - Table A1 Budget Summary for 4th Quarter ended 30 June 2015 (Figures Finalised as at 2015/10/13)</t>
  </si>
  <si>
    <t>Free State: Mantsopa(FS196) - Table A1 Budget Summary for 4th Quarter ended 30 June 2015 (Figures Finalised as at 2015/10/13)</t>
  </si>
  <si>
    <t>Free State: Thabo Mofutsanyana(DC19) - Table A1 Budget Summary for 4th Quarter ended 30 June 2015 (Figures Finalised as at 2015/10/13)</t>
  </si>
  <si>
    <t>Free State: Moqhaka(FS201) - Table A1 Budget Summary for 4th Quarter ended 30 June 2015 (Figures Finalised as at 2015/10/13)</t>
  </si>
  <si>
    <t>Free State: Ngwathe(FS203) - Table A1 Budget Summary for 4th Quarter ended 30 June 2015 (Figures Finalised as at 2015/10/13)</t>
  </si>
  <si>
    <t>Free State: Metsimaholo(FS204) - Table A1 Budget Summary for 4th Quarter ended 30 June 2015 (Figures Finalised as at 2015/10/13)</t>
  </si>
  <si>
    <t>Free State: Mafube(FS205) - Table A1 Budget Summary for 4th Quarter ended 30 June 2015 (Figures Finalised as at 2015/10/13)</t>
  </si>
  <si>
    <t>Free State: Fezile Dabi(DC20) - Table A1 Budget Summary for 4th Quarter ended 30 June 2015 (Figures Finalised as at 2015/10/13)</t>
  </si>
  <si>
    <t>Summary - Table A1 Budget Summary for 4th Quarter ended 30 June 2015 (Figures Finalised as at 2015/10/13)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</si>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</sst>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,,_);_(* \(#,##0,,\);_(* &quot;–&quot;?_);_(@_)"/>
    <numFmt numFmtId="170" formatCode="_(* #,##0,_);_(* \(#,##0,\);_(* &quot;–&quot;?_);_(@_)"/>
    <numFmt numFmtId="171" formatCode="_ * #,##0_ ;_ * \-#,##0_ ;_ * &quot;-&quot;??_ ;_ @_ "/>
    <numFmt numFmtId="172" formatCode="0.0%;[Red]\(0.0%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168" fontId="44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72" fontId="5" fillId="0" borderId="0" xfId="59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 applyProtection="1">
      <alignment/>
      <protection/>
    </xf>
    <xf numFmtId="173" fontId="3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3" fontId="5" fillId="0" borderId="16" xfId="0" applyNumberFormat="1" applyFont="1" applyBorder="1" applyAlignment="1" applyProtection="1">
      <alignment/>
      <protection/>
    </xf>
    <xf numFmtId="173" fontId="5" fillId="0" borderId="17" xfId="0" applyNumberFormat="1" applyFont="1" applyBorder="1" applyAlignment="1" applyProtection="1">
      <alignment/>
      <protection/>
    </xf>
    <xf numFmtId="173" fontId="5" fillId="0" borderId="18" xfId="0" applyNumberFormat="1" applyFont="1" applyBorder="1" applyAlignment="1" applyProtection="1">
      <alignment/>
      <protection/>
    </xf>
    <xf numFmtId="173" fontId="5" fillId="0" borderId="19" xfId="0" applyNumberFormat="1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3" fontId="5" fillId="0" borderId="16" xfId="0" applyNumberFormat="1" applyFont="1" applyFill="1" applyBorder="1" applyAlignment="1" applyProtection="1">
      <alignment/>
      <protection/>
    </xf>
    <xf numFmtId="173" fontId="5" fillId="0" borderId="17" xfId="0" applyNumberFormat="1" applyFont="1" applyFill="1" applyBorder="1" applyAlignment="1" applyProtection="1">
      <alignment/>
      <protection/>
    </xf>
    <xf numFmtId="173" fontId="5" fillId="0" borderId="18" xfId="0" applyNumberFormat="1" applyFont="1" applyFill="1" applyBorder="1" applyAlignment="1" applyProtection="1">
      <alignment/>
      <protection/>
    </xf>
    <xf numFmtId="173" fontId="5" fillId="0" borderId="19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indent="1"/>
      <protection/>
    </xf>
    <xf numFmtId="169" fontId="5" fillId="0" borderId="21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69" fontId="5" fillId="0" borderId="22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2"/>
      <protection/>
    </xf>
    <xf numFmtId="171" fontId="5" fillId="0" borderId="21" xfId="42" applyNumberFormat="1" applyFont="1" applyFill="1" applyBorder="1" applyAlignment="1" applyProtection="1">
      <alignment/>
      <protection/>
    </xf>
    <xf numFmtId="171" fontId="5" fillId="0" borderId="10" xfId="42" applyNumberFormat="1" applyFont="1" applyFill="1" applyBorder="1" applyAlignment="1" applyProtection="1">
      <alignment/>
      <protection/>
    </xf>
    <xf numFmtId="171" fontId="5" fillId="0" borderId="22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69" fontId="5" fillId="0" borderId="16" xfId="0" applyNumberFormat="1" applyFont="1" applyFill="1" applyBorder="1" applyAlignment="1" applyProtection="1">
      <alignment/>
      <protection/>
    </xf>
    <xf numFmtId="169" fontId="5" fillId="0" borderId="17" xfId="0" applyNumberFormat="1" applyFont="1" applyFill="1" applyBorder="1" applyAlignment="1" applyProtection="1">
      <alignment/>
      <protection/>
    </xf>
    <xf numFmtId="169" fontId="5" fillId="0" borderId="18" xfId="0" applyNumberFormat="1" applyFont="1" applyFill="1" applyBorder="1" applyAlignment="1" applyProtection="1">
      <alignment/>
      <protection/>
    </xf>
    <xf numFmtId="169" fontId="5" fillId="0" borderId="19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1179857247</v>
      </c>
      <c r="C5" s="6">
        <v>1243802882</v>
      </c>
      <c r="D5" s="23">
        <v>1760420921</v>
      </c>
      <c r="E5" s="24">
        <v>1946066832</v>
      </c>
      <c r="F5" s="6">
        <v>1723497011</v>
      </c>
      <c r="G5" s="25">
        <v>1723497011</v>
      </c>
      <c r="H5" s="26">
        <v>0</v>
      </c>
      <c r="I5" s="24">
        <v>1913479887</v>
      </c>
      <c r="J5" s="6">
        <v>2068229880</v>
      </c>
      <c r="K5" s="25">
        <v>2211263456</v>
      </c>
    </row>
    <row r="6" spans="1:11" ht="13.5">
      <c r="A6" s="22" t="s">
        <v>18</v>
      </c>
      <c r="B6" s="6">
        <v>4921091432</v>
      </c>
      <c r="C6" s="6">
        <v>5517420142</v>
      </c>
      <c r="D6" s="23">
        <v>6143149167</v>
      </c>
      <c r="E6" s="24">
        <v>7609900732</v>
      </c>
      <c r="F6" s="6">
        <v>7301999628</v>
      </c>
      <c r="G6" s="25">
        <v>7301999628</v>
      </c>
      <c r="H6" s="26">
        <v>0</v>
      </c>
      <c r="I6" s="24">
        <v>8290028428</v>
      </c>
      <c r="J6" s="6">
        <v>8944975154</v>
      </c>
      <c r="K6" s="25">
        <v>9560909419</v>
      </c>
    </row>
    <row r="7" spans="1:11" ht="13.5">
      <c r="A7" s="22" t="s">
        <v>19</v>
      </c>
      <c r="B7" s="6">
        <v>55312720</v>
      </c>
      <c r="C7" s="6">
        <v>71991123</v>
      </c>
      <c r="D7" s="23">
        <v>86082416</v>
      </c>
      <c r="E7" s="24">
        <v>243871464</v>
      </c>
      <c r="F7" s="6">
        <v>215658080</v>
      </c>
      <c r="G7" s="25">
        <v>215658080</v>
      </c>
      <c r="H7" s="26">
        <v>0</v>
      </c>
      <c r="I7" s="24">
        <v>182417371</v>
      </c>
      <c r="J7" s="6">
        <v>185627348</v>
      </c>
      <c r="K7" s="25">
        <v>204854485</v>
      </c>
    </row>
    <row r="8" spans="1:11" ht="13.5">
      <c r="A8" s="22" t="s">
        <v>20</v>
      </c>
      <c r="B8" s="6">
        <v>3365066647</v>
      </c>
      <c r="C8" s="6">
        <v>3759987531</v>
      </c>
      <c r="D8" s="23">
        <v>3737206601</v>
      </c>
      <c r="E8" s="24">
        <v>3411956702</v>
      </c>
      <c r="F8" s="6">
        <v>3364852902</v>
      </c>
      <c r="G8" s="25">
        <v>3364852902</v>
      </c>
      <c r="H8" s="26">
        <v>0</v>
      </c>
      <c r="I8" s="24">
        <v>3644473824</v>
      </c>
      <c r="J8" s="6">
        <v>3456460352</v>
      </c>
      <c r="K8" s="25">
        <v>3467215749</v>
      </c>
    </row>
    <row r="9" spans="1:11" ht="13.5">
      <c r="A9" s="22" t="s">
        <v>21</v>
      </c>
      <c r="B9" s="6">
        <v>1576522661</v>
      </c>
      <c r="C9" s="6">
        <v>813111522</v>
      </c>
      <c r="D9" s="23">
        <v>1004325657</v>
      </c>
      <c r="E9" s="24">
        <v>1492264278</v>
      </c>
      <c r="F9" s="6">
        <v>1575190619</v>
      </c>
      <c r="G9" s="25">
        <v>1575190619</v>
      </c>
      <c r="H9" s="26">
        <v>0</v>
      </c>
      <c r="I9" s="24">
        <v>2610750832</v>
      </c>
      <c r="J9" s="6">
        <v>2698714016</v>
      </c>
      <c r="K9" s="25">
        <v>2680400538</v>
      </c>
    </row>
    <row r="10" spans="1:11" ht="25.5">
      <c r="A10" s="27" t="s">
        <v>97</v>
      </c>
      <c r="B10" s="28">
        <f>SUM(B5:B9)</f>
        <v>11097850707</v>
      </c>
      <c r="C10" s="29">
        <f aca="true" t="shared" si="0" ref="C10:K10">SUM(C5:C9)</f>
        <v>11406313200</v>
      </c>
      <c r="D10" s="30">
        <f t="shared" si="0"/>
        <v>12731184762</v>
      </c>
      <c r="E10" s="28">
        <f t="shared" si="0"/>
        <v>14704060008</v>
      </c>
      <c r="F10" s="29">
        <f t="shared" si="0"/>
        <v>14181198240</v>
      </c>
      <c r="G10" s="31">
        <f t="shared" si="0"/>
        <v>14181198240</v>
      </c>
      <c r="H10" s="32">
        <f t="shared" si="0"/>
        <v>0</v>
      </c>
      <c r="I10" s="28">
        <f t="shared" si="0"/>
        <v>16641150342</v>
      </c>
      <c r="J10" s="29">
        <f t="shared" si="0"/>
        <v>17354006750</v>
      </c>
      <c r="K10" s="31">
        <f t="shared" si="0"/>
        <v>18124643647</v>
      </c>
    </row>
    <row r="11" spans="1:11" ht="13.5">
      <c r="A11" s="22" t="s">
        <v>22</v>
      </c>
      <c r="B11" s="6">
        <v>2908264111</v>
      </c>
      <c r="C11" s="6">
        <v>3226470097</v>
      </c>
      <c r="D11" s="23">
        <v>3594985960</v>
      </c>
      <c r="E11" s="24">
        <v>4046942498</v>
      </c>
      <c r="F11" s="6">
        <v>3992870828</v>
      </c>
      <c r="G11" s="25">
        <v>3992870828</v>
      </c>
      <c r="H11" s="26">
        <v>0</v>
      </c>
      <c r="I11" s="24">
        <v>4574325739</v>
      </c>
      <c r="J11" s="6">
        <v>4873159162</v>
      </c>
      <c r="K11" s="25">
        <v>5195194395</v>
      </c>
    </row>
    <row r="12" spans="1:11" ht="13.5">
      <c r="A12" s="22" t="s">
        <v>23</v>
      </c>
      <c r="B12" s="6">
        <v>208530247</v>
      </c>
      <c r="C12" s="6">
        <v>221118419</v>
      </c>
      <c r="D12" s="23">
        <v>232580240</v>
      </c>
      <c r="E12" s="24">
        <v>224702263</v>
      </c>
      <c r="F12" s="6">
        <v>241799007</v>
      </c>
      <c r="G12" s="25">
        <v>241799007</v>
      </c>
      <c r="H12" s="26">
        <v>0</v>
      </c>
      <c r="I12" s="24">
        <v>258810709</v>
      </c>
      <c r="J12" s="6">
        <v>273209459</v>
      </c>
      <c r="K12" s="25">
        <v>288039202</v>
      </c>
    </row>
    <row r="13" spans="1:11" ht="13.5">
      <c r="A13" s="22" t="s">
        <v>98</v>
      </c>
      <c r="B13" s="6">
        <v>2725557189</v>
      </c>
      <c r="C13" s="6">
        <v>2035329752</v>
      </c>
      <c r="D13" s="23">
        <v>2046138051</v>
      </c>
      <c r="E13" s="24">
        <v>1247653047</v>
      </c>
      <c r="F13" s="6">
        <v>1388799650</v>
      </c>
      <c r="G13" s="25">
        <v>1388799650</v>
      </c>
      <c r="H13" s="26">
        <v>0</v>
      </c>
      <c r="I13" s="24">
        <v>1531857373</v>
      </c>
      <c r="J13" s="6">
        <v>1626562163</v>
      </c>
      <c r="K13" s="25">
        <v>1715429880</v>
      </c>
    </row>
    <row r="14" spans="1:11" ht="13.5">
      <c r="A14" s="22" t="s">
        <v>24</v>
      </c>
      <c r="B14" s="6">
        <v>139401865</v>
      </c>
      <c r="C14" s="6">
        <v>236365357</v>
      </c>
      <c r="D14" s="23">
        <v>284415395</v>
      </c>
      <c r="E14" s="24">
        <v>386776079</v>
      </c>
      <c r="F14" s="6">
        <v>286974440</v>
      </c>
      <c r="G14" s="25">
        <v>286974440</v>
      </c>
      <c r="H14" s="26">
        <v>0</v>
      </c>
      <c r="I14" s="24">
        <v>455162304</v>
      </c>
      <c r="J14" s="6">
        <v>467804435</v>
      </c>
      <c r="K14" s="25">
        <v>470127634</v>
      </c>
    </row>
    <row r="15" spans="1:11" ht="13.5">
      <c r="A15" s="22" t="s">
        <v>25</v>
      </c>
      <c r="B15" s="6">
        <v>3325858664</v>
      </c>
      <c r="C15" s="6">
        <v>3666161776</v>
      </c>
      <c r="D15" s="23">
        <v>3922773993</v>
      </c>
      <c r="E15" s="24">
        <v>4654555206</v>
      </c>
      <c r="F15" s="6">
        <v>4414384245</v>
      </c>
      <c r="G15" s="25">
        <v>4414384245</v>
      </c>
      <c r="H15" s="26">
        <v>0</v>
      </c>
      <c r="I15" s="24">
        <v>5012324725</v>
      </c>
      <c r="J15" s="6">
        <v>5372258133</v>
      </c>
      <c r="K15" s="25">
        <v>5772747261</v>
      </c>
    </row>
    <row r="16" spans="1:11" ht="13.5">
      <c r="A16" s="33" t="s">
        <v>26</v>
      </c>
      <c r="B16" s="6">
        <v>237871877</v>
      </c>
      <c r="C16" s="6">
        <v>244476047</v>
      </c>
      <c r="D16" s="23">
        <v>266376610</v>
      </c>
      <c r="E16" s="24">
        <v>441256897</v>
      </c>
      <c r="F16" s="6">
        <v>405704664</v>
      </c>
      <c r="G16" s="25">
        <v>405704664</v>
      </c>
      <c r="H16" s="26">
        <v>0</v>
      </c>
      <c r="I16" s="24">
        <v>650397265</v>
      </c>
      <c r="J16" s="6">
        <v>660364254</v>
      </c>
      <c r="K16" s="25">
        <v>693944870</v>
      </c>
    </row>
    <row r="17" spans="1:11" ht="13.5">
      <c r="A17" s="22" t="s">
        <v>27</v>
      </c>
      <c r="B17" s="6">
        <v>3600354721</v>
      </c>
      <c r="C17" s="6">
        <v>3813714784</v>
      </c>
      <c r="D17" s="23">
        <v>4499831175</v>
      </c>
      <c r="E17" s="24">
        <v>4016537350</v>
      </c>
      <c r="F17" s="6">
        <v>4205305291</v>
      </c>
      <c r="G17" s="25">
        <v>4205305291</v>
      </c>
      <c r="H17" s="26">
        <v>0</v>
      </c>
      <c r="I17" s="24">
        <v>4065371032</v>
      </c>
      <c r="J17" s="6">
        <v>4244485483</v>
      </c>
      <c r="K17" s="25">
        <v>4376763110</v>
      </c>
    </row>
    <row r="18" spans="1:11" ht="13.5">
      <c r="A18" s="34" t="s">
        <v>28</v>
      </c>
      <c r="B18" s="35">
        <f>SUM(B11:B17)</f>
        <v>13145838674</v>
      </c>
      <c r="C18" s="36">
        <f aca="true" t="shared" si="1" ref="C18:K18">SUM(C11:C17)</f>
        <v>13443636232</v>
      </c>
      <c r="D18" s="37">
        <f t="shared" si="1"/>
        <v>14847101424</v>
      </c>
      <c r="E18" s="35">
        <f t="shared" si="1"/>
        <v>15018423340</v>
      </c>
      <c r="F18" s="36">
        <f t="shared" si="1"/>
        <v>14935838125</v>
      </c>
      <c r="G18" s="38">
        <f t="shared" si="1"/>
        <v>14935838125</v>
      </c>
      <c r="H18" s="39">
        <f t="shared" si="1"/>
        <v>0</v>
      </c>
      <c r="I18" s="35">
        <f t="shared" si="1"/>
        <v>16548249147</v>
      </c>
      <c r="J18" s="36">
        <f t="shared" si="1"/>
        <v>17517843089</v>
      </c>
      <c r="K18" s="38">
        <f t="shared" si="1"/>
        <v>18512246352</v>
      </c>
    </row>
    <row r="19" spans="1:11" ht="13.5">
      <c r="A19" s="34" t="s">
        <v>29</v>
      </c>
      <c r="B19" s="40">
        <f>+B10-B18</f>
        <v>-2047987967</v>
      </c>
      <c r="C19" s="41">
        <f aca="true" t="shared" si="2" ref="C19:K19">+C10-C18</f>
        <v>-2037323032</v>
      </c>
      <c r="D19" s="42">
        <f t="shared" si="2"/>
        <v>-2115916662</v>
      </c>
      <c r="E19" s="40">
        <f t="shared" si="2"/>
        <v>-314363332</v>
      </c>
      <c r="F19" s="41">
        <f t="shared" si="2"/>
        <v>-754639885</v>
      </c>
      <c r="G19" s="43">
        <f t="shared" si="2"/>
        <v>-754639885</v>
      </c>
      <c r="H19" s="44">
        <f t="shared" si="2"/>
        <v>0</v>
      </c>
      <c r="I19" s="40">
        <f t="shared" si="2"/>
        <v>92901195</v>
      </c>
      <c r="J19" s="41">
        <f t="shared" si="2"/>
        <v>-163836339</v>
      </c>
      <c r="K19" s="43">
        <f t="shared" si="2"/>
        <v>-387602705</v>
      </c>
    </row>
    <row r="20" spans="1:11" ht="13.5">
      <c r="A20" s="22" t="s">
        <v>30</v>
      </c>
      <c r="B20" s="24">
        <v>1279447881</v>
      </c>
      <c r="C20" s="6">
        <v>1499689943</v>
      </c>
      <c r="D20" s="23">
        <v>1680894625</v>
      </c>
      <c r="E20" s="24">
        <v>1798873550</v>
      </c>
      <c r="F20" s="6">
        <v>1827266360</v>
      </c>
      <c r="G20" s="25">
        <v>1827266360</v>
      </c>
      <c r="H20" s="26">
        <v>0</v>
      </c>
      <c r="I20" s="24">
        <v>1854451120</v>
      </c>
      <c r="J20" s="6">
        <v>1771687639</v>
      </c>
      <c r="K20" s="25">
        <v>1835664518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68886213</v>
      </c>
      <c r="F21" s="46">
        <v>65929395</v>
      </c>
      <c r="G21" s="48">
        <v>65929395</v>
      </c>
      <c r="H21" s="49">
        <v>0</v>
      </c>
      <c r="I21" s="45">
        <v>75367000</v>
      </c>
      <c r="J21" s="46">
        <v>126644000</v>
      </c>
      <c r="K21" s="48">
        <v>194595000</v>
      </c>
    </row>
    <row r="22" spans="1:11" ht="25.5">
      <c r="A22" s="50" t="s">
        <v>100</v>
      </c>
      <c r="B22" s="51">
        <f>SUM(B19:B21)</f>
        <v>-768540086</v>
      </c>
      <c r="C22" s="52">
        <f aca="true" t="shared" si="3" ref="C22:K22">SUM(C19:C21)</f>
        <v>-537633089</v>
      </c>
      <c r="D22" s="53">
        <f t="shared" si="3"/>
        <v>-435022037</v>
      </c>
      <c r="E22" s="51">
        <f t="shared" si="3"/>
        <v>1553396431</v>
      </c>
      <c r="F22" s="52">
        <f t="shared" si="3"/>
        <v>1138555870</v>
      </c>
      <c r="G22" s="54">
        <f t="shared" si="3"/>
        <v>1138555870</v>
      </c>
      <c r="H22" s="55">
        <f t="shared" si="3"/>
        <v>0</v>
      </c>
      <c r="I22" s="51">
        <f t="shared" si="3"/>
        <v>2022719315</v>
      </c>
      <c r="J22" s="52">
        <f t="shared" si="3"/>
        <v>1734495300</v>
      </c>
      <c r="K22" s="54">
        <f t="shared" si="3"/>
        <v>1642656813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-768540086</v>
      </c>
      <c r="C24" s="41">
        <f aca="true" t="shared" si="4" ref="C24:K24">SUM(C22:C23)</f>
        <v>-537633089</v>
      </c>
      <c r="D24" s="42">
        <f t="shared" si="4"/>
        <v>-435022037</v>
      </c>
      <c r="E24" s="40">
        <f t="shared" si="4"/>
        <v>1553396431</v>
      </c>
      <c r="F24" s="41">
        <f t="shared" si="4"/>
        <v>1138555870</v>
      </c>
      <c r="G24" s="43">
        <f t="shared" si="4"/>
        <v>1138555870</v>
      </c>
      <c r="H24" s="44">
        <f t="shared" si="4"/>
        <v>0</v>
      </c>
      <c r="I24" s="40">
        <f t="shared" si="4"/>
        <v>2022719315</v>
      </c>
      <c r="J24" s="41">
        <f t="shared" si="4"/>
        <v>1734495300</v>
      </c>
      <c r="K24" s="43">
        <f t="shared" si="4"/>
        <v>1642656813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1908198058</v>
      </c>
      <c r="C27" s="7">
        <v>2151503706</v>
      </c>
      <c r="D27" s="64">
        <v>2311706228</v>
      </c>
      <c r="E27" s="65">
        <v>2798317650</v>
      </c>
      <c r="F27" s="7">
        <v>2961738590</v>
      </c>
      <c r="G27" s="66">
        <v>2961738590</v>
      </c>
      <c r="H27" s="67">
        <v>0</v>
      </c>
      <c r="I27" s="65">
        <v>3475606864</v>
      </c>
      <c r="J27" s="7">
        <v>3806956076</v>
      </c>
      <c r="K27" s="66">
        <v>3692928851</v>
      </c>
    </row>
    <row r="28" spans="1:11" ht="13.5">
      <c r="A28" s="68" t="s">
        <v>30</v>
      </c>
      <c r="B28" s="6">
        <v>1541326106</v>
      </c>
      <c r="C28" s="6">
        <v>1859068110</v>
      </c>
      <c r="D28" s="23">
        <v>1916017108</v>
      </c>
      <c r="E28" s="24">
        <v>1850982985</v>
      </c>
      <c r="F28" s="6">
        <v>1986536816</v>
      </c>
      <c r="G28" s="25">
        <v>1986536816</v>
      </c>
      <c r="H28" s="26">
        <v>0</v>
      </c>
      <c r="I28" s="24">
        <v>2081936887</v>
      </c>
      <c r="J28" s="6">
        <v>2019610154</v>
      </c>
      <c r="K28" s="25">
        <v>2215746981</v>
      </c>
    </row>
    <row r="29" spans="1:11" ht="13.5">
      <c r="A29" s="22" t="s">
        <v>102</v>
      </c>
      <c r="B29" s="6">
        <v>15249817</v>
      </c>
      <c r="C29" s="6">
        <v>20543491</v>
      </c>
      <c r="D29" s="23">
        <v>25266000</v>
      </c>
      <c r="E29" s="24">
        <v>47596015</v>
      </c>
      <c r="F29" s="6">
        <v>23120734</v>
      </c>
      <c r="G29" s="25">
        <v>23120734</v>
      </c>
      <c r="H29" s="26">
        <v>0</v>
      </c>
      <c r="I29" s="24">
        <v>20952879</v>
      </c>
      <c r="J29" s="6">
        <v>22744351</v>
      </c>
      <c r="K29" s="25">
        <v>24109010</v>
      </c>
    </row>
    <row r="30" spans="1:11" ht="13.5">
      <c r="A30" s="22" t="s">
        <v>34</v>
      </c>
      <c r="B30" s="6">
        <v>140228456</v>
      </c>
      <c r="C30" s="6">
        <v>116829026</v>
      </c>
      <c r="D30" s="23">
        <v>28772000</v>
      </c>
      <c r="E30" s="24">
        <v>413917759</v>
      </c>
      <c r="F30" s="6">
        <v>264759912</v>
      </c>
      <c r="G30" s="25">
        <v>264759912</v>
      </c>
      <c r="H30" s="26">
        <v>0</v>
      </c>
      <c r="I30" s="24">
        <v>576136000</v>
      </c>
      <c r="J30" s="6">
        <v>1071882885</v>
      </c>
      <c r="K30" s="25">
        <v>896101323</v>
      </c>
    </row>
    <row r="31" spans="1:11" ht="13.5">
      <c r="A31" s="22" t="s">
        <v>35</v>
      </c>
      <c r="B31" s="6">
        <v>211393679</v>
      </c>
      <c r="C31" s="6">
        <v>155063033</v>
      </c>
      <c r="D31" s="23">
        <v>341651123</v>
      </c>
      <c r="E31" s="24">
        <v>485820891</v>
      </c>
      <c r="F31" s="6">
        <v>687321128</v>
      </c>
      <c r="G31" s="25">
        <v>687321128</v>
      </c>
      <c r="H31" s="26">
        <v>0</v>
      </c>
      <c r="I31" s="24">
        <v>796581098</v>
      </c>
      <c r="J31" s="6">
        <v>692718686</v>
      </c>
      <c r="K31" s="25">
        <v>556971537</v>
      </c>
    </row>
    <row r="32" spans="1:11" ht="13.5">
      <c r="A32" s="34" t="s">
        <v>36</v>
      </c>
      <c r="B32" s="7">
        <f>SUM(B28:B31)</f>
        <v>1908198058</v>
      </c>
      <c r="C32" s="7">
        <f aca="true" t="shared" si="5" ref="C32:K32">SUM(C28:C31)</f>
        <v>2151503660</v>
      </c>
      <c r="D32" s="64">
        <f t="shared" si="5"/>
        <v>2311706231</v>
      </c>
      <c r="E32" s="65">
        <f t="shared" si="5"/>
        <v>2798317650</v>
      </c>
      <c r="F32" s="7">
        <f t="shared" si="5"/>
        <v>2961738590</v>
      </c>
      <c r="G32" s="66">
        <f t="shared" si="5"/>
        <v>2961738590</v>
      </c>
      <c r="H32" s="67">
        <f t="shared" si="5"/>
        <v>0</v>
      </c>
      <c r="I32" s="65">
        <f t="shared" si="5"/>
        <v>3475606864</v>
      </c>
      <c r="J32" s="7">
        <f t="shared" si="5"/>
        <v>3806956076</v>
      </c>
      <c r="K32" s="66">
        <f t="shared" si="5"/>
        <v>3692928851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3003583168</v>
      </c>
      <c r="C35" s="6">
        <v>4101574541</v>
      </c>
      <c r="D35" s="23">
        <v>5179790694</v>
      </c>
      <c r="E35" s="24">
        <v>5891645983</v>
      </c>
      <c r="F35" s="6">
        <v>6460208768</v>
      </c>
      <c r="G35" s="25">
        <v>6460208768</v>
      </c>
      <c r="H35" s="26">
        <v>5267096662</v>
      </c>
      <c r="I35" s="24">
        <v>8765886612</v>
      </c>
      <c r="J35" s="6">
        <v>9056001938</v>
      </c>
      <c r="K35" s="25">
        <v>9590090613</v>
      </c>
    </row>
    <row r="36" spans="1:11" ht="13.5">
      <c r="A36" s="22" t="s">
        <v>39</v>
      </c>
      <c r="B36" s="6">
        <v>34136160056</v>
      </c>
      <c r="C36" s="6">
        <v>38475708469</v>
      </c>
      <c r="D36" s="23">
        <v>38720849945</v>
      </c>
      <c r="E36" s="24">
        <v>40574527826</v>
      </c>
      <c r="F36" s="6">
        <v>38848004353</v>
      </c>
      <c r="G36" s="25">
        <v>38848004353</v>
      </c>
      <c r="H36" s="26">
        <v>30035770836</v>
      </c>
      <c r="I36" s="24">
        <v>41963333001</v>
      </c>
      <c r="J36" s="6">
        <v>43868613849</v>
      </c>
      <c r="K36" s="25">
        <v>46007363237</v>
      </c>
    </row>
    <row r="37" spans="1:11" ht="13.5">
      <c r="A37" s="22" t="s">
        <v>40</v>
      </c>
      <c r="B37" s="6">
        <v>3354333080</v>
      </c>
      <c r="C37" s="6">
        <v>4765836066</v>
      </c>
      <c r="D37" s="23">
        <v>5845392956</v>
      </c>
      <c r="E37" s="24">
        <v>6908166841</v>
      </c>
      <c r="F37" s="6">
        <v>7268655021</v>
      </c>
      <c r="G37" s="25">
        <v>7268655021</v>
      </c>
      <c r="H37" s="26">
        <v>4341880891</v>
      </c>
      <c r="I37" s="24">
        <v>5343811734</v>
      </c>
      <c r="J37" s="6">
        <v>5667296350</v>
      </c>
      <c r="K37" s="25">
        <v>5693959539</v>
      </c>
    </row>
    <row r="38" spans="1:11" ht="13.5">
      <c r="A38" s="22" t="s">
        <v>41</v>
      </c>
      <c r="B38" s="6">
        <v>1316481400</v>
      </c>
      <c r="C38" s="6">
        <v>2255377950</v>
      </c>
      <c r="D38" s="23">
        <v>2495606336</v>
      </c>
      <c r="E38" s="24">
        <v>2382511744</v>
      </c>
      <c r="F38" s="6">
        <v>2366616522</v>
      </c>
      <c r="G38" s="25">
        <v>2366616522</v>
      </c>
      <c r="H38" s="26">
        <v>2361602889</v>
      </c>
      <c r="I38" s="24">
        <v>2878753236</v>
      </c>
      <c r="J38" s="6">
        <v>3880652936</v>
      </c>
      <c r="K38" s="25">
        <v>3746181202</v>
      </c>
    </row>
    <row r="39" spans="1:11" ht="13.5">
      <c r="A39" s="22" t="s">
        <v>42</v>
      </c>
      <c r="B39" s="6">
        <v>32468928744</v>
      </c>
      <c r="C39" s="6">
        <v>35556068994</v>
      </c>
      <c r="D39" s="23">
        <v>35559641347</v>
      </c>
      <c r="E39" s="24">
        <v>37175495224</v>
      </c>
      <c r="F39" s="6">
        <v>35672941578</v>
      </c>
      <c r="G39" s="25">
        <v>35672941578</v>
      </c>
      <c r="H39" s="26">
        <v>28599383717</v>
      </c>
      <c r="I39" s="24">
        <v>42506654642</v>
      </c>
      <c r="J39" s="6">
        <v>43376666497</v>
      </c>
      <c r="K39" s="25">
        <v>46157313111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2626880011</v>
      </c>
      <c r="C42" s="6">
        <v>1777841610</v>
      </c>
      <c r="D42" s="23">
        <v>2029867988</v>
      </c>
      <c r="E42" s="24">
        <v>2788578381</v>
      </c>
      <c r="F42" s="6">
        <v>1841401901</v>
      </c>
      <c r="G42" s="25">
        <v>1841401901</v>
      </c>
      <c r="H42" s="26">
        <v>1839403366</v>
      </c>
      <c r="I42" s="24">
        <v>3468598353</v>
      </c>
      <c r="J42" s="6">
        <v>3394771504</v>
      </c>
      <c r="K42" s="25">
        <v>3474619805</v>
      </c>
    </row>
    <row r="43" spans="1:11" ht="13.5">
      <c r="A43" s="22" t="s">
        <v>45</v>
      </c>
      <c r="B43" s="6">
        <v>-1815170931</v>
      </c>
      <c r="C43" s="6">
        <v>-1641993338</v>
      </c>
      <c r="D43" s="23">
        <v>-2531906047</v>
      </c>
      <c r="E43" s="24">
        <v>-2244990401</v>
      </c>
      <c r="F43" s="6">
        <v>-2323526506</v>
      </c>
      <c r="G43" s="25">
        <v>-2323526506</v>
      </c>
      <c r="H43" s="26">
        <v>-2003844517</v>
      </c>
      <c r="I43" s="24">
        <v>-3215349552</v>
      </c>
      <c r="J43" s="6">
        <v>-3649554373</v>
      </c>
      <c r="K43" s="25">
        <v>-3497024951</v>
      </c>
    </row>
    <row r="44" spans="1:11" ht="13.5">
      <c r="A44" s="22" t="s">
        <v>46</v>
      </c>
      <c r="B44" s="6">
        <v>-440905626</v>
      </c>
      <c r="C44" s="6">
        <v>164873167</v>
      </c>
      <c r="D44" s="23">
        <v>65834947</v>
      </c>
      <c r="E44" s="24">
        <v>334506149</v>
      </c>
      <c r="F44" s="6">
        <v>398086099</v>
      </c>
      <c r="G44" s="25">
        <v>398086099</v>
      </c>
      <c r="H44" s="26">
        <v>348399572</v>
      </c>
      <c r="I44" s="24">
        <v>69069186</v>
      </c>
      <c r="J44" s="6">
        <v>880678122</v>
      </c>
      <c r="K44" s="25">
        <v>706316134</v>
      </c>
    </row>
    <row r="45" spans="1:11" ht="13.5">
      <c r="A45" s="34" t="s">
        <v>47</v>
      </c>
      <c r="B45" s="7">
        <v>847410241</v>
      </c>
      <c r="C45" s="7">
        <v>1013250744</v>
      </c>
      <c r="D45" s="64">
        <v>473097560</v>
      </c>
      <c r="E45" s="65">
        <v>1826544980</v>
      </c>
      <c r="F45" s="7">
        <v>875306703</v>
      </c>
      <c r="G45" s="66">
        <v>875306703</v>
      </c>
      <c r="H45" s="67">
        <v>995609200</v>
      </c>
      <c r="I45" s="65">
        <v>1174846438</v>
      </c>
      <c r="J45" s="7">
        <v>1800741691</v>
      </c>
      <c r="K45" s="66">
        <v>2484652679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749175370</v>
      </c>
      <c r="C48" s="6">
        <v>1004605900</v>
      </c>
      <c r="D48" s="23">
        <v>1095634265</v>
      </c>
      <c r="E48" s="24">
        <v>1772614431</v>
      </c>
      <c r="F48" s="6">
        <v>997804751</v>
      </c>
      <c r="G48" s="25">
        <v>997804751</v>
      </c>
      <c r="H48" s="26">
        <v>939902744</v>
      </c>
      <c r="I48" s="24">
        <v>1165383502</v>
      </c>
      <c r="J48" s="6">
        <v>1448695224</v>
      </c>
      <c r="K48" s="25">
        <v>1929475251</v>
      </c>
    </row>
    <row r="49" spans="1:11" ht="13.5">
      <c r="A49" s="22" t="s">
        <v>50</v>
      </c>
      <c r="B49" s="6">
        <f>+B75</f>
        <v>1305735760.8025641</v>
      </c>
      <c r="C49" s="6">
        <f aca="true" t="shared" si="6" ref="C49:K49">+C75</f>
        <v>2656214266.697466</v>
      </c>
      <c r="D49" s="23">
        <f t="shared" si="6"/>
        <v>3298798820.1574125</v>
      </c>
      <c r="E49" s="24">
        <f t="shared" si="6"/>
        <v>1896216129.3048725</v>
      </c>
      <c r="F49" s="6">
        <f t="shared" si="6"/>
        <v>1335084543.817834</v>
      </c>
      <c r="G49" s="25">
        <f t="shared" si="6"/>
        <v>1335084543.817834</v>
      </c>
      <c r="H49" s="26">
        <f t="shared" si="6"/>
        <v>3711254736</v>
      </c>
      <c r="I49" s="24">
        <f t="shared" si="6"/>
        <v>173230586.5609398</v>
      </c>
      <c r="J49" s="6">
        <f t="shared" si="6"/>
        <v>134306401.73622704</v>
      </c>
      <c r="K49" s="25">
        <f t="shared" si="6"/>
        <v>148414809.2757311</v>
      </c>
    </row>
    <row r="50" spans="1:11" ht="13.5">
      <c r="A50" s="34" t="s">
        <v>51</v>
      </c>
      <c r="B50" s="7">
        <f>+B48-B49</f>
        <v>-556560390.8025641</v>
      </c>
      <c r="C50" s="7">
        <f aca="true" t="shared" si="7" ref="C50:K50">+C48-C49</f>
        <v>-1651608366.697466</v>
      </c>
      <c r="D50" s="64">
        <f t="shared" si="7"/>
        <v>-2203164555.1574125</v>
      </c>
      <c r="E50" s="65">
        <f t="shared" si="7"/>
        <v>-123601698.30487251</v>
      </c>
      <c r="F50" s="7">
        <f t="shared" si="7"/>
        <v>-337279792.8178339</v>
      </c>
      <c r="G50" s="66">
        <f t="shared" si="7"/>
        <v>-337279792.8178339</v>
      </c>
      <c r="H50" s="67">
        <f t="shared" si="7"/>
        <v>-2771351992</v>
      </c>
      <c r="I50" s="65">
        <f t="shared" si="7"/>
        <v>992152915.4390602</v>
      </c>
      <c r="J50" s="7">
        <f t="shared" si="7"/>
        <v>1314388822.263773</v>
      </c>
      <c r="K50" s="66">
        <f t="shared" si="7"/>
        <v>1781060441.724269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29112633209</v>
      </c>
      <c r="C53" s="6">
        <v>30400754083</v>
      </c>
      <c r="D53" s="23">
        <v>30651882702</v>
      </c>
      <c r="E53" s="24">
        <v>15503633763</v>
      </c>
      <c r="F53" s="6">
        <v>15667054703</v>
      </c>
      <c r="G53" s="25">
        <v>15667054703</v>
      </c>
      <c r="H53" s="26">
        <v>12705316113</v>
      </c>
      <c r="I53" s="24">
        <v>40230433260</v>
      </c>
      <c r="J53" s="6">
        <v>42262427298</v>
      </c>
      <c r="K53" s="25">
        <v>45419984534</v>
      </c>
    </row>
    <row r="54" spans="1:11" ht="13.5">
      <c r="A54" s="22" t="s">
        <v>98</v>
      </c>
      <c r="B54" s="6">
        <v>2725557189</v>
      </c>
      <c r="C54" s="6">
        <v>2035329752</v>
      </c>
      <c r="D54" s="23">
        <v>2046138051</v>
      </c>
      <c r="E54" s="24">
        <v>1247653047</v>
      </c>
      <c r="F54" s="6">
        <v>1388799650</v>
      </c>
      <c r="G54" s="25">
        <v>1388799650</v>
      </c>
      <c r="H54" s="26">
        <v>0</v>
      </c>
      <c r="I54" s="24">
        <v>1531857373</v>
      </c>
      <c r="J54" s="6">
        <v>1626562163</v>
      </c>
      <c r="K54" s="25">
        <v>1715429880</v>
      </c>
    </row>
    <row r="55" spans="1:11" ht="13.5">
      <c r="A55" s="22" t="s">
        <v>54</v>
      </c>
      <c r="B55" s="6">
        <v>325031403</v>
      </c>
      <c r="C55" s="6">
        <v>224553094</v>
      </c>
      <c r="D55" s="23">
        <v>365160268</v>
      </c>
      <c r="E55" s="24">
        <v>461187327</v>
      </c>
      <c r="F55" s="6">
        <v>550680626</v>
      </c>
      <c r="G55" s="25">
        <v>550680626</v>
      </c>
      <c r="H55" s="26">
        <v>0</v>
      </c>
      <c r="I55" s="24">
        <v>699095755</v>
      </c>
      <c r="J55" s="6">
        <v>956477774</v>
      </c>
      <c r="K55" s="25">
        <v>966866379</v>
      </c>
    </row>
    <row r="56" spans="1:11" ht="13.5">
      <c r="A56" s="22" t="s">
        <v>55</v>
      </c>
      <c r="B56" s="6">
        <v>443748300</v>
      </c>
      <c r="C56" s="6">
        <v>478647671</v>
      </c>
      <c r="D56" s="23">
        <v>706848480</v>
      </c>
      <c r="E56" s="24">
        <v>564082557</v>
      </c>
      <c r="F56" s="6">
        <v>523196688</v>
      </c>
      <c r="G56" s="25">
        <v>523196688</v>
      </c>
      <c r="H56" s="26">
        <v>0</v>
      </c>
      <c r="I56" s="24">
        <v>1103828119</v>
      </c>
      <c r="J56" s="6">
        <v>1124904335</v>
      </c>
      <c r="K56" s="25">
        <v>1227758697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361977085</v>
      </c>
      <c r="C59" s="6">
        <v>317599914</v>
      </c>
      <c r="D59" s="23">
        <v>323091600</v>
      </c>
      <c r="E59" s="24">
        <v>346660035</v>
      </c>
      <c r="F59" s="6">
        <v>466272499</v>
      </c>
      <c r="G59" s="25">
        <v>466272499</v>
      </c>
      <c r="H59" s="26">
        <v>432486478</v>
      </c>
      <c r="I59" s="24">
        <v>589768933</v>
      </c>
      <c r="J59" s="6">
        <v>655552770</v>
      </c>
      <c r="K59" s="25">
        <v>734897488</v>
      </c>
    </row>
    <row r="60" spans="1:11" ht="13.5">
      <c r="A60" s="33" t="s">
        <v>58</v>
      </c>
      <c r="B60" s="6">
        <v>1084504832</v>
      </c>
      <c r="C60" s="6">
        <v>1123677724</v>
      </c>
      <c r="D60" s="23">
        <v>1178910005</v>
      </c>
      <c r="E60" s="24">
        <v>2101887368</v>
      </c>
      <c r="F60" s="6">
        <v>1211857553</v>
      </c>
      <c r="G60" s="25">
        <v>1211857553</v>
      </c>
      <c r="H60" s="26">
        <v>1182563241</v>
      </c>
      <c r="I60" s="24">
        <v>1098706534</v>
      </c>
      <c r="J60" s="6">
        <v>1253754246</v>
      </c>
      <c r="K60" s="25">
        <v>1552143025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25756</v>
      </c>
      <c r="C62" s="92">
        <v>19202</v>
      </c>
      <c r="D62" s="93">
        <v>21254</v>
      </c>
      <c r="E62" s="91">
        <v>14364</v>
      </c>
      <c r="F62" s="92">
        <v>20077</v>
      </c>
      <c r="G62" s="93">
        <v>20077</v>
      </c>
      <c r="H62" s="94">
        <v>19608</v>
      </c>
      <c r="I62" s="91">
        <v>26179</v>
      </c>
      <c r="J62" s="92">
        <v>23847</v>
      </c>
      <c r="K62" s="93">
        <v>22547</v>
      </c>
    </row>
    <row r="63" spans="1:11" ht="13.5">
      <c r="A63" s="90" t="s">
        <v>61</v>
      </c>
      <c r="B63" s="91">
        <v>76684</v>
      </c>
      <c r="C63" s="92">
        <v>67464</v>
      </c>
      <c r="D63" s="93">
        <v>70732</v>
      </c>
      <c r="E63" s="91">
        <v>58079</v>
      </c>
      <c r="F63" s="92">
        <v>49287</v>
      </c>
      <c r="G63" s="93">
        <v>49287</v>
      </c>
      <c r="H63" s="94">
        <v>48787</v>
      </c>
      <c r="I63" s="91">
        <v>46426</v>
      </c>
      <c r="J63" s="92">
        <v>42131</v>
      </c>
      <c r="K63" s="93">
        <v>42606</v>
      </c>
    </row>
    <row r="64" spans="1:11" ht="13.5">
      <c r="A64" s="90" t="s">
        <v>62</v>
      </c>
      <c r="B64" s="91">
        <v>41264</v>
      </c>
      <c r="C64" s="92">
        <v>40523</v>
      </c>
      <c r="D64" s="93">
        <v>32564</v>
      </c>
      <c r="E64" s="91">
        <v>37656</v>
      </c>
      <c r="F64" s="92">
        <v>28664</v>
      </c>
      <c r="G64" s="93">
        <v>28664</v>
      </c>
      <c r="H64" s="94">
        <v>23364</v>
      </c>
      <c r="I64" s="91">
        <v>28442</v>
      </c>
      <c r="J64" s="92">
        <v>27249</v>
      </c>
      <c r="K64" s="93">
        <v>27278</v>
      </c>
    </row>
    <row r="65" spans="1:11" ht="13.5">
      <c r="A65" s="90" t="s">
        <v>63</v>
      </c>
      <c r="B65" s="91">
        <v>156331</v>
      </c>
      <c r="C65" s="92">
        <v>142890</v>
      </c>
      <c r="D65" s="93">
        <v>181116</v>
      </c>
      <c r="E65" s="91">
        <v>207006</v>
      </c>
      <c r="F65" s="92">
        <v>184916</v>
      </c>
      <c r="G65" s="93">
        <v>184916</v>
      </c>
      <c r="H65" s="94">
        <v>174021</v>
      </c>
      <c r="I65" s="91">
        <v>193406</v>
      </c>
      <c r="J65" s="92">
        <v>193430</v>
      </c>
      <c r="K65" s="93">
        <v>751130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0.8880385998345528</v>
      </c>
      <c r="C70" s="5">
        <f aca="true" t="shared" si="8" ref="C70:K70">IF(ISERROR(C71/C72),0,(C71/C72))</f>
        <v>0.7745782319003351</v>
      </c>
      <c r="D70" s="5">
        <f t="shared" si="8"/>
        <v>0.6645773903494882</v>
      </c>
      <c r="E70" s="5">
        <f t="shared" si="8"/>
        <v>0.8336151996063687</v>
      </c>
      <c r="F70" s="5">
        <f t="shared" si="8"/>
        <v>0.7836049369733659</v>
      </c>
      <c r="G70" s="5">
        <f t="shared" si="8"/>
        <v>0.7836049369733659</v>
      </c>
      <c r="H70" s="5">
        <f t="shared" si="8"/>
        <v>0</v>
      </c>
      <c r="I70" s="5">
        <f t="shared" si="8"/>
        <v>0.8587612772664297</v>
      </c>
      <c r="J70" s="5">
        <f t="shared" si="8"/>
        <v>0.8728225587926288</v>
      </c>
      <c r="K70" s="5">
        <f t="shared" si="8"/>
        <v>0.8767556442223023</v>
      </c>
    </row>
    <row r="71" spans="1:11" ht="12.75" hidden="1">
      <c r="A71" s="1" t="s">
        <v>104</v>
      </c>
      <c r="B71" s="1">
        <f>+B83</f>
        <v>6812566613</v>
      </c>
      <c r="C71" s="1">
        <f aca="true" t="shared" si="9" ref="C71:K71">+C83</f>
        <v>5877523562</v>
      </c>
      <c r="D71" s="1">
        <f t="shared" si="9"/>
        <v>5915815331</v>
      </c>
      <c r="E71" s="1">
        <f t="shared" si="9"/>
        <v>9202165938</v>
      </c>
      <c r="F71" s="1">
        <f t="shared" si="9"/>
        <v>8298431971</v>
      </c>
      <c r="G71" s="1">
        <f t="shared" si="9"/>
        <v>8298431971</v>
      </c>
      <c r="H71" s="1">
        <f t="shared" si="9"/>
        <v>7998824423</v>
      </c>
      <c r="I71" s="1">
        <f t="shared" si="9"/>
        <v>10998309507</v>
      </c>
      <c r="J71" s="1">
        <f t="shared" si="9"/>
        <v>11965576113</v>
      </c>
      <c r="K71" s="1">
        <f t="shared" si="9"/>
        <v>12664439495</v>
      </c>
    </row>
    <row r="72" spans="1:11" ht="12.75" hidden="1">
      <c r="A72" s="1" t="s">
        <v>105</v>
      </c>
      <c r="B72" s="1">
        <f>+B77</f>
        <v>7671475783</v>
      </c>
      <c r="C72" s="1">
        <f aca="true" t="shared" si="10" ref="C72:K72">+C77</f>
        <v>7588030905</v>
      </c>
      <c r="D72" s="1">
        <f t="shared" si="10"/>
        <v>8901619912</v>
      </c>
      <c r="E72" s="1">
        <f t="shared" si="10"/>
        <v>11038865345</v>
      </c>
      <c r="F72" s="1">
        <f t="shared" si="10"/>
        <v>10590071067</v>
      </c>
      <c r="G72" s="1">
        <f t="shared" si="10"/>
        <v>10590071067</v>
      </c>
      <c r="H72" s="1">
        <f t="shared" si="10"/>
        <v>0</v>
      </c>
      <c r="I72" s="1">
        <f t="shared" si="10"/>
        <v>12807179129</v>
      </c>
      <c r="J72" s="1">
        <f t="shared" si="10"/>
        <v>13709059181</v>
      </c>
      <c r="K72" s="1">
        <f t="shared" si="10"/>
        <v>14444662636</v>
      </c>
    </row>
    <row r="73" spans="1:11" ht="12.75" hidden="1">
      <c r="A73" s="1" t="s">
        <v>106</v>
      </c>
      <c r="B73" s="1">
        <f>+B74</f>
        <v>419959158.8333333</v>
      </c>
      <c r="C73" s="1">
        <f aca="true" t="shared" si="11" ref="C73:K73">+(C78+C80+C81+C82)-(B78+B80+B81+B82)</f>
        <v>136658872</v>
      </c>
      <c r="D73" s="1">
        <f t="shared" si="11"/>
        <v>958691769</v>
      </c>
      <c r="E73" s="1">
        <f t="shared" si="11"/>
        <v>80922945</v>
      </c>
      <c r="F73" s="1">
        <f>+(F78+F80+F81+F82)-(D78+D80+D81+D82)</f>
        <v>1239246108</v>
      </c>
      <c r="G73" s="1">
        <f>+(G78+G80+G81+G82)-(D78+D80+D81+D82)</f>
        <v>1239246108</v>
      </c>
      <c r="H73" s="1">
        <f>+(H78+H80+H81+H82)-(D78+D80+D81+D82)</f>
        <v>704491754</v>
      </c>
      <c r="I73" s="1">
        <f>+(I78+I80+I81+I82)-(E78+E80+E81+E82)</f>
        <v>3511979970</v>
      </c>
      <c r="J73" s="1">
        <f t="shared" si="11"/>
        <v>314512029</v>
      </c>
      <c r="K73" s="1">
        <f t="shared" si="11"/>
        <v>28798842</v>
      </c>
    </row>
    <row r="74" spans="1:11" ht="12.75" hidden="1">
      <c r="A74" s="1" t="s">
        <v>107</v>
      </c>
      <c r="B74" s="1">
        <f>+TREND(C74:E74)</f>
        <v>419959158.8333333</v>
      </c>
      <c r="C74" s="1">
        <f>+C73</f>
        <v>136658872</v>
      </c>
      <c r="D74" s="1">
        <f aca="true" t="shared" si="12" ref="D74:K74">+D73</f>
        <v>958691769</v>
      </c>
      <c r="E74" s="1">
        <f t="shared" si="12"/>
        <v>80922945</v>
      </c>
      <c r="F74" s="1">
        <f t="shared" si="12"/>
        <v>1239246108</v>
      </c>
      <c r="G74" s="1">
        <f t="shared" si="12"/>
        <v>1239246108</v>
      </c>
      <c r="H74" s="1">
        <f t="shared" si="12"/>
        <v>704491754</v>
      </c>
      <c r="I74" s="1">
        <f t="shared" si="12"/>
        <v>3511979970</v>
      </c>
      <c r="J74" s="1">
        <f t="shared" si="12"/>
        <v>314512029</v>
      </c>
      <c r="K74" s="1">
        <f t="shared" si="12"/>
        <v>28798842</v>
      </c>
    </row>
    <row r="75" spans="1:11" ht="12.75" hidden="1">
      <c r="A75" s="1" t="s">
        <v>108</v>
      </c>
      <c r="B75" s="1">
        <f>+B84-(((B80+B81+B78)*B70)-B79)</f>
        <v>1305735760.8025641</v>
      </c>
      <c r="C75" s="1">
        <f aca="true" t="shared" si="13" ref="C75:K75">+C84-(((C80+C81+C78)*C70)-C79)</f>
        <v>2656214266.697466</v>
      </c>
      <c r="D75" s="1">
        <f t="shared" si="13"/>
        <v>3298798820.1574125</v>
      </c>
      <c r="E75" s="1">
        <f t="shared" si="13"/>
        <v>1896216129.3048725</v>
      </c>
      <c r="F75" s="1">
        <f t="shared" si="13"/>
        <v>1335084543.817834</v>
      </c>
      <c r="G75" s="1">
        <f t="shared" si="13"/>
        <v>1335084543.817834</v>
      </c>
      <c r="H75" s="1">
        <f t="shared" si="13"/>
        <v>3711254736</v>
      </c>
      <c r="I75" s="1">
        <f t="shared" si="13"/>
        <v>173230586.5609398</v>
      </c>
      <c r="J75" s="1">
        <f t="shared" si="13"/>
        <v>134306401.73622704</v>
      </c>
      <c r="K75" s="1">
        <f t="shared" si="13"/>
        <v>148414809.2757311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7671475783</v>
      </c>
      <c r="C77" s="3">
        <v>7588030905</v>
      </c>
      <c r="D77" s="3">
        <v>8901619912</v>
      </c>
      <c r="E77" s="3">
        <v>11038865345</v>
      </c>
      <c r="F77" s="3">
        <v>10590071067</v>
      </c>
      <c r="G77" s="3">
        <v>10590071067</v>
      </c>
      <c r="H77" s="3">
        <v>0</v>
      </c>
      <c r="I77" s="3">
        <v>12807179129</v>
      </c>
      <c r="J77" s="3">
        <v>13709059181</v>
      </c>
      <c r="K77" s="3">
        <v>14444662636</v>
      </c>
    </row>
    <row r="78" spans="1:11" ht="12.75" hidden="1">
      <c r="A78" s="2" t="s">
        <v>65</v>
      </c>
      <c r="B78" s="3">
        <v>12202982</v>
      </c>
      <c r="C78" s="3">
        <v>16156598</v>
      </c>
      <c r="D78" s="3">
        <v>7841603</v>
      </c>
      <c r="E78" s="3">
        <v>24592975</v>
      </c>
      <c r="F78" s="3">
        <v>21068609</v>
      </c>
      <c r="G78" s="3">
        <v>21068609</v>
      </c>
      <c r="H78" s="3">
        <v>45454638</v>
      </c>
      <c r="I78" s="3">
        <v>24623508</v>
      </c>
      <c r="J78" s="3">
        <v>26135941</v>
      </c>
      <c r="K78" s="3">
        <v>27268699</v>
      </c>
    </row>
    <row r="79" spans="1:11" ht="12.75" hidden="1">
      <c r="A79" s="2" t="s">
        <v>66</v>
      </c>
      <c r="B79" s="3">
        <v>3018066006</v>
      </c>
      <c r="C79" s="3">
        <v>4229077207</v>
      </c>
      <c r="D79" s="3">
        <v>5275833282</v>
      </c>
      <c r="E79" s="3">
        <v>3365262474</v>
      </c>
      <c r="F79" s="3">
        <v>3658708301</v>
      </c>
      <c r="G79" s="3">
        <v>3658708301</v>
      </c>
      <c r="H79" s="3">
        <v>3711254736</v>
      </c>
      <c r="I79" s="3">
        <v>4783515176</v>
      </c>
      <c r="J79" s="3">
        <v>5049269456</v>
      </c>
      <c r="K79" s="3">
        <v>5057345263</v>
      </c>
    </row>
    <row r="80" spans="1:11" ht="12.75" hidden="1">
      <c r="A80" s="2" t="s">
        <v>67</v>
      </c>
      <c r="B80" s="3">
        <v>1214635683</v>
      </c>
      <c r="C80" s="3">
        <v>1609250140</v>
      </c>
      <c r="D80" s="3">
        <v>2648522695</v>
      </c>
      <c r="E80" s="3">
        <v>2608474059</v>
      </c>
      <c r="F80" s="3">
        <v>3424272896</v>
      </c>
      <c r="G80" s="3">
        <v>3424272896</v>
      </c>
      <c r="H80" s="3">
        <v>3540218593</v>
      </c>
      <c r="I80" s="3">
        <v>5472278715</v>
      </c>
      <c r="J80" s="3">
        <v>5761890131</v>
      </c>
      <c r="K80" s="3">
        <v>5762799081</v>
      </c>
    </row>
    <row r="81" spans="1:11" ht="12.75" hidden="1">
      <c r="A81" s="2" t="s">
        <v>68</v>
      </c>
      <c r="B81" s="3">
        <v>786073316</v>
      </c>
      <c r="C81" s="3">
        <v>518747000</v>
      </c>
      <c r="D81" s="3">
        <v>426075989</v>
      </c>
      <c r="E81" s="3">
        <v>546085449</v>
      </c>
      <c r="F81" s="3">
        <v>898895617</v>
      </c>
      <c r="G81" s="3">
        <v>898895617</v>
      </c>
      <c r="H81" s="3">
        <v>252777890</v>
      </c>
      <c r="I81" s="3">
        <v>1172338792</v>
      </c>
      <c r="J81" s="3">
        <v>1180448064</v>
      </c>
      <c r="K81" s="3">
        <v>1200191091</v>
      </c>
    </row>
    <row r="82" spans="1:11" ht="12.75" hidden="1">
      <c r="A82" s="2" t="s">
        <v>69</v>
      </c>
      <c r="B82" s="3">
        <v>43289985</v>
      </c>
      <c r="C82" s="3">
        <v>48707100</v>
      </c>
      <c r="D82" s="3">
        <v>69112320</v>
      </c>
      <c r="E82" s="3">
        <v>53323069</v>
      </c>
      <c r="F82" s="3">
        <v>46561593</v>
      </c>
      <c r="G82" s="3">
        <v>46561593</v>
      </c>
      <c r="H82" s="3">
        <v>17593240</v>
      </c>
      <c r="I82" s="3">
        <v>75214507</v>
      </c>
      <c r="J82" s="3">
        <v>90493415</v>
      </c>
      <c r="K82" s="3">
        <v>97507522</v>
      </c>
    </row>
    <row r="83" spans="1:11" ht="12.75" hidden="1">
      <c r="A83" s="2" t="s">
        <v>70</v>
      </c>
      <c r="B83" s="3">
        <v>6812566613</v>
      </c>
      <c r="C83" s="3">
        <v>5877523562</v>
      </c>
      <c r="D83" s="3">
        <v>5915815331</v>
      </c>
      <c r="E83" s="3">
        <v>9202165938</v>
      </c>
      <c r="F83" s="3">
        <v>8298431971</v>
      </c>
      <c r="G83" s="3">
        <v>8298431971</v>
      </c>
      <c r="H83" s="3">
        <v>7998824423</v>
      </c>
      <c r="I83" s="3">
        <v>10998309507</v>
      </c>
      <c r="J83" s="3">
        <v>11965576113</v>
      </c>
      <c r="K83" s="3">
        <v>12664439495</v>
      </c>
    </row>
    <row r="84" spans="1:11" ht="12.75" hidden="1">
      <c r="A84" s="2" t="s">
        <v>71</v>
      </c>
      <c r="B84" s="3">
        <v>75213292</v>
      </c>
      <c r="C84" s="3">
        <v>87951871</v>
      </c>
      <c r="D84" s="3">
        <v>71485660</v>
      </c>
      <c r="E84" s="3">
        <v>1181143487</v>
      </c>
      <c r="F84" s="3">
        <v>1080541899</v>
      </c>
      <c r="G84" s="3">
        <v>1080541899</v>
      </c>
      <c r="H84" s="3">
        <v>0</v>
      </c>
      <c r="I84" s="3">
        <v>1117001343</v>
      </c>
      <c r="J84" s="3">
        <v>1167278372</v>
      </c>
      <c r="K84" s="3">
        <v>1219818466</v>
      </c>
    </row>
    <row r="85" spans="1:11" ht="12.75" hidden="1">
      <c r="A85" s="2" t="s">
        <v>72</v>
      </c>
      <c r="B85" s="3">
        <v>0</v>
      </c>
      <c r="C85" s="3">
        <v>0</v>
      </c>
      <c r="D85" s="3">
        <v>486223709</v>
      </c>
      <c r="E85" s="3">
        <v>35465234</v>
      </c>
      <c r="F85" s="3">
        <v>280000000</v>
      </c>
      <c r="G85" s="3">
        <v>280000000</v>
      </c>
      <c r="H85" s="3">
        <v>120000000</v>
      </c>
      <c r="I85" s="3">
        <v>473219561</v>
      </c>
      <c r="J85" s="3">
        <v>498694930</v>
      </c>
      <c r="K85" s="3">
        <v>524778575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6571275</v>
      </c>
      <c r="C5" s="6">
        <v>7478210</v>
      </c>
      <c r="D5" s="23">
        <v>11860117</v>
      </c>
      <c r="E5" s="24">
        <v>4957752</v>
      </c>
      <c r="F5" s="6">
        <v>10035252</v>
      </c>
      <c r="G5" s="25">
        <v>10035252</v>
      </c>
      <c r="H5" s="26">
        <v>0</v>
      </c>
      <c r="I5" s="24">
        <v>11100745</v>
      </c>
      <c r="J5" s="6">
        <v>11250000</v>
      </c>
      <c r="K5" s="25">
        <v>11450000</v>
      </c>
    </row>
    <row r="6" spans="1:11" ht="13.5">
      <c r="A6" s="22" t="s">
        <v>18</v>
      </c>
      <c r="B6" s="6">
        <v>27754677</v>
      </c>
      <c r="C6" s="6">
        <v>32201774</v>
      </c>
      <c r="D6" s="23">
        <v>33423812</v>
      </c>
      <c r="E6" s="24">
        <v>38171422</v>
      </c>
      <c r="F6" s="6">
        <v>41671422</v>
      </c>
      <c r="G6" s="25">
        <v>41671422</v>
      </c>
      <c r="H6" s="26">
        <v>0</v>
      </c>
      <c r="I6" s="24">
        <v>47960567</v>
      </c>
      <c r="J6" s="6">
        <v>49250000</v>
      </c>
      <c r="K6" s="25">
        <v>50600000</v>
      </c>
    </row>
    <row r="7" spans="1:11" ht="13.5">
      <c r="A7" s="22" t="s">
        <v>19</v>
      </c>
      <c r="B7" s="6">
        <v>815952</v>
      </c>
      <c r="C7" s="6">
        <v>419000</v>
      </c>
      <c r="D7" s="23">
        <v>1465076</v>
      </c>
      <c r="E7" s="24">
        <v>760000</v>
      </c>
      <c r="F7" s="6">
        <v>750000</v>
      </c>
      <c r="G7" s="25">
        <v>750000</v>
      </c>
      <c r="H7" s="26">
        <v>0</v>
      </c>
      <c r="I7" s="24">
        <v>510000</v>
      </c>
      <c r="J7" s="6">
        <v>550000</v>
      </c>
      <c r="K7" s="25">
        <v>570000</v>
      </c>
    </row>
    <row r="8" spans="1:11" ht="13.5">
      <c r="A8" s="22" t="s">
        <v>20</v>
      </c>
      <c r="B8" s="6">
        <v>58193000</v>
      </c>
      <c r="C8" s="6">
        <v>65740000</v>
      </c>
      <c r="D8" s="23">
        <v>65448800</v>
      </c>
      <c r="E8" s="24">
        <v>66028000</v>
      </c>
      <c r="F8" s="6">
        <v>66178001</v>
      </c>
      <c r="G8" s="25">
        <v>66178001</v>
      </c>
      <c r="H8" s="26">
        <v>0</v>
      </c>
      <c r="I8" s="24">
        <v>66374117</v>
      </c>
      <c r="J8" s="6">
        <v>61640000</v>
      </c>
      <c r="K8" s="25">
        <v>57874000</v>
      </c>
    </row>
    <row r="9" spans="1:11" ht="13.5">
      <c r="A9" s="22" t="s">
        <v>21</v>
      </c>
      <c r="B9" s="6">
        <v>2343716</v>
      </c>
      <c r="C9" s="6">
        <v>2924440</v>
      </c>
      <c r="D9" s="23">
        <v>4990173</v>
      </c>
      <c r="E9" s="24">
        <v>2225245</v>
      </c>
      <c r="F9" s="6">
        <v>3740020</v>
      </c>
      <c r="G9" s="25">
        <v>3740020</v>
      </c>
      <c r="H9" s="26">
        <v>0</v>
      </c>
      <c r="I9" s="24">
        <v>4822703</v>
      </c>
      <c r="J9" s="6">
        <v>9906000</v>
      </c>
      <c r="K9" s="25">
        <v>13054554</v>
      </c>
    </row>
    <row r="10" spans="1:11" ht="25.5">
      <c r="A10" s="27" t="s">
        <v>97</v>
      </c>
      <c r="B10" s="28">
        <f>SUM(B5:B9)</f>
        <v>95678620</v>
      </c>
      <c r="C10" s="29">
        <f aca="true" t="shared" si="0" ref="C10:K10">SUM(C5:C9)</f>
        <v>108763424</v>
      </c>
      <c r="D10" s="30">
        <f t="shared" si="0"/>
        <v>117187978</v>
      </c>
      <c r="E10" s="28">
        <f t="shared" si="0"/>
        <v>112142419</v>
      </c>
      <c r="F10" s="29">
        <f t="shared" si="0"/>
        <v>122374695</v>
      </c>
      <c r="G10" s="31">
        <f t="shared" si="0"/>
        <v>122374695</v>
      </c>
      <c r="H10" s="32">
        <f t="shared" si="0"/>
        <v>0</v>
      </c>
      <c r="I10" s="28">
        <f t="shared" si="0"/>
        <v>130768132</v>
      </c>
      <c r="J10" s="29">
        <f t="shared" si="0"/>
        <v>132596000</v>
      </c>
      <c r="K10" s="31">
        <f t="shared" si="0"/>
        <v>133548554</v>
      </c>
    </row>
    <row r="11" spans="1:11" ht="13.5">
      <c r="A11" s="22" t="s">
        <v>22</v>
      </c>
      <c r="B11" s="6">
        <v>32664458</v>
      </c>
      <c r="C11" s="6">
        <v>38525466</v>
      </c>
      <c r="D11" s="23">
        <v>40128000</v>
      </c>
      <c r="E11" s="24">
        <v>45880892</v>
      </c>
      <c r="F11" s="6">
        <v>50727120</v>
      </c>
      <c r="G11" s="25">
        <v>50727120</v>
      </c>
      <c r="H11" s="26">
        <v>0</v>
      </c>
      <c r="I11" s="24">
        <v>50557219</v>
      </c>
      <c r="J11" s="6">
        <v>53477444</v>
      </c>
      <c r="K11" s="25">
        <v>56686090</v>
      </c>
    </row>
    <row r="12" spans="1:11" ht="13.5">
      <c r="A12" s="22" t="s">
        <v>23</v>
      </c>
      <c r="B12" s="6">
        <v>3670373</v>
      </c>
      <c r="C12" s="6">
        <v>4025000</v>
      </c>
      <c r="D12" s="23">
        <v>4466762</v>
      </c>
      <c r="E12" s="24">
        <v>4793736</v>
      </c>
      <c r="F12" s="6">
        <v>3863143</v>
      </c>
      <c r="G12" s="25">
        <v>3863143</v>
      </c>
      <c r="H12" s="26">
        <v>0</v>
      </c>
      <c r="I12" s="24">
        <v>5331300</v>
      </c>
      <c r="J12" s="6">
        <v>5651178</v>
      </c>
      <c r="K12" s="25">
        <v>5990249</v>
      </c>
    </row>
    <row r="13" spans="1:11" ht="13.5">
      <c r="A13" s="22" t="s">
        <v>98</v>
      </c>
      <c r="B13" s="6">
        <v>19753250</v>
      </c>
      <c r="C13" s="6">
        <v>19330744</v>
      </c>
      <c r="D13" s="23">
        <v>20545270</v>
      </c>
      <c r="E13" s="24">
        <v>0</v>
      </c>
      <c r="F13" s="6">
        <v>0</v>
      </c>
      <c r="G13" s="25">
        <v>0</v>
      </c>
      <c r="H13" s="26">
        <v>0</v>
      </c>
      <c r="I13" s="24">
        <v>19669000</v>
      </c>
      <c r="J13" s="6">
        <v>19624000</v>
      </c>
      <c r="K13" s="25">
        <v>19099000</v>
      </c>
    </row>
    <row r="14" spans="1:11" ht="13.5">
      <c r="A14" s="22" t="s">
        <v>24</v>
      </c>
      <c r="B14" s="6">
        <v>1998095</v>
      </c>
      <c r="C14" s="6">
        <v>3587141</v>
      </c>
      <c r="D14" s="23">
        <v>4065836</v>
      </c>
      <c r="E14" s="24">
        <v>2081688</v>
      </c>
      <c r="F14" s="6">
        <v>2000000</v>
      </c>
      <c r="G14" s="25">
        <v>2000000</v>
      </c>
      <c r="H14" s="26">
        <v>0</v>
      </c>
      <c r="I14" s="24">
        <v>2008000</v>
      </c>
      <c r="J14" s="6">
        <v>2008000</v>
      </c>
      <c r="K14" s="25">
        <v>2008000</v>
      </c>
    </row>
    <row r="15" spans="1:11" ht="13.5">
      <c r="A15" s="22" t="s">
        <v>25</v>
      </c>
      <c r="B15" s="6">
        <v>24839234</v>
      </c>
      <c r="C15" s="6">
        <v>28337970</v>
      </c>
      <c r="D15" s="23">
        <v>31731147</v>
      </c>
      <c r="E15" s="24">
        <v>27970000</v>
      </c>
      <c r="F15" s="6">
        <v>26031888</v>
      </c>
      <c r="G15" s="25">
        <v>26031888</v>
      </c>
      <c r="H15" s="26">
        <v>0</v>
      </c>
      <c r="I15" s="24">
        <v>34384600</v>
      </c>
      <c r="J15" s="6">
        <v>39023060</v>
      </c>
      <c r="K15" s="25">
        <v>44305366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5390000</v>
      </c>
      <c r="G16" s="25">
        <v>5390000</v>
      </c>
      <c r="H16" s="26">
        <v>0</v>
      </c>
      <c r="I16" s="24">
        <v>2820000</v>
      </c>
      <c r="J16" s="6">
        <v>4500000</v>
      </c>
      <c r="K16" s="25">
        <v>4680000</v>
      </c>
    </row>
    <row r="17" spans="1:11" ht="13.5">
      <c r="A17" s="22" t="s">
        <v>27</v>
      </c>
      <c r="B17" s="6">
        <v>31390885</v>
      </c>
      <c r="C17" s="6">
        <v>31870284</v>
      </c>
      <c r="D17" s="23">
        <v>47675248</v>
      </c>
      <c r="E17" s="24">
        <v>32795356</v>
      </c>
      <c r="F17" s="6">
        <v>36619849</v>
      </c>
      <c r="G17" s="25">
        <v>36619849</v>
      </c>
      <c r="H17" s="26">
        <v>0</v>
      </c>
      <c r="I17" s="24">
        <v>37790727</v>
      </c>
      <c r="J17" s="6">
        <v>30136533</v>
      </c>
      <c r="K17" s="25">
        <v>24764381</v>
      </c>
    </row>
    <row r="18" spans="1:11" ht="13.5">
      <c r="A18" s="34" t="s">
        <v>28</v>
      </c>
      <c r="B18" s="35">
        <f>SUM(B11:B17)</f>
        <v>114316295</v>
      </c>
      <c r="C18" s="36">
        <f aca="true" t="shared" si="1" ref="C18:K18">SUM(C11:C17)</f>
        <v>125676605</v>
      </c>
      <c r="D18" s="37">
        <f t="shared" si="1"/>
        <v>148612263</v>
      </c>
      <c r="E18" s="35">
        <f t="shared" si="1"/>
        <v>113521672</v>
      </c>
      <c r="F18" s="36">
        <f t="shared" si="1"/>
        <v>124632000</v>
      </c>
      <c r="G18" s="38">
        <f t="shared" si="1"/>
        <v>124632000</v>
      </c>
      <c r="H18" s="39">
        <f t="shared" si="1"/>
        <v>0</v>
      </c>
      <c r="I18" s="35">
        <f t="shared" si="1"/>
        <v>152560846</v>
      </c>
      <c r="J18" s="36">
        <f t="shared" si="1"/>
        <v>154420215</v>
      </c>
      <c r="K18" s="38">
        <f t="shared" si="1"/>
        <v>157533086</v>
      </c>
    </row>
    <row r="19" spans="1:11" ht="13.5">
      <c r="A19" s="34" t="s">
        <v>29</v>
      </c>
      <c r="B19" s="40">
        <f>+B10-B18</f>
        <v>-18637675</v>
      </c>
      <c r="C19" s="41">
        <f aca="true" t="shared" si="2" ref="C19:K19">+C10-C18</f>
        <v>-16913181</v>
      </c>
      <c r="D19" s="42">
        <f t="shared" si="2"/>
        <v>-31424285</v>
      </c>
      <c r="E19" s="40">
        <f t="shared" si="2"/>
        <v>-1379253</v>
      </c>
      <c r="F19" s="41">
        <f t="shared" si="2"/>
        <v>-2257305</v>
      </c>
      <c r="G19" s="43">
        <f t="shared" si="2"/>
        <v>-2257305</v>
      </c>
      <c r="H19" s="44">
        <f t="shared" si="2"/>
        <v>0</v>
      </c>
      <c r="I19" s="40">
        <f t="shared" si="2"/>
        <v>-21792714</v>
      </c>
      <c r="J19" s="41">
        <f t="shared" si="2"/>
        <v>-21824215</v>
      </c>
      <c r="K19" s="43">
        <f t="shared" si="2"/>
        <v>-23984532</v>
      </c>
    </row>
    <row r="20" spans="1:11" ht="13.5">
      <c r="A20" s="22" t="s">
        <v>30</v>
      </c>
      <c r="B20" s="24">
        <v>39504348</v>
      </c>
      <c r="C20" s="6">
        <v>32673305</v>
      </c>
      <c r="D20" s="23">
        <v>28809419</v>
      </c>
      <c r="E20" s="24">
        <v>23703000</v>
      </c>
      <c r="F20" s="6">
        <v>0</v>
      </c>
      <c r="G20" s="25">
        <v>0</v>
      </c>
      <c r="H20" s="26">
        <v>0</v>
      </c>
      <c r="I20" s="24">
        <v>20571000</v>
      </c>
      <c r="J20" s="6">
        <v>16549000</v>
      </c>
      <c r="K20" s="25">
        <v>17265000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20866673</v>
      </c>
      <c r="C22" s="52">
        <f aca="true" t="shared" si="3" ref="C22:K22">SUM(C19:C21)</f>
        <v>15760124</v>
      </c>
      <c r="D22" s="53">
        <f t="shared" si="3"/>
        <v>-2614866</v>
      </c>
      <c r="E22" s="51">
        <f t="shared" si="3"/>
        <v>22323747</v>
      </c>
      <c r="F22" s="52">
        <f t="shared" si="3"/>
        <v>-2257305</v>
      </c>
      <c r="G22" s="54">
        <f t="shared" si="3"/>
        <v>-2257305</v>
      </c>
      <c r="H22" s="55">
        <f t="shared" si="3"/>
        <v>0</v>
      </c>
      <c r="I22" s="51">
        <f t="shared" si="3"/>
        <v>-1221714</v>
      </c>
      <c r="J22" s="52">
        <f t="shared" si="3"/>
        <v>-5275215</v>
      </c>
      <c r="K22" s="54">
        <f t="shared" si="3"/>
        <v>-6719532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20866673</v>
      </c>
      <c r="C24" s="41">
        <f aca="true" t="shared" si="4" ref="C24:K24">SUM(C22:C23)</f>
        <v>15760124</v>
      </c>
      <c r="D24" s="42">
        <f t="shared" si="4"/>
        <v>-2614866</v>
      </c>
      <c r="E24" s="40">
        <f t="shared" si="4"/>
        <v>22323747</v>
      </c>
      <c r="F24" s="41">
        <f t="shared" si="4"/>
        <v>-2257305</v>
      </c>
      <c r="G24" s="43">
        <f t="shared" si="4"/>
        <v>-2257305</v>
      </c>
      <c r="H24" s="44">
        <f t="shared" si="4"/>
        <v>0</v>
      </c>
      <c r="I24" s="40">
        <f t="shared" si="4"/>
        <v>-1221714</v>
      </c>
      <c r="J24" s="41">
        <f t="shared" si="4"/>
        <v>-5275215</v>
      </c>
      <c r="K24" s="43">
        <f t="shared" si="4"/>
        <v>-6719532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40094596</v>
      </c>
      <c r="C27" s="7">
        <v>30284100</v>
      </c>
      <c r="D27" s="64">
        <v>29400437</v>
      </c>
      <c r="E27" s="65">
        <v>24802792</v>
      </c>
      <c r="F27" s="7">
        <v>24668000</v>
      </c>
      <c r="G27" s="66">
        <v>24668000</v>
      </c>
      <c r="H27" s="67">
        <v>0</v>
      </c>
      <c r="I27" s="65">
        <v>20571000</v>
      </c>
      <c r="J27" s="7">
        <v>16549000</v>
      </c>
      <c r="K27" s="66">
        <v>17265000</v>
      </c>
    </row>
    <row r="28" spans="1:11" ht="13.5">
      <c r="A28" s="68" t="s">
        <v>30</v>
      </c>
      <c r="B28" s="6">
        <v>39504309</v>
      </c>
      <c r="C28" s="6">
        <v>29876100</v>
      </c>
      <c r="D28" s="23">
        <v>28915437</v>
      </c>
      <c r="E28" s="24">
        <v>23702792</v>
      </c>
      <c r="F28" s="6">
        <v>23703000</v>
      </c>
      <c r="G28" s="25">
        <v>23703000</v>
      </c>
      <c r="H28" s="26">
        <v>0</v>
      </c>
      <c r="I28" s="24">
        <v>20571000</v>
      </c>
      <c r="J28" s="6">
        <v>16549000</v>
      </c>
      <c r="K28" s="25">
        <v>17265000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590287</v>
      </c>
      <c r="C31" s="6">
        <v>408000</v>
      </c>
      <c r="D31" s="23">
        <v>485000</v>
      </c>
      <c r="E31" s="24">
        <v>1100000</v>
      </c>
      <c r="F31" s="6">
        <v>965000</v>
      </c>
      <c r="G31" s="25">
        <v>965000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40094596</v>
      </c>
      <c r="C32" s="7">
        <f aca="true" t="shared" si="5" ref="C32:K32">SUM(C28:C31)</f>
        <v>30284100</v>
      </c>
      <c r="D32" s="64">
        <f t="shared" si="5"/>
        <v>29400437</v>
      </c>
      <c r="E32" s="65">
        <f t="shared" si="5"/>
        <v>24802792</v>
      </c>
      <c r="F32" s="7">
        <f t="shared" si="5"/>
        <v>24668000</v>
      </c>
      <c r="G32" s="66">
        <f t="shared" si="5"/>
        <v>24668000</v>
      </c>
      <c r="H32" s="67">
        <f t="shared" si="5"/>
        <v>0</v>
      </c>
      <c r="I32" s="65">
        <f t="shared" si="5"/>
        <v>20571000</v>
      </c>
      <c r="J32" s="7">
        <f t="shared" si="5"/>
        <v>16549000</v>
      </c>
      <c r="K32" s="66">
        <f t="shared" si="5"/>
        <v>17265000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28354280</v>
      </c>
      <c r="C35" s="6">
        <v>25663818</v>
      </c>
      <c r="D35" s="23">
        <v>16834448</v>
      </c>
      <c r="E35" s="24">
        <v>16292804</v>
      </c>
      <c r="F35" s="6">
        <v>16293304</v>
      </c>
      <c r="G35" s="25">
        <v>16293304</v>
      </c>
      <c r="H35" s="26">
        <v>30726751</v>
      </c>
      <c r="I35" s="24">
        <v>16550000</v>
      </c>
      <c r="J35" s="6">
        <v>16965000</v>
      </c>
      <c r="K35" s="25">
        <v>20020000</v>
      </c>
    </row>
    <row r="36" spans="1:11" ht="13.5">
      <c r="A36" s="22" t="s">
        <v>39</v>
      </c>
      <c r="B36" s="6">
        <v>342461310</v>
      </c>
      <c r="C36" s="6">
        <v>384131522</v>
      </c>
      <c r="D36" s="23">
        <v>392094555</v>
      </c>
      <c r="E36" s="24">
        <v>398507339</v>
      </c>
      <c r="F36" s="6">
        <v>396682339</v>
      </c>
      <c r="G36" s="25">
        <v>396682339</v>
      </c>
      <c r="H36" s="26">
        <v>421869613</v>
      </c>
      <c r="I36" s="24">
        <v>419078339</v>
      </c>
      <c r="J36" s="6">
        <v>435688339</v>
      </c>
      <c r="K36" s="25">
        <v>453005339</v>
      </c>
    </row>
    <row r="37" spans="1:11" ht="13.5">
      <c r="A37" s="22" t="s">
        <v>40</v>
      </c>
      <c r="B37" s="6">
        <v>28623551</v>
      </c>
      <c r="C37" s="6">
        <v>20307546</v>
      </c>
      <c r="D37" s="23">
        <v>19382003</v>
      </c>
      <c r="E37" s="24">
        <v>11300000</v>
      </c>
      <c r="F37" s="6">
        <v>11050000</v>
      </c>
      <c r="G37" s="25">
        <v>11050000</v>
      </c>
      <c r="H37" s="26">
        <v>5570128</v>
      </c>
      <c r="I37" s="24">
        <v>11550000</v>
      </c>
      <c r="J37" s="6">
        <v>12050000</v>
      </c>
      <c r="K37" s="25">
        <v>12550000</v>
      </c>
    </row>
    <row r="38" spans="1:11" ht="13.5">
      <c r="A38" s="22" t="s">
        <v>41</v>
      </c>
      <c r="B38" s="6">
        <v>21677819</v>
      </c>
      <c r="C38" s="6">
        <v>30893000</v>
      </c>
      <c r="D38" s="23">
        <v>45565000</v>
      </c>
      <c r="E38" s="24">
        <v>16798932</v>
      </c>
      <c r="F38" s="6">
        <v>16798932</v>
      </c>
      <c r="G38" s="25">
        <v>16798932</v>
      </c>
      <c r="H38" s="26">
        <v>22771412</v>
      </c>
      <c r="I38" s="24">
        <v>17381980</v>
      </c>
      <c r="J38" s="6">
        <v>17631980</v>
      </c>
      <c r="K38" s="25">
        <v>17781980</v>
      </c>
    </row>
    <row r="39" spans="1:11" ht="13.5">
      <c r="A39" s="22" t="s">
        <v>42</v>
      </c>
      <c r="B39" s="6">
        <v>320514220</v>
      </c>
      <c r="C39" s="6">
        <v>358594794</v>
      </c>
      <c r="D39" s="23">
        <v>343982000</v>
      </c>
      <c r="E39" s="24">
        <v>386701211</v>
      </c>
      <c r="F39" s="6">
        <v>385126711</v>
      </c>
      <c r="G39" s="25">
        <v>385126711</v>
      </c>
      <c r="H39" s="26">
        <v>424254824</v>
      </c>
      <c r="I39" s="24">
        <v>406696359</v>
      </c>
      <c r="J39" s="6">
        <v>422971359</v>
      </c>
      <c r="K39" s="25">
        <v>442693359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48903388</v>
      </c>
      <c r="C42" s="6">
        <v>29576700</v>
      </c>
      <c r="D42" s="23">
        <v>30671141</v>
      </c>
      <c r="E42" s="24">
        <v>23799003</v>
      </c>
      <c r="F42" s="6">
        <v>17216879</v>
      </c>
      <c r="G42" s="25">
        <v>17216879</v>
      </c>
      <c r="H42" s="26">
        <v>44183257</v>
      </c>
      <c r="I42" s="24">
        <v>24775298</v>
      </c>
      <c r="J42" s="6">
        <v>17390878</v>
      </c>
      <c r="K42" s="25">
        <v>8719660</v>
      </c>
    </row>
    <row r="43" spans="1:11" ht="13.5">
      <c r="A43" s="22" t="s">
        <v>45</v>
      </c>
      <c r="B43" s="6">
        <v>-40124831</v>
      </c>
      <c r="C43" s="6">
        <v>-30258600</v>
      </c>
      <c r="D43" s="23">
        <v>-29381780</v>
      </c>
      <c r="E43" s="24">
        <v>-24802999</v>
      </c>
      <c r="F43" s="6">
        <v>-23703391</v>
      </c>
      <c r="G43" s="25">
        <v>-23703391</v>
      </c>
      <c r="H43" s="26">
        <v>-25333923</v>
      </c>
      <c r="I43" s="24">
        <v>-20571000</v>
      </c>
      <c r="J43" s="6">
        <v>-16549000</v>
      </c>
      <c r="K43" s="25">
        <v>-17265000</v>
      </c>
    </row>
    <row r="44" spans="1:11" ht="13.5">
      <c r="A44" s="22" t="s">
        <v>46</v>
      </c>
      <c r="B44" s="6">
        <v>-1356621</v>
      </c>
      <c r="C44" s="6">
        <v>-428000</v>
      </c>
      <c r="D44" s="23">
        <v>-2409152</v>
      </c>
      <c r="E44" s="24">
        <v>-503000</v>
      </c>
      <c r="F44" s="6">
        <v>0</v>
      </c>
      <c r="G44" s="25">
        <v>0</v>
      </c>
      <c r="H44" s="26">
        <v>0</v>
      </c>
      <c r="I44" s="24">
        <v>-503000</v>
      </c>
      <c r="J44" s="6">
        <v>-503000</v>
      </c>
      <c r="K44" s="25">
        <v>-503000</v>
      </c>
    </row>
    <row r="45" spans="1:11" ht="13.5">
      <c r="A45" s="34" t="s">
        <v>47</v>
      </c>
      <c r="B45" s="7">
        <v>15219667</v>
      </c>
      <c r="C45" s="7">
        <v>14110100</v>
      </c>
      <c r="D45" s="64">
        <v>12990720</v>
      </c>
      <c r="E45" s="65">
        <v>7202004</v>
      </c>
      <c r="F45" s="7">
        <v>2222444</v>
      </c>
      <c r="G45" s="66">
        <v>2222444</v>
      </c>
      <c r="H45" s="67">
        <v>31697354</v>
      </c>
      <c r="I45" s="65">
        <v>8823297</v>
      </c>
      <c r="J45" s="7">
        <v>9162175</v>
      </c>
      <c r="K45" s="66">
        <v>113835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15219754</v>
      </c>
      <c r="C48" s="6">
        <v>14110511</v>
      </c>
      <c r="D48" s="23">
        <v>12848020</v>
      </c>
      <c r="E48" s="24">
        <v>6712000</v>
      </c>
      <c r="F48" s="6">
        <v>6712000</v>
      </c>
      <c r="G48" s="25">
        <v>6712000</v>
      </c>
      <c r="H48" s="26">
        <v>14768949</v>
      </c>
      <c r="I48" s="24">
        <v>8212000</v>
      </c>
      <c r="J48" s="6">
        <v>8862000</v>
      </c>
      <c r="K48" s="25">
        <v>9962000</v>
      </c>
    </row>
    <row r="49" spans="1:11" ht="13.5">
      <c r="A49" s="22" t="s">
        <v>50</v>
      </c>
      <c r="B49" s="6">
        <f>+B75</f>
        <v>-23039738.64167039</v>
      </c>
      <c r="C49" s="6">
        <f aca="true" t="shared" si="6" ref="C49:K49">+C75</f>
        <v>-18590503.918978773</v>
      </c>
      <c r="D49" s="23">
        <f t="shared" si="6"/>
        <v>15652443.51524698</v>
      </c>
      <c r="E49" s="24">
        <f t="shared" si="6"/>
        <v>1214739.0630758945</v>
      </c>
      <c r="F49" s="6">
        <f t="shared" si="6"/>
        <v>-10920159.582062487</v>
      </c>
      <c r="G49" s="25">
        <f t="shared" si="6"/>
        <v>-10920159.582062487</v>
      </c>
      <c r="H49" s="26">
        <f t="shared" si="6"/>
        <v>4306542</v>
      </c>
      <c r="I49" s="24">
        <f t="shared" si="6"/>
        <v>2499851.1460904423</v>
      </c>
      <c r="J49" s="6">
        <f t="shared" si="6"/>
        <v>3250000</v>
      </c>
      <c r="K49" s="25">
        <f t="shared" si="6"/>
        <v>1799939.3476828076</v>
      </c>
    </row>
    <row r="50" spans="1:11" ht="13.5">
      <c r="A50" s="34" t="s">
        <v>51</v>
      </c>
      <c r="B50" s="7">
        <f>+B48-B49</f>
        <v>38259492.64167039</v>
      </c>
      <c r="C50" s="7">
        <f aca="true" t="shared" si="7" ref="C50:K50">+C48-C49</f>
        <v>32701014.918978773</v>
      </c>
      <c r="D50" s="64">
        <f t="shared" si="7"/>
        <v>-2804423.51524698</v>
      </c>
      <c r="E50" s="65">
        <f t="shared" si="7"/>
        <v>5497260.9369241055</v>
      </c>
      <c r="F50" s="7">
        <f t="shared" si="7"/>
        <v>17632159.582062487</v>
      </c>
      <c r="G50" s="66">
        <f t="shared" si="7"/>
        <v>17632159.582062487</v>
      </c>
      <c r="H50" s="67">
        <f t="shared" si="7"/>
        <v>10462407</v>
      </c>
      <c r="I50" s="65">
        <f t="shared" si="7"/>
        <v>5712148.853909558</v>
      </c>
      <c r="J50" s="7">
        <f t="shared" si="7"/>
        <v>5612000</v>
      </c>
      <c r="K50" s="66">
        <f t="shared" si="7"/>
        <v>8162060.652317192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341637659</v>
      </c>
      <c r="C53" s="6">
        <v>383233100</v>
      </c>
      <c r="D53" s="23">
        <v>395987637</v>
      </c>
      <c r="E53" s="24">
        <v>422275397</v>
      </c>
      <c r="F53" s="6">
        <v>422140605</v>
      </c>
      <c r="G53" s="25">
        <v>422140605</v>
      </c>
      <c r="H53" s="26">
        <v>397472605</v>
      </c>
      <c r="I53" s="24">
        <v>418043817</v>
      </c>
      <c r="J53" s="6">
        <v>434653817</v>
      </c>
      <c r="K53" s="25">
        <v>451970817</v>
      </c>
    </row>
    <row r="54" spans="1:11" ht="13.5">
      <c r="A54" s="22" t="s">
        <v>98</v>
      </c>
      <c r="B54" s="6">
        <v>19753250</v>
      </c>
      <c r="C54" s="6">
        <v>19330744</v>
      </c>
      <c r="D54" s="23">
        <v>20545270</v>
      </c>
      <c r="E54" s="24">
        <v>0</v>
      </c>
      <c r="F54" s="6">
        <v>0</v>
      </c>
      <c r="G54" s="25">
        <v>0</v>
      </c>
      <c r="H54" s="26">
        <v>0</v>
      </c>
      <c r="I54" s="24">
        <v>19669000</v>
      </c>
      <c r="J54" s="6">
        <v>19624000</v>
      </c>
      <c r="K54" s="25">
        <v>19099000</v>
      </c>
    </row>
    <row r="55" spans="1:11" ht="13.5">
      <c r="A55" s="22" t="s">
        <v>54</v>
      </c>
      <c r="B55" s="6">
        <v>535000</v>
      </c>
      <c r="C55" s="6">
        <v>962500</v>
      </c>
      <c r="D55" s="23">
        <v>4809000</v>
      </c>
      <c r="E55" s="24">
        <v>1100000</v>
      </c>
      <c r="F55" s="6">
        <v>4469208</v>
      </c>
      <c r="G55" s="25">
        <v>4469208</v>
      </c>
      <c r="H55" s="26">
        <v>0</v>
      </c>
      <c r="I55" s="24">
        <v>14910000</v>
      </c>
      <c r="J55" s="6">
        <v>10800000</v>
      </c>
      <c r="K55" s="25">
        <v>11250000</v>
      </c>
    </row>
    <row r="56" spans="1:11" ht="13.5">
      <c r="A56" s="22" t="s">
        <v>55</v>
      </c>
      <c r="B56" s="6">
        <v>5534000</v>
      </c>
      <c r="C56" s="6">
        <v>6679000</v>
      </c>
      <c r="D56" s="23">
        <v>5812000</v>
      </c>
      <c r="E56" s="24">
        <v>0</v>
      </c>
      <c r="F56" s="6">
        <v>0</v>
      </c>
      <c r="G56" s="25">
        <v>0</v>
      </c>
      <c r="H56" s="26">
        <v>0</v>
      </c>
      <c r="I56" s="24">
        <v>7635000</v>
      </c>
      <c r="J56" s="6">
        <v>8398000</v>
      </c>
      <c r="K56" s="25">
        <v>9228400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941835</v>
      </c>
      <c r="C59" s="6">
        <v>941835</v>
      </c>
      <c r="D59" s="23">
        <v>1109153</v>
      </c>
      <c r="E59" s="24">
        <v>8640669</v>
      </c>
      <c r="F59" s="6">
        <v>8640669</v>
      </c>
      <c r="G59" s="25">
        <v>8640669</v>
      </c>
      <c r="H59" s="26">
        <v>8640669</v>
      </c>
      <c r="I59" s="24">
        <v>8640669</v>
      </c>
      <c r="J59" s="6">
        <v>8640669</v>
      </c>
      <c r="K59" s="25">
        <v>8640669</v>
      </c>
    </row>
    <row r="60" spans="1:11" ht="13.5">
      <c r="A60" s="33" t="s">
        <v>58</v>
      </c>
      <c r="B60" s="6">
        <v>14001505</v>
      </c>
      <c r="C60" s="6">
        <v>14001505</v>
      </c>
      <c r="D60" s="23">
        <v>16009321</v>
      </c>
      <c r="E60" s="24">
        <v>11210981</v>
      </c>
      <c r="F60" s="6">
        <v>11210981</v>
      </c>
      <c r="G60" s="25">
        <v>11210981</v>
      </c>
      <c r="H60" s="26">
        <v>11210981</v>
      </c>
      <c r="I60" s="24">
        <v>11210981</v>
      </c>
      <c r="J60" s="6">
        <v>11210981</v>
      </c>
      <c r="K60" s="25">
        <v>11210981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3.8801248918529425</v>
      </c>
      <c r="C70" s="5">
        <f aca="true" t="shared" si="8" ref="C70:K70">IF(ISERROR(C71/C72),0,(C71/C72))</f>
        <v>3.1918870392996572</v>
      </c>
      <c r="D70" s="5">
        <f t="shared" si="8"/>
        <v>0.702858479296676</v>
      </c>
      <c r="E70" s="5">
        <f t="shared" si="8"/>
        <v>0.953037845873129</v>
      </c>
      <c r="F70" s="5">
        <f t="shared" si="8"/>
        <v>2.198449271629263</v>
      </c>
      <c r="G70" s="5">
        <f t="shared" si="8"/>
        <v>2.198449271629263</v>
      </c>
      <c r="H70" s="5">
        <f t="shared" si="8"/>
        <v>0</v>
      </c>
      <c r="I70" s="5">
        <f t="shared" si="8"/>
        <v>1.0000175122246537</v>
      </c>
      <c r="J70" s="5">
        <f t="shared" si="8"/>
        <v>1</v>
      </c>
      <c r="K70" s="5">
        <f t="shared" si="8"/>
        <v>1.000005946305607</v>
      </c>
    </row>
    <row r="71" spans="1:11" ht="12.75" hidden="1">
      <c r="A71" s="1" t="s">
        <v>104</v>
      </c>
      <c r="B71" s="1">
        <f>+B83</f>
        <v>142015000</v>
      </c>
      <c r="C71" s="1">
        <f aca="true" t="shared" si="9" ref="C71:K71">+C83</f>
        <v>134654300</v>
      </c>
      <c r="D71" s="1">
        <f t="shared" si="9"/>
        <v>35299660</v>
      </c>
      <c r="E71" s="1">
        <f t="shared" si="9"/>
        <v>43129174</v>
      </c>
      <c r="F71" s="1">
        <f t="shared" si="9"/>
        <v>118994791</v>
      </c>
      <c r="G71" s="1">
        <f t="shared" si="9"/>
        <v>118994791</v>
      </c>
      <c r="H71" s="1">
        <f t="shared" si="9"/>
        <v>59503392</v>
      </c>
      <c r="I71" s="1">
        <f t="shared" si="9"/>
        <v>63785132</v>
      </c>
      <c r="J71" s="1">
        <f t="shared" si="9"/>
        <v>70306000</v>
      </c>
      <c r="K71" s="1">
        <f t="shared" si="9"/>
        <v>75005000</v>
      </c>
    </row>
    <row r="72" spans="1:11" ht="12.75" hidden="1">
      <c r="A72" s="1" t="s">
        <v>105</v>
      </c>
      <c r="B72" s="1">
        <f>+B77</f>
        <v>36600626</v>
      </c>
      <c r="C72" s="1">
        <f aca="true" t="shared" si="10" ref="C72:K72">+C77</f>
        <v>42186424</v>
      </c>
      <c r="D72" s="1">
        <f t="shared" si="10"/>
        <v>50222998</v>
      </c>
      <c r="E72" s="1">
        <f t="shared" si="10"/>
        <v>45254419</v>
      </c>
      <c r="F72" s="1">
        <f t="shared" si="10"/>
        <v>54126694</v>
      </c>
      <c r="G72" s="1">
        <f t="shared" si="10"/>
        <v>54126694</v>
      </c>
      <c r="H72" s="1">
        <f t="shared" si="10"/>
        <v>0</v>
      </c>
      <c r="I72" s="1">
        <f t="shared" si="10"/>
        <v>63784015</v>
      </c>
      <c r="J72" s="1">
        <f t="shared" si="10"/>
        <v>70306000</v>
      </c>
      <c r="K72" s="1">
        <f t="shared" si="10"/>
        <v>75004554</v>
      </c>
    </row>
    <row r="73" spans="1:11" ht="12.75" hidden="1">
      <c r="A73" s="1" t="s">
        <v>106</v>
      </c>
      <c r="B73" s="1">
        <f>+B74</f>
        <v>-4955421.333333332</v>
      </c>
      <c r="C73" s="1">
        <f aca="true" t="shared" si="11" ref="C73:K73">+(C78+C80+C81+C82)-(B78+B80+B81+B82)</f>
        <v>-1634454</v>
      </c>
      <c r="D73" s="1">
        <f t="shared" si="11"/>
        <v>-7717011</v>
      </c>
      <c r="E73" s="1">
        <f t="shared" si="11"/>
        <v>6126236</v>
      </c>
      <c r="F73" s="1">
        <f>+(F78+F80+F81+F82)-(D78+D80+D81+D82)</f>
        <v>6126736</v>
      </c>
      <c r="G73" s="1">
        <f>+(G78+G80+G81+G82)-(D78+D80+D81+D82)</f>
        <v>6126736</v>
      </c>
      <c r="H73" s="1">
        <f>+(H78+H80+H81+H82)-(D78+D80+D81+D82)</f>
        <v>41126506</v>
      </c>
      <c r="I73" s="1">
        <f>+(I78+I80+I81+I82)-(E78+E80+E81+E82)</f>
        <v>-1242804</v>
      </c>
      <c r="J73" s="1">
        <f t="shared" si="11"/>
        <v>-250000</v>
      </c>
      <c r="K73" s="1">
        <f t="shared" si="11"/>
        <v>1950000</v>
      </c>
    </row>
    <row r="74" spans="1:11" ht="12.75" hidden="1">
      <c r="A74" s="1" t="s">
        <v>107</v>
      </c>
      <c r="B74" s="1">
        <f>+TREND(C74:E74)</f>
        <v>-4955421.333333332</v>
      </c>
      <c r="C74" s="1">
        <f>+C73</f>
        <v>-1634454</v>
      </c>
      <c r="D74" s="1">
        <f aca="true" t="shared" si="12" ref="D74:K74">+D73</f>
        <v>-7717011</v>
      </c>
      <c r="E74" s="1">
        <f t="shared" si="12"/>
        <v>6126236</v>
      </c>
      <c r="F74" s="1">
        <f t="shared" si="12"/>
        <v>6126736</v>
      </c>
      <c r="G74" s="1">
        <f t="shared" si="12"/>
        <v>6126736</v>
      </c>
      <c r="H74" s="1">
        <f t="shared" si="12"/>
        <v>41126506</v>
      </c>
      <c r="I74" s="1">
        <f t="shared" si="12"/>
        <v>-1242804</v>
      </c>
      <c r="J74" s="1">
        <f t="shared" si="12"/>
        <v>-250000</v>
      </c>
      <c r="K74" s="1">
        <f t="shared" si="12"/>
        <v>1950000</v>
      </c>
    </row>
    <row r="75" spans="1:11" ht="12.75" hidden="1">
      <c r="A75" s="1" t="s">
        <v>108</v>
      </c>
      <c r="B75" s="1">
        <f>+B84-(((B80+B81+B78)*B70)-B79)</f>
        <v>-23039738.64167039</v>
      </c>
      <c r="C75" s="1">
        <f aca="true" t="shared" si="13" ref="C75:K75">+C84-(((C80+C81+C78)*C70)-C79)</f>
        <v>-18590503.918978773</v>
      </c>
      <c r="D75" s="1">
        <f t="shared" si="13"/>
        <v>15652443.51524698</v>
      </c>
      <c r="E75" s="1">
        <f t="shared" si="13"/>
        <v>1214739.0630758945</v>
      </c>
      <c r="F75" s="1">
        <f t="shared" si="13"/>
        <v>-10920159.582062487</v>
      </c>
      <c r="G75" s="1">
        <f t="shared" si="13"/>
        <v>-10920159.582062487</v>
      </c>
      <c r="H75" s="1">
        <f t="shared" si="13"/>
        <v>4306542</v>
      </c>
      <c r="I75" s="1">
        <f t="shared" si="13"/>
        <v>2499851.1460904423</v>
      </c>
      <c r="J75" s="1">
        <f t="shared" si="13"/>
        <v>3250000</v>
      </c>
      <c r="K75" s="1">
        <f t="shared" si="13"/>
        <v>1799939.3476828076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36600626</v>
      </c>
      <c r="C77" s="3">
        <v>42186424</v>
      </c>
      <c r="D77" s="3">
        <v>50222998</v>
      </c>
      <c r="E77" s="3">
        <v>45254419</v>
      </c>
      <c r="F77" s="3">
        <v>54126694</v>
      </c>
      <c r="G77" s="3">
        <v>54126694</v>
      </c>
      <c r="H77" s="3">
        <v>0</v>
      </c>
      <c r="I77" s="3">
        <v>63784015</v>
      </c>
      <c r="J77" s="3">
        <v>70306000</v>
      </c>
      <c r="K77" s="3">
        <v>75004554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30692158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27277849</v>
      </c>
      <c r="C79" s="3">
        <v>17585000</v>
      </c>
      <c r="D79" s="3">
        <v>18194379</v>
      </c>
      <c r="E79" s="3">
        <v>10500000</v>
      </c>
      <c r="F79" s="3">
        <v>10500000</v>
      </c>
      <c r="G79" s="3">
        <v>10500000</v>
      </c>
      <c r="H79" s="3">
        <v>4306542</v>
      </c>
      <c r="I79" s="3">
        <v>11000000</v>
      </c>
      <c r="J79" s="3">
        <v>11500000</v>
      </c>
      <c r="K79" s="3">
        <v>12000000</v>
      </c>
    </row>
    <row r="80" spans="1:11" ht="12.75" hidden="1">
      <c r="A80" s="2" t="s">
        <v>67</v>
      </c>
      <c r="B80" s="3">
        <v>7097434</v>
      </c>
      <c r="C80" s="3">
        <v>7681295</v>
      </c>
      <c r="D80" s="3">
        <v>1745924</v>
      </c>
      <c r="E80" s="3">
        <v>7049000</v>
      </c>
      <c r="F80" s="3">
        <v>7049500</v>
      </c>
      <c r="G80" s="3">
        <v>7049500</v>
      </c>
      <c r="H80" s="3">
        <v>14050916</v>
      </c>
      <c r="I80" s="3">
        <v>7000000</v>
      </c>
      <c r="J80" s="3">
        <v>6500000</v>
      </c>
      <c r="K80" s="3">
        <v>8400000</v>
      </c>
    </row>
    <row r="81" spans="1:11" ht="12.75" hidden="1">
      <c r="A81" s="2" t="s">
        <v>68</v>
      </c>
      <c r="B81" s="3">
        <v>5870599</v>
      </c>
      <c r="C81" s="3">
        <v>3652284</v>
      </c>
      <c r="D81" s="3">
        <v>1870644</v>
      </c>
      <c r="E81" s="3">
        <v>2693804</v>
      </c>
      <c r="F81" s="3">
        <v>2693804</v>
      </c>
      <c r="G81" s="3">
        <v>2693804</v>
      </c>
      <c r="H81" s="3">
        <v>0</v>
      </c>
      <c r="I81" s="3">
        <v>1500000</v>
      </c>
      <c r="J81" s="3">
        <v>1750000</v>
      </c>
      <c r="K81" s="3">
        <v>1800000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142015000</v>
      </c>
      <c r="C83" s="3">
        <v>134654300</v>
      </c>
      <c r="D83" s="3">
        <v>35299660</v>
      </c>
      <c r="E83" s="3">
        <v>43129174</v>
      </c>
      <c r="F83" s="3">
        <v>118994791</v>
      </c>
      <c r="G83" s="3">
        <v>118994791</v>
      </c>
      <c r="H83" s="3">
        <v>59503392</v>
      </c>
      <c r="I83" s="3">
        <v>63785132</v>
      </c>
      <c r="J83" s="3">
        <v>70306000</v>
      </c>
      <c r="K83" s="3">
        <v>75005000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32000000</v>
      </c>
      <c r="F85" s="3">
        <v>0</v>
      </c>
      <c r="G85" s="3">
        <v>0</v>
      </c>
      <c r="H85" s="3">
        <v>0</v>
      </c>
      <c r="I85" s="3">
        <v>25000000</v>
      </c>
      <c r="J85" s="3">
        <v>27500000</v>
      </c>
      <c r="K85" s="3">
        <v>29000000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152398000</v>
      </c>
      <c r="C5" s="6">
        <v>176827000</v>
      </c>
      <c r="D5" s="23">
        <v>192976982</v>
      </c>
      <c r="E5" s="24">
        <v>180514208</v>
      </c>
      <c r="F5" s="6">
        <v>180514208</v>
      </c>
      <c r="G5" s="25">
        <v>180514208</v>
      </c>
      <c r="H5" s="26">
        <v>0</v>
      </c>
      <c r="I5" s="24">
        <v>189178890</v>
      </c>
      <c r="J5" s="6">
        <v>235161444</v>
      </c>
      <c r="K5" s="25">
        <v>248469510</v>
      </c>
    </row>
    <row r="6" spans="1:11" ht="13.5">
      <c r="A6" s="22" t="s">
        <v>18</v>
      </c>
      <c r="B6" s="6">
        <v>735230000</v>
      </c>
      <c r="C6" s="6">
        <v>782911000</v>
      </c>
      <c r="D6" s="23">
        <v>854689371</v>
      </c>
      <c r="E6" s="24">
        <v>1041210723</v>
      </c>
      <c r="F6" s="6">
        <v>1041210723</v>
      </c>
      <c r="G6" s="25">
        <v>1041210723</v>
      </c>
      <c r="H6" s="26">
        <v>0</v>
      </c>
      <c r="I6" s="24">
        <v>1138823502</v>
      </c>
      <c r="J6" s="6">
        <v>1247647691</v>
      </c>
      <c r="K6" s="25">
        <v>1317515963</v>
      </c>
    </row>
    <row r="7" spans="1:11" ht="13.5">
      <c r="A7" s="22" t="s">
        <v>19</v>
      </c>
      <c r="B7" s="6">
        <v>7420000</v>
      </c>
      <c r="C7" s="6">
        <v>7590000</v>
      </c>
      <c r="D7" s="23">
        <v>6302888</v>
      </c>
      <c r="E7" s="24">
        <v>22000000</v>
      </c>
      <c r="F7" s="6">
        <v>0</v>
      </c>
      <c r="G7" s="25">
        <v>0</v>
      </c>
      <c r="H7" s="26">
        <v>0</v>
      </c>
      <c r="I7" s="24">
        <v>635000</v>
      </c>
      <c r="J7" s="6">
        <v>672465</v>
      </c>
      <c r="K7" s="25">
        <v>710123</v>
      </c>
    </row>
    <row r="8" spans="1:11" ht="13.5">
      <c r="A8" s="22" t="s">
        <v>20</v>
      </c>
      <c r="B8" s="6">
        <v>405560000</v>
      </c>
      <c r="C8" s="6">
        <v>438804000</v>
      </c>
      <c r="D8" s="23">
        <v>428512177</v>
      </c>
      <c r="E8" s="24">
        <v>417931000</v>
      </c>
      <c r="F8" s="6">
        <v>417931000</v>
      </c>
      <c r="G8" s="25">
        <v>417931000</v>
      </c>
      <c r="H8" s="26">
        <v>0</v>
      </c>
      <c r="I8" s="24">
        <v>406586000</v>
      </c>
      <c r="J8" s="6">
        <v>380493000</v>
      </c>
      <c r="K8" s="25">
        <v>363128000</v>
      </c>
    </row>
    <row r="9" spans="1:11" ht="13.5">
      <c r="A9" s="22" t="s">
        <v>21</v>
      </c>
      <c r="B9" s="6">
        <v>111545000</v>
      </c>
      <c r="C9" s="6">
        <v>140757000</v>
      </c>
      <c r="D9" s="23">
        <v>162542839</v>
      </c>
      <c r="E9" s="24">
        <v>136169706</v>
      </c>
      <c r="F9" s="6">
        <v>148170018</v>
      </c>
      <c r="G9" s="25">
        <v>148170018</v>
      </c>
      <c r="H9" s="26">
        <v>0</v>
      </c>
      <c r="I9" s="24">
        <v>217497482</v>
      </c>
      <c r="J9" s="6">
        <v>207410023</v>
      </c>
      <c r="K9" s="25">
        <v>219025552</v>
      </c>
    </row>
    <row r="10" spans="1:11" ht="25.5">
      <c r="A10" s="27" t="s">
        <v>97</v>
      </c>
      <c r="B10" s="28">
        <f>SUM(B5:B9)</f>
        <v>1412153000</v>
      </c>
      <c r="C10" s="29">
        <f aca="true" t="shared" si="0" ref="C10:K10">SUM(C5:C9)</f>
        <v>1546889000</v>
      </c>
      <c r="D10" s="30">
        <f t="shared" si="0"/>
        <v>1645024257</v>
      </c>
      <c r="E10" s="28">
        <f t="shared" si="0"/>
        <v>1797825637</v>
      </c>
      <c r="F10" s="29">
        <f t="shared" si="0"/>
        <v>1787825949</v>
      </c>
      <c r="G10" s="31">
        <f t="shared" si="0"/>
        <v>1787825949</v>
      </c>
      <c r="H10" s="32">
        <f t="shared" si="0"/>
        <v>0</v>
      </c>
      <c r="I10" s="28">
        <f t="shared" si="0"/>
        <v>1952720874</v>
      </c>
      <c r="J10" s="29">
        <f t="shared" si="0"/>
        <v>2071384623</v>
      </c>
      <c r="K10" s="31">
        <f t="shared" si="0"/>
        <v>2148849148</v>
      </c>
    </row>
    <row r="11" spans="1:11" ht="13.5">
      <c r="A11" s="22" t="s">
        <v>22</v>
      </c>
      <c r="B11" s="6">
        <v>462381000</v>
      </c>
      <c r="C11" s="6">
        <v>439398000</v>
      </c>
      <c r="D11" s="23">
        <v>482974006</v>
      </c>
      <c r="E11" s="24">
        <v>541979991</v>
      </c>
      <c r="F11" s="6">
        <v>515062992</v>
      </c>
      <c r="G11" s="25">
        <v>515062992</v>
      </c>
      <c r="H11" s="26">
        <v>0</v>
      </c>
      <c r="I11" s="24">
        <v>569262676</v>
      </c>
      <c r="J11" s="6">
        <v>602849174</v>
      </c>
      <c r="K11" s="25">
        <v>636608726</v>
      </c>
    </row>
    <row r="12" spans="1:11" ht="13.5">
      <c r="A12" s="22" t="s">
        <v>23</v>
      </c>
      <c r="B12" s="6">
        <v>19999000</v>
      </c>
      <c r="C12" s="6">
        <v>22704000</v>
      </c>
      <c r="D12" s="23">
        <v>24682338</v>
      </c>
      <c r="E12" s="24">
        <v>0</v>
      </c>
      <c r="F12" s="6">
        <v>24567000</v>
      </c>
      <c r="G12" s="25">
        <v>24567000</v>
      </c>
      <c r="H12" s="26">
        <v>0</v>
      </c>
      <c r="I12" s="24">
        <v>26763326</v>
      </c>
      <c r="J12" s="6">
        <v>28342362</v>
      </c>
      <c r="K12" s="25">
        <v>29929535</v>
      </c>
    </row>
    <row r="13" spans="1:11" ht="13.5">
      <c r="A13" s="22" t="s">
        <v>98</v>
      </c>
      <c r="B13" s="6">
        <v>290534000</v>
      </c>
      <c r="C13" s="6">
        <v>272702000</v>
      </c>
      <c r="D13" s="23">
        <v>275509538</v>
      </c>
      <c r="E13" s="24">
        <v>0</v>
      </c>
      <c r="F13" s="6">
        <v>235404855</v>
      </c>
      <c r="G13" s="25">
        <v>235404855</v>
      </c>
      <c r="H13" s="26">
        <v>0</v>
      </c>
      <c r="I13" s="24">
        <v>192680410</v>
      </c>
      <c r="J13" s="6">
        <v>203277833</v>
      </c>
      <c r="K13" s="25">
        <v>214661392</v>
      </c>
    </row>
    <row r="14" spans="1:11" ht="13.5">
      <c r="A14" s="22" t="s">
        <v>24</v>
      </c>
      <c r="B14" s="6">
        <v>0</v>
      </c>
      <c r="C14" s="6">
        <v>111739000</v>
      </c>
      <c r="D14" s="23">
        <v>132854072</v>
      </c>
      <c r="E14" s="24">
        <v>95751000</v>
      </c>
      <c r="F14" s="6">
        <v>0</v>
      </c>
      <c r="G14" s="25">
        <v>0</v>
      </c>
      <c r="H14" s="26">
        <v>0</v>
      </c>
      <c r="I14" s="24">
        <v>168000000</v>
      </c>
      <c r="J14" s="6">
        <v>167999999</v>
      </c>
      <c r="K14" s="25">
        <v>167999999</v>
      </c>
    </row>
    <row r="15" spans="1:11" ht="13.5">
      <c r="A15" s="22" t="s">
        <v>25</v>
      </c>
      <c r="B15" s="6">
        <v>523814000</v>
      </c>
      <c r="C15" s="6">
        <v>598046000</v>
      </c>
      <c r="D15" s="23">
        <v>665245239</v>
      </c>
      <c r="E15" s="24">
        <v>713707614</v>
      </c>
      <c r="F15" s="6">
        <v>712357982</v>
      </c>
      <c r="G15" s="25">
        <v>712357982</v>
      </c>
      <c r="H15" s="26">
        <v>0</v>
      </c>
      <c r="I15" s="24">
        <v>617809916</v>
      </c>
      <c r="J15" s="6">
        <v>663927430</v>
      </c>
      <c r="K15" s="25">
        <v>717041624</v>
      </c>
    </row>
    <row r="16" spans="1:11" ht="13.5">
      <c r="A16" s="33" t="s">
        <v>26</v>
      </c>
      <c r="B16" s="6">
        <v>0</v>
      </c>
      <c r="C16" s="6">
        <v>27271000</v>
      </c>
      <c r="D16" s="23">
        <v>29457023</v>
      </c>
      <c r="E16" s="24">
        <v>0</v>
      </c>
      <c r="F16" s="6">
        <v>0</v>
      </c>
      <c r="G16" s="25">
        <v>0</v>
      </c>
      <c r="H16" s="26">
        <v>0</v>
      </c>
      <c r="I16" s="24">
        <v>32850000</v>
      </c>
      <c r="J16" s="6">
        <v>34788150</v>
      </c>
      <c r="K16" s="25">
        <v>36736286</v>
      </c>
    </row>
    <row r="17" spans="1:11" ht="13.5">
      <c r="A17" s="22" t="s">
        <v>27</v>
      </c>
      <c r="B17" s="6">
        <v>0</v>
      </c>
      <c r="C17" s="6">
        <v>507256000</v>
      </c>
      <c r="D17" s="23">
        <v>574733979</v>
      </c>
      <c r="E17" s="24">
        <v>602633032</v>
      </c>
      <c r="F17" s="6">
        <v>456679120</v>
      </c>
      <c r="G17" s="25">
        <v>456679120</v>
      </c>
      <c r="H17" s="26">
        <v>0</v>
      </c>
      <c r="I17" s="24">
        <v>460704386</v>
      </c>
      <c r="J17" s="6">
        <v>594644776</v>
      </c>
      <c r="K17" s="25">
        <v>621418397</v>
      </c>
    </row>
    <row r="18" spans="1:11" ht="13.5">
      <c r="A18" s="34" t="s">
        <v>28</v>
      </c>
      <c r="B18" s="35">
        <f>SUM(B11:B17)</f>
        <v>1296728000</v>
      </c>
      <c r="C18" s="36">
        <f aca="true" t="shared" si="1" ref="C18:K18">SUM(C11:C17)</f>
        <v>1979116000</v>
      </c>
      <c r="D18" s="37">
        <f t="shared" si="1"/>
        <v>2185456195</v>
      </c>
      <c r="E18" s="35">
        <f t="shared" si="1"/>
        <v>1954071637</v>
      </c>
      <c r="F18" s="36">
        <f t="shared" si="1"/>
        <v>1944071949</v>
      </c>
      <c r="G18" s="38">
        <f t="shared" si="1"/>
        <v>1944071949</v>
      </c>
      <c r="H18" s="39">
        <f t="shared" si="1"/>
        <v>0</v>
      </c>
      <c r="I18" s="35">
        <f t="shared" si="1"/>
        <v>2068070714</v>
      </c>
      <c r="J18" s="36">
        <f t="shared" si="1"/>
        <v>2295829724</v>
      </c>
      <c r="K18" s="38">
        <f t="shared" si="1"/>
        <v>2424395959</v>
      </c>
    </row>
    <row r="19" spans="1:11" ht="13.5">
      <c r="A19" s="34" t="s">
        <v>29</v>
      </c>
      <c r="B19" s="40">
        <f>+B10-B18</f>
        <v>115425000</v>
      </c>
      <c r="C19" s="41">
        <f aca="true" t="shared" si="2" ref="C19:K19">+C10-C18</f>
        <v>-432227000</v>
      </c>
      <c r="D19" s="42">
        <f t="shared" si="2"/>
        <v>-540431938</v>
      </c>
      <c r="E19" s="40">
        <f t="shared" si="2"/>
        <v>-156246000</v>
      </c>
      <c r="F19" s="41">
        <f t="shared" si="2"/>
        <v>-156246000</v>
      </c>
      <c r="G19" s="43">
        <f t="shared" si="2"/>
        <v>-156246000</v>
      </c>
      <c r="H19" s="44">
        <f t="shared" si="2"/>
        <v>0</v>
      </c>
      <c r="I19" s="40">
        <f t="shared" si="2"/>
        <v>-115349840</v>
      </c>
      <c r="J19" s="41">
        <f t="shared" si="2"/>
        <v>-224445101</v>
      </c>
      <c r="K19" s="43">
        <f t="shared" si="2"/>
        <v>-275546811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156246000</v>
      </c>
      <c r="F20" s="6">
        <v>156246000</v>
      </c>
      <c r="G20" s="25">
        <v>156246000</v>
      </c>
      <c r="H20" s="26">
        <v>0</v>
      </c>
      <c r="I20" s="24">
        <v>116451000</v>
      </c>
      <c r="J20" s="6">
        <v>121784000</v>
      </c>
      <c r="K20" s="25">
        <v>129476000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115425000</v>
      </c>
      <c r="C22" s="52">
        <f aca="true" t="shared" si="3" ref="C22:K22">SUM(C19:C21)</f>
        <v>-432227000</v>
      </c>
      <c r="D22" s="53">
        <f t="shared" si="3"/>
        <v>-540431938</v>
      </c>
      <c r="E22" s="51">
        <f t="shared" si="3"/>
        <v>0</v>
      </c>
      <c r="F22" s="52">
        <f t="shared" si="3"/>
        <v>0</v>
      </c>
      <c r="G22" s="54">
        <f t="shared" si="3"/>
        <v>0</v>
      </c>
      <c r="H22" s="55">
        <f t="shared" si="3"/>
        <v>0</v>
      </c>
      <c r="I22" s="51">
        <f t="shared" si="3"/>
        <v>1101160</v>
      </c>
      <c r="J22" s="52">
        <f t="shared" si="3"/>
        <v>-102661101</v>
      </c>
      <c r="K22" s="54">
        <f t="shared" si="3"/>
        <v>-146070811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115425000</v>
      </c>
      <c r="C24" s="41">
        <f aca="true" t="shared" si="4" ref="C24:K24">SUM(C22:C23)</f>
        <v>-432227000</v>
      </c>
      <c r="D24" s="42">
        <f t="shared" si="4"/>
        <v>-540431938</v>
      </c>
      <c r="E24" s="40">
        <f t="shared" si="4"/>
        <v>0</v>
      </c>
      <c r="F24" s="41">
        <f t="shared" si="4"/>
        <v>0</v>
      </c>
      <c r="G24" s="43">
        <f t="shared" si="4"/>
        <v>0</v>
      </c>
      <c r="H24" s="44">
        <f t="shared" si="4"/>
        <v>0</v>
      </c>
      <c r="I24" s="40">
        <f t="shared" si="4"/>
        <v>1101160</v>
      </c>
      <c r="J24" s="41">
        <f t="shared" si="4"/>
        <v>-102661101</v>
      </c>
      <c r="K24" s="43">
        <f t="shared" si="4"/>
        <v>-146070811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204638000</v>
      </c>
      <c r="C27" s="7">
        <v>256627000</v>
      </c>
      <c r="D27" s="64">
        <v>212482000</v>
      </c>
      <c r="E27" s="65">
        <v>156246000</v>
      </c>
      <c r="F27" s="7">
        <v>188244803</v>
      </c>
      <c r="G27" s="66">
        <v>188244803</v>
      </c>
      <c r="H27" s="67">
        <v>0</v>
      </c>
      <c r="I27" s="65">
        <v>146450187</v>
      </c>
      <c r="J27" s="7">
        <v>121783891</v>
      </c>
      <c r="K27" s="66">
        <v>129476109</v>
      </c>
    </row>
    <row r="28" spans="1:11" ht="13.5">
      <c r="A28" s="68" t="s">
        <v>30</v>
      </c>
      <c r="B28" s="6">
        <v>204638000</v>
      </c>
      <c r="C28" s="6">
        <v>256627000</v>
      </c>
      <c r="D28" s="23">
        <v>191482000</v>
      </c>
      <c r="E28" s="24">
        <v>156246000</v>
      </c>
      <c r="F28" s="6">
        <v>148432803</v>
      </c>
      <c r="G28" s="25">
        <v>148432803</v>
      </c>
      <c r="H28" s="26">
        <v>0</v>
      </c>
      <c r="I28" s="24">
        <v>116450187</v>
      </c>
      <c r="J28" s="6">
        <v>121783891</v>
      </c>
      <c r="K28" s="25">
        <v>129476109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21000000</v>
      </c>
      <c r="E31" s="24">
        <v>0</v>
      </c>
      <c r="F31" s="6">
        <v>39812000</v>
      </c>
      <c r="G31" s="25">
        <v>39812000</v>
      </c>
      <c r="H31" s="26">
        <v>0</v>
      </c>
      <c r="I31" s="24">
        <v>30000000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204638000</v>
      </c>
      <c r="C32" s="7">
        <f aca="true" t="shared" si="5" ref="C32:K32">SUM(C28:C31)</f>
        <v>256627000</v>
      </c>
      <c r="D32" s="64">
        <f t="shared" si="5"/>
        <v>212482000</v>
      </c>
      <c r="E32" s="65">
        <f t="shared" si="5"/>
        <v>156246000</v>
      </c>
      <c r="F32" s="7">
        <f t="shared" si="5"/>
        <v>188244803</v>
      </c>
      <c r="G32" s="66">
        <f t="shared" si="5"/>
        <v>188244803</v>
      </c>
      <c r="H32" s="67">
        <f t="shared" si="5"/>
        <v>0</v>
      </c>
      <c r="I32" s="65">
        <f t="shared" si="5"/>
        <v>146450187</v>
      </c>
      <c r="J32" s="7">
        <f t="shared" si="5"/>
        <v>121783891</v>
      </c>
      <c r="K32" s="66">
        <f t="shared" si="5"/>
        <v>129476109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</v>
      </c>
      <c r="C35" s="6">
        <v>501645000</v>
      </c>
      <c r="D35" s="23">
        <v>906399000</v>
      </c>
      <c r="E35" s="24">
        <v>946000000</v>
      </c>
      <c r="F35" s="6">
        <v>946000000</v>
      </c>
      <c r="G35" s="25">
        <v>946000000</v>
      </c>
      <c r="H35" s="26">
        <v>1148289314</v>
      </c>
      <c r="I35" s="24">
        <v>2287118657</v>
      </c>
      <c r="J35" s="6">
        <v>2086144128</v>
      </c>
      <c r="K35" s="25">
        <v>2027896458</v>
      </c>
    </row>
    <row r="36" spans="1:11" ht="13.5">
      <c r="A36" s="22" t="s">
        <v>39</v>
      </c>
      <c r="B36" s="6">
        <v>0</v>
      </c>
      <c r="C36" s="6">
        <v>5802938000</v>
      </c>
      <c r="D36" s="23">
        <v>5761996000</v>
      </c>
      <c r="E36" s="24">
        <v>5913000000</v>
      </c>
      <c r="F36" s="6">
        <v>5913000000</v>
      </c>
      <c r="G36" s="25">
        <v>5913000000</v>
      </c>
      <c r="H36" s="26">
        <v>5761100166</v>
      </c>
      <c r="I36" s="24">
        <v>5480777435</v>
      </c>
      <c r="J36" s="6">
        <v>4965000000</v>
      </c>
      <c r="K36" s="25">
        <v>4465000000</v>
      </c>
    </row>
    <row r="37" spans="1:11" ht="13.5">
      <c r="A37" s="22" t="s">
        <v>40</v>
      </c>
      <c r="B37" s="6">
        <v>0</v>
      </c>
      <c r="C37" s="6">
        <v>1152506000</v>
      </c>
      <c r="D37" s="23">
        <v>1645083000</v>
      </c>
      <c r="E37" s="24">
        <v>551000000</v>
      </c>
      <c r="F37" s="6">
        <v>551000000</v>
      </c>
      <c r="G37" s="25">
        <v>551000000</v>
      </c>
      <c r="H37" s="26">
        <v>1288349652</v>
      </c>
      <c r="I37" s="24">
        <v>1483000000</v>
      </c>
      <c r="J37" s="6">
        <v>1733000000</v>
      </c>
      <c r="K37" s="25">
        <v>1733000000</v>
      </c>
    </row>
    <row r="38" spans="1:11" ht="13.5">
      <c r="A38" s="22" t="s">
        <v>41</v>
      </c>
      <c r="B38" s="6">
        <v>0</v>
      </c>
      <c r="C38" s="6">
        <v>330375000</v>
      </c>
      <c r="D38" s="23">
        <v>340608000</v>
      </c>
      <c r="E38" s="24">
        <v>260000000</v>
      </c>
      <c r="F38" s="6">
        <v>260000000</v>
      </c>
      <c r="G38" s="25">
        <v>260000000</v>
      </c>
      <c r="H38" s="26">
        <v>315821192</v>
      </c>
      <c r="I38" s="24">
        <v>318000000</v>
      </c>
      <c r="J38" s="6">
        <v>318000000</v>
      </c>
      <c r="K38" s="25">
        <v>318000000</v>
      </c>
    </row>
    <row r="39" spans="1:11" ht="13.5">
      <c r="A39" s="22" t="s">
        <v>42</v>
      </c>
      <c r="B39" s="6">
        <v>1</v>
      </c>
      <c r="C39" s="6">
        <v>4821702000</v>
      </c>
      <c r="D39" s="23">
        <v>4682704000</v>
      </c>
      <c r="E39" s="24">
        <v>6048000000</v>
      </c>
      <c r="F39" s="6">
        <v>6048000000</v>
      </c>
      <c r="G39" s="25">
        <v>6048000000</v>
      </c>
      <c r="H39" s="26">
        <v>5305218636</v>
      </c>
      <c r="I39" s="24">
        <v>5966896092</v>
      </c>
      <c r="J39" s="6">
        <v>5000144128</v>
      </c>
      <c r="K39" s="25">
        <v>4441896458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208983000</v>
      </c>
      <c r="C42" s="6">
        <v>-138858000</v>
      </c>
      <c r="D42" s="23">
        <v>249596000</v>
      </c>
      <c r="E42" s="24">
        <v>0</v>
      </c>
      <c r="F42" s="6">
        <v>-325</v>
      </c>
      <c r="G42" s="25">
        <v>-325</v>
      </c>
      <c r="H42" s="26">
        <v>328560528</v>
      </c>
      <c r="I42" s="24">
        <v>-50307555</v>
      </c>
      <c r="J42" s="6">
        <v>81913406</v>
      </c>
      <c r="K42" s="25">
        <v>-19474851</v>
      </c>
    </row>
    <row r="43" spans="1:11" ht="13.5">
      <c r="A43" s="22" t="s">
        <v>45</v>
      </c>
      <c r="B43" s="6">
        <v>-194061000</v>
      </c>
      <c r="C43" s="6">
        <v>103523000</v>
      </c>
      <c r="D43" s="23">
        <v>-225045000</v>
      </c>
      <c r="E43" s="24">
        <v>0</v>
      </c>
      <c r="F43" s="6">
        <v>0</v>
      </c>
      <c r="G43" s="25">
        <v>0</v>
      </c>
      <c r="H43" s="26">
        <v>-171849057</v>
      </c>
      <c r="I43" s="24">
        <v>-116451000</v>
      </c>
      <c r="J43" s="6">
        <v>-121183000</v>
      </c>
      <c r="K43" s="25">
        <v>-129476000</v>
      </c>
    </row>
    <row r="44" spans="1:11" ht="13.5">
      <c r="A44" s="22" t="s">
        <v>46</v>
      </c>
      <c r="B44" s="6">
        <v>-5536000</v>
      </c>
      <c r="C44" s="6">
        <v>-11341000</v>
      </c>
      <c r="D44" s="23">
        <v>-20169000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44665000</v>
      </c>
      <c r="C45" s="7">
        <v>-2011000</v>
      </c>
      <c r="D45" s="64">
        <v>2371000</v>
      </c>
      <c r="E45" s="65">
        <v>0</v>
      </c>
      <c r="F45" s="7">
        <v>-325</v>
      </c>
      <c r="G45" s="66">
        <v>-325</v>
      </c>
      <c r="H45" s="67">
        <v>156711471</v>
      </c>
      <c r="I45" s="65">
        <v>-136758555</v>
      </c>
      <c r="J45" s="7">
        <v>-176028149</v>
      </c>
      <c r="K45" s="66">
        <v>-324979000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</v>
      </c>
      <c r="C48" s="6">
        <v>31254000</v>
      </c>
      <c r="D48" s="23">
        <v>29051000</v>
      </c>
      <c r="E48" s="24">
        <v>36000000</v>
      </c>
      <c r="F48" s="6">
        <v>36000000</v>
      </c>
      <c r="G48" s="25">
        <v>36000000</v>
      </c>
      <c r="H48" s="26">
        <v>56694132</v>
      </c>
      <c r="I48" s="24">
        <v>34401435</v>
      </c>
      <c r="J48" s="6">
        <v>18277952</v>
      </c>
      <c r="K48" s="25">
        <v>18963294</v>
      </c>
    </row>
    <row r="49" spans="1:11" ht="13.5">
      <c r="A49" s="22" t="s">
        <v>50</v>
      </c>
      <c r="B49" s="6">
        <f>+B75</f>
        <v>0</v>
      </c>
      <c r="C49" s="6">
        <f aca="true" t="shared" si="6" ref="C49:K49">+C75</f>
        <v>1029079074.9825304</v>
      </c>
      <c r="D49" s="23">
        <f t="shared" si="6"/>
        <v>1324690751.8103964</v>
      </c>
      <c r="E49" s="24">
        <f t="shared" si="6"/>
        <v>356703354.32218075</v>
      </c>
      <c r="F49" s="6">
        <f t="shared" si="6"/>
        <v>354161266.73739564</v>
      </c>
      <c r="G49" s="25">
        <f t="shared" si="6"/>
        <v>354161266.73739564</v>
      </c>
      <c r="H49" s="26">
        <f t="shared" si="6"/>
        <v>1195771597</v>
      </c>
      <c r="I49" s="24">
        <f t="shared" si="6"/>
        <v>-45590370.72759724</v>
      </c>
      <c r="J49" s="6">
        <f t="shared" si="6"/>
        <v>-221885769.56724095</v>
      </c>
      <c r="K49" s="25">
        <f t="shared" si="6"/>
        <v>-167123567.1598401</v>
      </c>
    </row>
    <row r="50" spans="1:11" ht="13.5">
      <c r="A50" s="34" t="s">
        <v>51</v>
      </c>
      <c r="B50" s="7">
        <f>+B48-B49</f>
        <v>1</v>
      </c>
      <c r="C50" s="7">
        <f aca="true" t="shared" si="7" ref="C50:K50">+C48-C49</f>
        <v>-997825074.9825304</v>
      </c>
      <c r="D50" s="64">
        <f t="shared" si="7"/>
        <v>-1295639751.8103964</v>
      </c>
      <c r="E50" s="65">
        <f t="shared" si="7"/>
        <v>-320703354.32218075</v>
      </c>
      <c r="F50" s="7">
        <f t="shared" si="7"/>
        <v>-318161266.73739564</v>
      </c>
      <c r="G50" s="66">
        <f t="shared" si="7"/>
        <v>-318161266.73739564</v>
      </c>
      <c r="H50" s="67">
        <f t="shared" si="7"/>
        <v>-1139077465</v>
      </c>
      <c r="I50" s="65">
        <f t="shared" si="7"/>
        <v>79991805.72759724</v>
      </c>
      <c r="J50" s="7">
        <f t="shared" si="7"/>
        <v>240163721.56724095</v>
      </c>
      <c r="K50" s="66">
        <f t="shared" si="7"/>
        <v>186086861.1598401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268624000</v>
      </c>
      <c r="C53" s="6">
        <v>494648000</v>
      </c>
      <c r="D53" s="23">
        <v>472139000</v>
      </c>
      <c r="E53" s="24">
        <v>312492000</v>
      </c>
      <c r="F53" s="6">
        <v>344490803</v>
      </c>
      <c r="G53" s="25">
        <v>344490803</v>
      </c>
      <c r="H53" s="26">
        <v>156246000</v>
      </c>
      <c r="I53" s="24">
        <v>5960009187</v>
      </c>
      <c r="J53" s="6">
        <v>6459999891</v>
      </c>
      <c r="K53" s="25">
        <v>6959999109</v>
      </c>
    </row>
    <row r="54" spans="1:11" ht="13.5">
      <c r="A54" s="22" t="s">
        <v>98</v>
      </c>
      <c r="B54" s="6">
        <v>290534000</v>
      </c>
      <c r="C54" s="6">
        <v>272702000</v>
      </c>
      <c r="D54" s="23">
        <v>275509538</v>
      </c>
      <c r="E54" s="24">
        <v>0</v>
      </c>
      <c r="F54" s="6">
        <v>235404855</v>
      </c>
      <c r="G54" s="25">
        <v>235404855</v>
      </c>
      <c r="H54" s="26">
        <v>0</v>
      </c>
      <c r="I54" s="24">
        <v>192680410</v>
      </c>
      <c r="J54" s="6">
        <v>203277833</v>
      </c>
      <c r="K54" s="25">
        <v>214661392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44326527</v>
      </c>
      <c r="J55" s="6">
        <v>33326213</v>
      </c>
      <c r="K55" s="25">
        <v>55349634</v>
      </c>
    </row>
    <row r="56" spans="1:11" ht="13.5">
      <c r="A56" s="22" t="s">
        <v>55</v>
      </c>
      <c r="B56" s="6">
        <v>0</v>
      </c>
      <c r="C56" s="6">
        <v>0</v>
      </c>
      <c r="D56" s="23">
        <v>135933000</v>
      </c>
      <c r="E56" s="24">
        <v>0</v>
      </c>
      <c r="F56" s="6">
        <v>0</v>
      </c>
      <c r="G56" s="25">
        <v>0</v>
      </c>
      <c r="H56" s="26">
        <v>0</v>
      </c>
      <c r="I56" s="24">
        <v>216689000</v>
      </c>
      <c r="J56" s="6">
        <v>229469000</v>
      </c>
      <c r="K56" s="25">
        <v>242479000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4861488</v>
      </c>
      <c r="C59" s="6">
        <v>4861488</v>
      </c>
      <c r="D59" s="23">
        <v>3240992</v>
      </c>
      <c r="E59" s="24">
        <v>5100000</v>
      </c>
      <c r="F59" s="6">
        <v>3240992</v>
      </c>
      <c r="G59" s="25">
        <v>3240992</v>
      </c>
      <c r="H59" s="26">
        <v>4861488</v>
      </c>
      <c r="I59" s="24">
        <v>4861488</v>
      </c>
      <c r="J59" s="6">
        <v>4861488</v>
      </c>
      <c r="K59" s="25">
        <v>4861488</v>
      </c>
    </row>
    <row r="60" spans="1:11" ht="13.5">
      <c r="A60" s="33" t="s">
        <v>58</v>
      </c>
      <c r="B60" s="6">
        <v>75000</v>
      </c>
      <c r="C60" s="6">
        <v>75000</v>
      </c>
      <c r="D60" s="23">
        <v>75000</v>
      </c>
      <c r="E60" s="24">
        <v>0</v>
      </c>
      <c r="F60" s="6">
        <v>75000</v>
      </c>
      <c r="G60" s="25">
        <v>75000</v>
      </c>
      <c r="H60" s="26">
        <v>75000</v>
      </c>
      <c r="I60" s="24">
        <v>75000</v>
      </c>
      <c r="J60" s="6">
        <v>75000</v>
      </c>
      <c r="K60" s="25">
        <v>75000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4467</v>
      </c>
      <c r="C62" s="92">
        <v>3467</v>
      </c>
      <c r="D62" s="93">
        <v>4467</v>
      </c>
      <c r="E62" s="91">
        <v>0</v>
      </c>
      <c r="F62" s="92">
        <v>5017</v>
      </c>
      <c r="G62" s="93">
        <v>5017</v>
      </c>
      <c r="H62" s="94">
        <v>5017</v>
      </c>
      <c r="I62" s="91">
        <v>5017</v>
      </c>
      <c r="J62" s="92">
        <v>3517</v>
      </c>
      <c r="K62" s="93">
        <v>2017</v>
      </c>
    </row>
    <row r="63" spans="1:11" ht="13.5">
      <c r="A63" s="90" t="s">
        <v>61</v>
      </c>
      <c r="B63" s="91">
        <v>39471</v>
      </c>
      <c r="C63" s="92">
        <v>33426</v>
      </c>
      <c r="D63" s="93">
        <v>23250</v>
      </c>
      <c r="E63" s="91">
        <v>17392</v>
      </c>
      <c r="F63" s="92">
        <v>22820</v>
      </c>
      <c r="G63" s="93">
        <v>22820</v>
      </c>
      <c r="H63" s="94">
        <v>22820</v>
      </c>
      <c r="I63" s="91">
        <v>17420</v>
      </c>
      <c r="J63" s="92">
        <v>13725</v>
      </c>
      <c r="K63" s="93">
        <v>13725</v>
      </c>
    </row>
    <row r="64" spans="1:11" ht="13.5">
      <c r="A64" s="90" t="s">
        <v>62</v>
      </c>
      <c r="B64" s="91">
        <v>300</v>
      </c>
      <c r="C64" s="92">
        <v>320</v>
      </c>
      <c r="D64" s="93">
        <v>584</v>
      </c>
      <c r="E64" s="91">
        <v>16136</v>
      </c>
      <c r="F64" s="92">
        <v>872</v>
      </c>
      <c r="G64" s="93">
        <v>872</v>
      </c>
      <c r="H64" s="94">
        <v>872</v>
      </c>
      <c r="I64" s="91">
        <v>872</v>
      </c>
      <c r="J64" s="92">
        <v>472</v>
      </c>
      <c r="K64" s="93">
        <v>72</v>
      </c>
    </row>
    <row r="65" spans="1:11" ht="13.5">
      <c r="A65" s="90" t="s">
        <v>63</v>
      </c>
      <c r="B65" s="91">
        <v>14338</v>
      </c>
      <c r="C65" s="92">
        <v>14338</v>
      </c>
      <c r="D65" s="93">
        <v>14338</v>
      </c>
      <c r="E65" s="91">
        <v>14338</v>
      </c>
      <c r="F65" s="92">
        <v>14338</v>
      </c>
      <c r="G65" s="93">
        <v>14338</v>
      </c>
      <c r="H65" s="94">
        <v>14338</v>
      </c>
      <c r="I65" s="91">
        <v>20028</v>
      </c>
      <c r="J65" s="92">
        <v>20028</v>
      </c>
      <c r="K65" s="93">
        <v>20028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1.534725447179208</v>
      </c>
      <c r="C70" s="5">
        <f aca="true" t="shared" si="8" ref="C70:K70">IF(ISERROR(C71/C72),0,(C71/C72))</f>
        <v>0.5620241294049976</v>
      </c>
      <c r="D70" s="5">
        <f t="shared" si="8"/>
        <v>0.5113388706029983</v>
      </c>
      <c r="E70" s="5">
        <f t="shared" si="8"/>
        <v>0.9365793835151586</v>
      </c>
      <c r="F70" s="5">
        <f t="shared" si="8"/>
        <v>0.9531943350497016</v>
      </c>
      <c r="G70" s="5">
        <f t="shared" si="8"/>
        <v>0.9531943350497016</v>
      </c>
      <c r="H70" s="5">
        <f t="shared" si="8"/>
        <v>0</v>
      </c>
      <c r="I70" s="5">
        <f t="shared" si="8"/>
        <v>0.7781356786487431</v>
      </c>
      <c r="J70" s="5">
        <f t="shared" si="8"/>
        <v>0.9294052931823964</v>
      </c>
      <c r="K70" s="5">
        <f t="shared" si="8"/>
        <v>0.9294104953905973</v>
      </c>
    </row>
    <row r="71" spans="1:11" ht="12.75" hidden="1">
      <c r="A71" s="1" t="s">
        <v>104</v>
      </c>
      <c r="B71" s="1">
        <f>+B83</f>
        <v>1533424000</v>
      </c>
      <c r="C71" s="1">
        <f aca="true" t="shared" si="9" ref="C71:K71">+C83</f>
        <v>618498000</v>
      </c>
      <c r="D71" s="1">
        <f t="shared" si="9"/>
        <v>618819000</v>
      </c>
      <c r="E71" s="1">
        <f t="shared" si="9"/>
        <v>1271776122</v>
      </c>
      <c r="F71" s="1">
        <f t="shared" si="9"/>
        <v>1305776105</v>
      </c>
      <c r="G71" s="1">
        <f t="shared" si="9"/>
        <v>1305776105</v>
      </c>
      <c r="H71" s="1">
        <f t="shared" si="9"/>
        <v>886394112</v>
      </c>
      <c r="I71" s="1">
        <f t="shared" si="9"/>
        <v>1202595365</v>
      </c>
      <c r="J71" s="1">
        <f t="shared" si="9"/>
        <v>1570881900</v>
      </c>
      <c r="K71" s="1">
        <f t="shared" si="9"/>
        <v>1658990312</v>
      </c>
    </row>
    <row r="72" spans="1:11" ht="12.75" hidden="1">
      <c r="A72" s="1" t="s">
        <v>105</v>
      </c>
      <c r="B72" s="1">
        <f>+B77</f>
        <v>999152000</v>
      </c>
      <c r="C72" s="1">
        <f aca="true" t="shared" si="10" ref="C72:K72">+C77</f>
        <v>1100483000</v>
      </c>
      <c r="D72" s="1">
        <f t="shared" si="10"/>
        <v>1210193544</v>
      </c>
      <c r="E72" s="1">
        <f t="shared" si="10"/>
        <v>1357894637</v>
      </c>
      <c r="F72" s="1">
        <f t="shared" si="10"/>
        <v>1369894949</v>
      </c>
      <c r="G72" s="1">
        <f t="shared" si="10"/>
        <v>1369894949</v>
      </c>
      <c r="H72" s="1">
        <f t="shared" si="10"/>
        <v>0</v>
      </c>
      <c r="I72" s="1">
        <f t="shared" si="10"/>
        <v>1545482874</v>
      </c>
      <c r="J72" s="1">
        <f t="shared" si="10"/>
        <v>1690201155</v>
      </c>
      <c r="K72" s="1">
        <f t="shared" si="10"/>
        <v>1784992014</v>
      </c>
    </row>
    <row r="73" spans="1:11" ht="12.75" hidden="1">
      <c r="A73" s="1" t="s">
        <v>106</v>
      </c>
      <c r="B73" s="1">
        <f>+B74</f>
        <v>334162999.99999994</v>
      </c>
      <c r="C73" s="1">
        <f aca="true" t="shared" si="11" ref="C73:K73">+(C78+C80+C81+C82)-(B78+B80+B81+B82)</f>
        <v>154874000</v>
      </c>
      <c r="D73" s="1">
        <f t="shared" si="11"/>
        <v>409578000</v>
      </c>
      <c r="E73" s="1">
        <f t="shared" si="11"/>
        <v>-411452000</v>
      </c>
      <c r="F73" s="1">
        <f>+(F78+F80+F81+F82)-(D78+D80+D81+D82)</f>
        <v>-411452000</v>
      </c>
      <c r="G73" s="1">
        <f>+(G78+G80+G81+G82)-(D78+D80+D81+D82)</f>
        <v>-411452000</v>
      </c>
      <c r="H73" s="1">
        <f>+(H78+H80+H81+H82)-(D78+D80+D81+D82)</f>
        <v>213350865</v>
      </c>
      <c r="I73" s="1">
        <f>+(I78+I80+I81+I82)-(E78+E80+E81+E82)</f>
        <v>1769017473</v>
      </c>
      <c r="J73" s="1">
        <f t="shared" si="11"/>
        <v>145848703</v>
      </c>
      <c r="K73" s="1">
        <f t="shared" si="11"/>
        <v>-58933012</v>
      </c>
    </row>
    <row r="74" spans="1:11" ht="12.75" hidden="1">
      <c r="A74" s="1" t="s">
        <v>107</v>
      </c>
      <c r="B74" s="1">
        <f>+TREND(C74:E74)</f>
        <v>334162999.99999994</v>
      </c>
      <c r="C74" s="1">
        <f>+C73</f>
        <v>154874000</v>
      </c>
      <c r="D74" s="1">
        <f aca="true" t="shared" si="12" ref="D74:K74">+D73</f>
        <v>409578000</v>
      </c>
      <c r="E74" s="1">
        <f t="shared" si="12"/>
        <v>-411452000</v>
      </c>
      <c r="F74" s="1">
        <f t="shared" si="12"/>
        <v>-411452000</v>
      </c>
      <c r="G74" s="1">
        <f t="shared" si="12"/>
        <v>-411452000</v>
      </c>
      <c r="H74" s="1">
        <f t="shared" si="12"/>
        <v>213350865</v>
      </c>
      <c r="I74" s="1">
        <f t="shared" si="12"/>
        <v>1769017473</v>
      </c>
      <c r="J74" s="1">
        <f t="shared" si="12"/>
        <v>145848703</v>
      </c>
      <c r="K74" s="1">
        <f t="shared" si="12"/>
        <v>-58933012</v>
      </c>
    </row>
    <row r="75" spans="1:11" ht="12.75" hidden="1">
      <c r="A75" s="1" t="s">
        <v>108</v>
      </c>
      <c r="B75" s="1">
        <f>+B84-(((B80+B81+B78)*B70)-B79)</f>
        <v>0</v>
      </c>
      <c r="C75" s="1">
        <f aca="true" t="shared" si="13" ref="C75:K75">+C84-(((C80+C81+C78)*C70)-C79)</f>
        <v>1029079074.9825304</v>
      </c>
      <c r="D75" s="1">
        <f t="shared" si="13"/>
        <v>1324690751.8103964</v>
      </c>
      <c r="E75" s="1">
        <f t="shared" si="13"/>
        <v>356703354.32218075</v>
      </c>
      <c r="F75" s="1">
        <f t="shared" si="13"/>
        <v>354161266.73739564</v>
      </c>
      <c r="G75" s="1">
        <f t="shared" si="13"/>
        <v>354161266.73739564</v>
      </c>
      <c r="H75" s="1">
        <f t="shared" si="13"/>
        <v>1195771597</v>
      </c>
      <c r="I75" s="1">
        <f t="shared" si="13"/>
        <v>-45590370.72759724</v>
      </c>
      <c r="J75" s="1">
        <f t="shared" si="13"/>
        <v>-221885769.56724095</v>
      </c>
      <c r="K75" s="1">
        <f t="shared" si="13"/>
        <v>-167123567.1598401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999152000</v>
      </c>
      <c r="C77" s="3">
        <v>1100483000</v>
      </c>
      <c r="D77" s="3">
        <v>1210193544</v>
      </c>
      <c r="E77" s="3">
        <v>1357894637</v>
      </c>
      <c r="F77" s="3">
        <v>1369894949</v>
      </c>
      <c r="G77" s="3">
        <v>1369894949</v>
      </c>
      <c r="H77" s="3">
        <v>0</v>
      </c>
      <c r="I77" s="3">
        <v>1545482874</v>
      </c>
      <c r="J77" s="3">
        <v>1690201155</v>
      </c>
      <c r="K77" s="3">
        <v>1784992014</v>
      </c>
    </row>
    <row r="78" spans="1:11" ht="12.75" hidden="1">
      <c r="A78" s="2" t="s">
        <v>65</v>
      </c>
      <c r="B78" s="3">
        <v>0</v>
      </c>
      <c r="C78" s="3">
        <v>3832000</v>
      </c>
      <c r="D78" s="3">
        <v>1612000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0</v>
      </c>
      <c r="C79" s="3">
        <v>1116122000</v>
      </c>
      <c r="D79" s="3">
        <v>1613317000</v>
      </c>
      <c r="E79" s="3">
        <v>500000000</v>
      </c>
      <c r="F79" s="3">
        <v>500000000</v>
      </c>
      <c r="G79" s="3">
        <v>500000000</v>
      </c>
      <c r="H79" s="3">
        <v>1195771597</v>
      </c>
      <c r="I79" s="3">
        <v>1450000000</v>
      </c>
      <c r="J79" s="3">
        <v>1700000000</v>
      </c>
      <c r="K79" s="3">
        <v>1700000000</v>
      </c>
    </row>
    <row r="80" spans="1:11" ht="12.75" hidden="1">
      <c r="A80" s="2" t="s">
        <v>67</v>
      </c>
      <c r="B80" s="3">
        <v>0</v>
      </c>
      <c r="C80" s="3">
        <v>147448000</v>
      </c>
      <c r="D80" s="3">
        <v>539575000</v>
      </c>
      <c r="E80" s="3">
        <v>150000000</v>
      </c>
      <c r="F80" s="3">
        <v>150000000</v>
      </c>
      <c r="G80" s="3">
        <v>150000000</v>
      </c>
      <c r="H80" s="3">
        <v>796137523</v>
      </c>
      <c r="I80" s="3">
        <v>1912017473</v>
      </c>
      <c r="J80" s="3">
        <v>2067866176</v>
      </c>
      <c r="K80" s="3">
        <v>2008933164</v>
      </c>
    </row>
    <row r="81" spans="1:11" ht="12.75" hidden="1">
      <c r="A81" s="2" t="s">
        <v>68</v>
      </c>
      <c r="B81" s="3">
        <v>0</v>
      </c>
      <c r="C81" s="3">
        <v>3594000</v>
      </c>
      <c r="D81" s="3">
        <v>23265000</v>
      </c>
      <c r="E81" s="3">
        <v>3000000</v>
      </c>
      <c r="F81" s="3">
        <v>3000000</v>
      </c>
      <c r="G81" s="3">
        <v>3000000</v>
      </c>
      <c r="H81" s="3">
        <v>-18334658</v>
      </c>
      <c r="I81" s="3">
        <v>10000000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1533424000</v>
      </c>
      <c r="C83" s="3">
        <v>618498000</v>
      </c>
      <c r="D83" s="3">
        <v>618819000</v>
      </c>
      <c r="E83" s="3">
        <v>1271776122</v>
      </c>
      <c r="F83" s="3">
        <v>1305776105</v>
      </c>
      <c r="G83" s="3">
        <v>1305776105</v>
      </c>
      <c r="H83" s="3">
        <v>886394112</v>
      </c>
      <c r="I83" s="3">
        <v>1202595365</v>
      </c>
      <c r="J83" s="3">
        <v>1570881900</v>
      </c>
      <c r="K83" s="3">
        <v>1658990312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10946790</v>
      </c>
      <c r="C5" s="6">
        <v>11449131</v>
      </c>
      <c r="D5" s="23">
        <v>12061322</v>
      </c>
      <c r="E5" s="24">
        <v>17500000</v>
      </c>
      <c r="F5" s="6">
        <v>17311000</v>
      </c>
      <c r="G5" s="25">
        <v>17311000</v>
      </c>
      <c r="H5" s="26">
        <v>0</v>
      </c>
      <c r="I5" s="24">
        <v>19994000</v>
      </c>
      <c r="J5" s="6">
        <v>20259343</v>
      </c>
      <c r="K5" s="25">
        <v>21474904</v>
      </c>
    </row>
    <row r="6" spans="1:11" ht="13.5">
      <c r="A6" s="22" t="s">
        <v>18</v>
      </c>
      <c r="B6" s="6">
        <v>135451091</v>
      </c>
      <c r="C6" s="6">
        <v>154789699</v>
      </c>
      <c r="D6" s="23">
        <v>169254000</v>
      </c>
      <c r="E6" s="24">
        <v>205113303</v>
      </c>
      <c r="F6" s="6">
        <v>173386000</v>
      </c>
      <c r="G6" s="25">
        <v>173386000</v>
      </c>
      <c r="H6" s="26">
        <v>0</v>
      </c>
      <c r="I6" s="24">
        <v>191812366</v>
      </c>
      <c r="J6" s="6">
        <v>204354000</v>
      </c>
      <c r="K6" s="25">
        <v>216615000</v>
      </c>
    </row>
    <row r="7" spans="1:11" ht="13.5">
      <c r="A7" s="22" t="s">
        <v>19</v>
      </c>
      <c r="B7" s="6">
        <v>676047</v>
      </c>
      <c r="C7" s="6">
        <v>1381257</v>
      </c>
      <c r="D7" s="23">
        <v>1318580</v>
      </c>
      <c r="E7" s="24">
        <v>0</v>
      </c>
      <c r="F7" s="6">
        <v>2082000</v>
      </c>
      <c r="G7" s="25">
        <v>2082000</v>
      </c>
      <c r="H7" s="26">
        <v>0</v>
      </c>
      <c r="I7" s="24">
        <v>2000000</v>
      </c>
      <c r="J7" s="6">
        <v>2120000</v>
      </c>
      <c r="K7" s="25">
        <v>2247000</v>
      </c>
    </row>
    <row r="8" spans="1:11" ht="13.5">
      <c r="A8" s="22" t="s">
        <v>20</v>
      </c>
      <c r="B8" s="6">
        <v>123825779</v>
      </c>
      <c r="C8" s="6">
        <v>203143621</v>
      </c>
      <c r="D8" s="23">
        <v>195999000</v>
      </c>
      <c r="E8" s="24">
        <v>132329400</v>
      </c>
      <c r="F8" s="6">
        <v>133629000</v>
      </c>
      <c r="G8" s="25">
        <v>133629000</v>
      </c>
      <c r="H8" s="26">
        <v>0</v>
      </c>
      <c r="I8" s="24">
        <v>125665000</v>
      </c>
      <c r="J8" s="6">
        <v>123770000</v>
      </c>
      <c r="K8" s="25">
        <v>123770000</v>
      </c>
    </row>
    <row r="9" spans="1:11" ht="13.5">
      <c r="A9" s="22" t="s">
        <v>21</v>
      </c>
      <c r="B9" s="6">
        <v>8266450</v>
      </c>
      <c r="C9" s="6">
        <v>-16509072</v>
      </c>
      <c r="D9" s="23">
        <v>12186098</v>
      </c>
      <c r="E9" s="24">
        <v>5817172</v>
      </c>
      <c r="F9" s="6">
        <v>11733000</v>
      </c>
      <c r="G9" s="25">
        <v>11733000</v>
      </c>
      <c r="H9" s="26">
        <v>0</v>
      </c>
      <c r="I9" s="24">
        <v>11933000</v>
      </c>
      <c r="J9" s="6">
        <v>12363500</v>
      </c>
      <c r="K9" s="25">
        <v>13096500</v>
      </c>
    </row>
    <row r="10" spans="1:11" ht="25.5">
      <c r="A10" s="27" t="s">
        <v>97</v>
      </c>
      <c r="B10" s="28">
        <f>SUM(B5:B9)</f>
        <v>279166157</v>
      </c>
      <c r="C10" s="29">
        <f aca="true" t="shared" si="0" ref="C10:K10">SUM(C5:C9)</f>
        <v>354254636</v>
      </c>
      <c r="D10" s="30">
        <f t="shared" si="0"/>
        <v>390819000</v>
      </c>
      <c r="E10" s="28">
        <f t="shared" si="0"/>
        <v>360759875</v>
      </c>
      <c r="F10" s="29">
        <f t="shared" si="0"/>
        <v>338141000</v>
      </c>
      <c r="G10" s="31">
        <f t="shared" si="0"/>
        <v>338141000</v>
      </c>
      <c r="H10" s="32">
        <f t="shared" si="0"/>
        <v>0</v>
      </c>
      <c r="I10" s="28">
        <f t="shared" si="0"/>
        <v>351404366</v>
      </c>
      <c r="J10" s="29">
        <f t="shared" si="0"/>
        <v>362866843</v>
      </c>
      <c r="K10" s="31">
        <f t="shared" si="0"/>
        <v>377203404</v>
      </c>
    </row>
    <row r="11" spans="1:11" ht="13.5">
      <c r="A11" s="22" t="s">
        <v>22</v>
      </c>
      <c r="B11" s="6">
        <v>83925000</v>
      </c>
      <c r="C11" s="6">
        <v>114990000</v>
      </c>
      <c r="D11" s="23">
        <v>111711368</v>
      </c>
      <c r="E11" s="24">
        <v>112082000</v>
      </c>
      <c r="F11" s="6">
        <v>119213000</v>
      </c>
      <c r="G11" s="25">
        <v>119213000</v>
      </c>
      <c r="H11" s="26">
        <v>0</v>
      </c>
      <c r="I11" s="24">
        <v>121309000</v>
      </c>
      <c r="J11" s="6">
        <v>128587000</v>
      </c>
      <c r="K11" s="25">
        <v>136303000</v>
      </c>
    </row>
    <row r="12" spans="1:11" ht="13.5">
      <c r="A12" s="22" t="s">
        <v>23</v>
      </c>
      <c r="B12" s="6">
        <v>12530498</v>
      </c>
      <c r="C12" s="6">
        <v>6965114</v>
      </c>
      <c r="D12" s="23">
        <v>6714000</v>
      </c>
      <c r="E12" s="24">
        <v>7698964</v>
      </c>
      <c r="F12" s="6">
        <v>7027000</v>
      </c>
      <c r="G12" s="25">
        <v>7027000</v>
      </c>
      <c r="H12" s="26">
        <v>0</v>
      </c>
      <c r="I12" s="24">
        <v>8165061</v>
      </c>
      <c r="J12" s="6">
        <v>8573000</v>
      </c>
      <c r="K12" s="25">
        <v>9002000</v>
      </c>
    </row>
    <row r="13" spans="1:11" ht="13.5">
      <c r="A13" s="22" t="s">
        <v>98</v>
      </c>
      <c r="B13" s="6">
        <v>4746899</v>
      </c>
      <c r="C13" s="6">
        <v>84320000</v>
      </c>
      <c r="D13" s="23">
        <v>82385111</v>
      </c>
      <c r="E13" s="24">
        <v>90000000</v>
      </c>
      <c r="F13" s="6">
        <v>80000000</v>
      </c>
      <c r="G13" s="25">
        <v>80000000</v>
      </c>
      <c r="H13" s="26">
        <v>0</v>
      </c>
      <c r="I13" s="24">
        <v>79810000</v>
      </c>
      <c r="J13" s="6">
        <v>83801000</v>
      </c>
      <c r="K13" s="25">
        <v>88745000</v>
      </c>
    </row>
    <row r="14" spans="1:11" ht="13.5">
      <c r="A14" s="22" t="s">
        <v>24</v>
      </c>
      <c r="B14" s="6">
        <v>6507188</v>
      </c>
      <c r="C14" s="6">
        <v>18008694</v>
      </c>
      <c r="D14" s="23">
        <v>20912830</v>
      </c>
      <c r="E14" s="24">
        <v>8000000</v>
      </c>
      <c r="F14" s="6">
        <v>15776000</v>
      </c>
      <c r="G14" s="25">
        <v>15776000</v>
      </c>
      <c r="H14" s="26">
        <v>0</v>
      </c>
      <c r="I14" s="24">
        <v>16000000</v>
      </c>
      <c r="J14" s="6">
        <v>14700000</v>
      </c>
      <c r="K14" s="25">
        <v>15435000</v>
      </c>
    </row>
    <row r="15" spans="1:11" ht="13.5">
      <c r="A15" s="22" t="s">
        <v>25</v>
      </c>
      <c r="B15" s="6">
        <v>78685145</v>
      </c>
      <c r="C15" s="6">
        <v>76884779</v>
      </c>
      <c r="D15" s="23">
        <v>90890503</v>
      </c>
      <c r="E15" s="24">
        <v>106093476</v>
      </c>
      <c r="F15" s="6">
        <v>95498000</v>
      </c>
      <c r="G15" s="25">
        <v>95498000</v>
      </c>
      <c r="H15" s="26">
        <v>0</v>
      </c>
      <c r="I15" s="24">
        <v>112453428</v>
      </c>
      <c r="J15" s="6">
        <v>121643000</v>
      </c>
      <c r="K15" s="25">
        <v>131562000</v>
      </c>
    </row>
    <row r="16" spans="1:11" ht="13.5">
      <c r="A16" s="33" t="s">
        <v>26</v>
      </c>
      <c r="B16" s="6">
        <v>27264</v>
      </c>
      <c r="C16" s="6">
        <v>0</v>
      </c>
      <c r="D16" s="23">
        <v>32129000</v>
      </c>
      <c r="E16" s="24">
        <v>22590000</v>
      </c>
      <c r="F16" s="6">
        <v>25615800</v>
      </c>
      <c r="G16" s="25">
        <v>25615800</v>
      </c>
      <c r="H16" s="26">
        <v>0</v>
      </c>
      <c r="I16" s="24">
        <v>41341000</v>
      </c>
      <c r="J16" s="6">
        <v>39115000</v>
      </c>
      <c r="K16" s="25">
        <v>41541000</v>
      </c>
    </row>
    <row r="17" spans="1:11" ht="13.5">
      <c r="A17" s="22" t="s">
        <v>27</v>
      </c>
      <c r="B17" s="6">
        <v>135267413</v>
      </c>
      <c r="C17" s="6">
        <v>138554250</v>
      </c>
      <c r="D17" s="23">
        <v>84504556</v>
      </c>
      <c r="E17" s="24">
        <v>110250494</v>
      </c>
      <c r="F17" s="6">
        <v>104702000</v>
      </c>
      <c r="G17" s="25">
        <v>104702000</v>
      </c>
      <c r="H17" s="26">
        <v>0</v>
      </c>
      <c r="I17" s="24">
        <v>96452000</v>
      </c>
      <c r="J17" s="6">
        <v>93817000</v>
      </c>
      <c r="K17" s="25">
        <v>98537000</v>
      </c>
    </row>
    <row r="18" spans="1:11" ht="13.5">
      <c r="A18" s="34" t="s">
        <v>28</v>
      </c>
      <c r="B18" s="35">
        <f>SUM(B11:B17)</f>
        <v>321689407</v>
      </c>
      <c r="C18" s="36">
        <f aca="true" t="shared" si="1" ref="C18:K18">SUM(C11:C17)</f>
        <v>439722837</v>
      </c>
      <c r="D18" s="37">
        <f t="shared" si="1"/>
        <v>429247368</v>
      </c>
      <c r="E18" s="35">
        <f t="shared" si="1"/>
        <v>456714934</v>
      </c>
      <c r="F18" s="36">
        <f t="shared" si="1"/>
        <v>447831800</v>
      </c>
      <c r="G18" s="38">
        <f t="shared" si="1"/>
        <v>447831800</v>
      </c>
      <c r="H18" s="39">
        <f t="shared" si="1"/>
        <v>0</v>
      </c>
      <c r="I18" s="35">
        <f t="shared" si="1"/>
        <v>475530489</v>
      </c>
      <c r="J18" s="36">
        <f t="shared" si="1"/>
        <v>490236000</v>
      </c>
      <c r="K18" s="38">
        <f t="shared" si="1"/>
        <v>521125000</v>
      </c>
    </row>
    <row r="19" spans="1:11" ht="13.5">
      <c r="A19" s="34" t="s">
        <v>29</v>
      </c>
      <c r="B19" s="40">
        <f>+B10-B18</f>
        <v>-42523250</v>
      </c>
      <c r="C19" s="41">
        <f aca="true" t="shared" si="2" ref="C19:K19">+C10-C18</f>
        <v>-85468201</v>
      </c>
      <c r="D19" s="42">
        <f t="shared" si="2"/>
        <v>-38428368</v>
      </c>
      <c r="E19" s="40">
        <f t="shared" si="2"/>
        <v>-95955059</v>
      </c>
      <c r="F19" s="41">
        <f t="shared" si="2"/>
        <v>-109690800</v>
      </c>
      <c r="G19" s="43">
        <f t="shared" si="2"/>
        <v>-109690800</v>
      </c>
      <c r="H19" s="44">
        <f t="shared" si="2"/>
        <v>0</v>
      </c>
      <c r="I19" s="40">
        <f t="shared" si="2"/>
        <v>-124126123</v>
      </c>
      <c r="J19" s="41">
        <f t="shared" si="2"/>
        <v>-127369157</v>
      </c>
      <c r="K19" s="43">
        <f t="shared" si="2"/>
        <v>-143921596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43086000</v>
      </c>
      <c r="F20" s="6">
        <v>53224000</v>
      </c>
      <c r="G20" s="25">
        <v>53224000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-42523250</v>
      </c>
      <c r="C22" s="52">
        <f aca="true" t="shared" si="3" ref="C22:K22">SUM(C19:C21)</f>
        <v>-85468201</v>
      </c>
      <c r="D22" s="53">
        <f t="shared" si="3"/>
        <v>-38428368</v>
      </c>
      <c r="E22" s="51">
        <f t="shared" si="3"/>
        <v>-52869059</v>
      </c>
      <c r="F22" s="52">
        <f t="shared" si="3"/>
        <v>-56466800</v>
      </c>
      <c r="G22" s="54">
        <f t="shared" si="3"/>
        <v>-56466800</v>
      </c>
      <c r="H22" s="55">
        <f t="shared" si="3"/>
        <v>0</v>
      </c>
      <c r="I22" s="51">
        <f t="shared" si="3"/>
        <v>-124126123</v>
      </c>
      <c r="J22" s="52">
        <f t="shared" si="3"/>
        <v>-127369157</v>
      </c>
      <c r="K22" s="54">
        <f t="shared" si="3"/>
        <v>-143921596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-42523250</v>
      </c>
      <c r="C24" s="41">
        <f aca="true" t="shared" si="4" ref="C24:K24">SUM(C22:C23)</f>
        <v>-85468201</v>
      </c>
      <c r="D24" s="42">
        <f t="shared" si="4"/>
        <v>-38428368</v>
      </c>
      <c r="E24" s="40">
        <f t="shared" si="4"/>
        <v>-52869059</v>
      </c>
      <c r="F24" s="41">
        <f t="shared" si="4"/>
        <v>-56466800</v>
      </c>
      <c r="G24" s="43">
        <f t="shared" si="4"/>
        <v>-56466800</v>
      </c>
      <c r="H24" s="44">
        <f t="shared" si="4"/>
        <v>0</v>
      </c>
      <c r="I24" s="40">
        <f t="shared" si="4"/>
        <v>-124126123</v>
      </c>
      <c r="J24" s="41">
        <f t="shared" si="4"/>
        <v>-127369157</v>
      </c>
      <c r="K24" s="43">
        <f t="shared" si="4"/>
        <v>-143921596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23831940</v>
      </c>
      <c r="C27" s="7">
        <v>22988000</v>
      </c>
      <c r="D27" s="64">
        <v>60881000</v>
      </c>
      <c r="E27" s="65">
        <v>43086000</v>
      </c>
      <c r="F27" s="7">
        <v>62816000</v>
      </c>
      <c r="G27" s="66">
        <v>62816000</v>
      </c>
      <c r="H27" s="67">
        <v>0</v>
      </c>
      <c r="I27" s="65">
        <v>45853000</v>
      </c>
      <c r="J27" s="7">
        <v>47778000</v>
      </c>
      <c r="K27" s="66">
        <v>34315000</v>
      </c>
    </row>
    <row r="28" spans="1:11" ht="13.5">
      <c r="A28" s="68" t="s">
        <v>30</v>
      </c>
      <c r="B28" s="6">
        <v>23831940</v>
      </c>
      <c r="C28" s="6">
        <v>22988000</v>
      </c>
      <c r="D28" s="23">
        <v>60881000</v>
      </c>
      <c r="E28" s="24">
        <v>43086000</v>
      </c>
      <c r="F28" s="6">
        <v>53686000</v>
      </c>
      <c r="G28" s="25">
        <v>53686000</v>
      </c>
      <c r="H28" s="26">
        <v>0</v>
      </c>
      <c r="I28" s="24">
        <v>44753000</v>
      </c>
      <c r="J28" s="6">
        <v>46778000</v>
      </c>
      <c r="K28" s="25">
        <v>33315000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9130000</v>
      </c>
      <c r="G31" s="25">
        <v>9130000</v>
      </c>
      <c r="H31" s="26">
        <v>0</v>
      </c>
      <c r="I31" s="24">
        <v>1100000</v>
      </c>
      <c r="J31" s="6">
        <v>1000000</v>
      </c>
      <c r="K31" s="25">
        <v>1000000</v>
      </c>
    </row>
    <row r="32" spans="1:11" ht="13.5">
      <c r="A32" s="34" t="s">
        <v>36</v>
      </c>
      <c r="B32" s="7">
        <f>SUM(B28:B31)</f>
        <v>23831940</v>
      </c>
      <c r="C32" s="7">
        <f aca="true" t="shared" si="5" ref="C32:K32">SUM(C28:C31)</f>
        <v>22988000</v>
      </c>
      <c r="D32" s="64">
        <f t="shared" si="5"/>
        <v>60881000</v>
      </c>
      <c r="E32" s="65">
        <f t="shared" si="5"/>
        <v>43086000</v>
      </c>
      <c r="F32" s="7">
        <f t="shared" si="5"/>
        <v>62816000</v>
      </c>
      <c r="G32" s="66">
        <f t="shared" si="5"/>
        <v>62816000</v>
      </c>
      <c r="H32" s="67">
        <f t="shared" si="5"/>
        <v>0</v>
      </c>
      <c r="I32" s="65">
        <f t="shared" si="5"/>
        <v>45853000</v>
      </c>
      <c r="J32" s="7">
        <f t="shared" si="5"/>
        <v>47778000</v>
      </c>
      <c r="K32" s="66">
        <f t="shared" si="5"/>
        <v>34315000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199162000</v>
      </c>
      <c r="C35" s="6">
        <v>67278000</v>
      </c>
      <c r="D35" s="23">
        <v>96997000</v>
      </c>
      <c r="E35" s="24">
        <v>91536000</v>
      </c>
      <c r="F35" s="6">
        <v>91536000</v>
      </c>
      <c r="G35" s="25">
        <v>91536000</v>
      </c>
      <c r="H35" s="26">
        <v>129645452</v>
      </c>
      <c r="I35" s="24">
        <v>173434607</v>
      </c>
      <c r="J35" s="6">
        <v>150500000</v>
      </c>
      <c r="K35" s="25">
        <v>152428000</v>
      </c>
    </row>
    <row r="36" spans="1:11" ht="13.5">
      <c r="A36" s="22" t="s">
        <v>39</v>
      </c>
      <c r="B36" s="6">
        <v>878590000</v>
      </c>
      <c r="C36" s="6">
        <v>932116000</v>
      </c>
      <c r="D36" s="23">
        <v>940031000</v>
      </c>
      <c r="E36" s="24">
        <v>904798000</v>
      </c>
      <c r="F36" s="6">
        <v>904798000</v>
      </c>
      <c r="G36" s="25">
        <v>904798000</v>
      </c>
      <c r="H36" s="26">
        <v>955366174</v>
      </c>
      <c r="I36" s="24">
        <v>900060000</v>
      </c>
      <c r="J36" s="6">
        <v>890183000</v>
      </c>
      <c r="K36" s="25">
        <v>900187000</v>
      </c>
    </row>
    <row r="37" spans="1:11" ht="13.5">
      <c r="A37" s="22" t="s">
        <v>40</v>
      </c>
      <c r="B37" s="6">
        <v>212211000</v>
      </c>
      <c r="C37" s="6">
        <v>238969000</v>
      </c>
      <c r="D37" s="23">
        <v>273999000</v>
      </c>
      <c r="E37" s="24">
        <v>272346000</v>
      </c>
      <c r="F37" s="6">
        <v>267346000</v>
      </c>
      <c r="G37" s="25">
        <v>267346000</v>
      </c>
      <c r="H37" s="26">
        <v>345816409</v>
      </c>
      <c r="I37" s="24">
        <v>224200000</v>
      </c>
      <c r="J37" s="6">
        <v>284500000</v>
      </c>
      <c r="K37" s="25">
        <v>294800099</v>
      </c>
    </row>
    <row r="38" spans="1:11" ht="13.5">
      <c r="A38" s="22" t="s">
        <v>41</v>
      </c>
      <c r="B38" s="6">
        <v>9536000</v>
      </c>
      <c r="C38" s="6">
        <v>40178000</v>
      </c>
      <c r="D38" s="23">
        <v>41373000</v>
      </c>
      <c r="E38" s="24">
        <v>40178000</v>
      </c>
      <c r="F38" s="6">
        <v>40178000</v>
      </c>
      <c r="G38" s="25">
        <v>40178000</v>
      </c>
      <c r="H38" s="26">
        <v>48506710</v>
      </c>
      <c r="I38" s="24">
        <v>57483997</v>
      </c>
      <c r="J38" s="6">
        <v>48000000</v>
      </c>
      <c r="K38" s="25">
        <v>50000000</v>
      </c>
    </row>
    <row r="39" spans="1:11" ht="13.5">
      <c r="A39" s="22" t="s">
        <v>42</v>
      </c>
      <c r="B39" s="6">
        <v>856005000</v>
      </c>
      <c r="C39" s="6">
        <v>720247000</v>
      </c>
      <c r="D39" s="23">
        <v>721656000</v>
      </c>
      <c r="E39" s="24">
        <v>683810000</v>
      </c>
      <c r="F39" s="6">
        <v>688810000</v>
      </c>
      <c r="G39" s="25">
        <v>688810000</v>
      </c>
      <c r="H39" s="26">
        <v>690688507</v>
      </c>
      <c r="I39" s="24">
        <v>791810610</v>
      </c>
      <c r="J39" s="6">
        <v>708183000</v>
      </c>
      <c r="K39" s="25">
        <v>707814901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-22145903</v>
      </c>
      <c r="C42" s="6">
        <v>13825359</v>
      </c>
      <c r="D42" s="23">
        <v>70739518</v>
      </c>
      <c r="E42" s="24">
        <v>75581406</v>
      </c>
      <c r="F42" s="6">
        <v>73966725</v>
      </c>
      <c r="G42" s="25">
        <v>73966725</v>
      </c>
      <c r="H42" s="26">
        <v>24454799</v>
      </c>
      <c r="I42" s="24">
        <v>32127012</v>
      </c>
      <c r="J42" s="6">
        <v>-18134000</v>
      </c>
      <c r="K42" s="25">
        <v>-41135000</v>
      </c>
    </row>
    <row r="43" spans="1:11" ht="13.5">
      <c r="A43" s="22" t="s">
        <v>45</v>
      </c>
      <c r="B43" s="6">
        <v>0</v>
      </c>
      <c r="C43" s="6">
        <v>-23607000</v>
      </c>
      <c r="D43" s="23">
        <v>-60528000</v>
      </c>
      <c r="E43" s="24">
        <v>-53086000</v>
      </c>
      <c r="F43" s="6">
        <v>-43924313</v>
      </c>
      <c r="G43" s="25">
        <v>-43924313</v>
      </c>
      <c r="H43" s="26">
        <v>-33644868</v>
      </c>
      <c r="I43" s="24">
        <v>-45852996</v>
      </c>
      <c r="J43" s="6">
        <v>-30999000</v>
      </c>
      <c r="K43" s="25">
        <v>-35157000</v>
      </c>
    </row>
    <row r="44" spans="1:11" ht="13.5">
      <c r="A44" s="22" t="s">
        <v>46</v>
      </c>
      <c r="B44" s="6">
        <v>0</v>
      </c>
      <c r="C44" s="6">
        <v>5543000</v>
      </c>
      <c r="D44" s="23">
        <v>6506000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-22145903</v>
      </c>
      <c r="C45" s="7">
        <v>15230359</v>
      </c>
      <c r="D45" s="64">
        <v>31947518</v>
      </c>
      <c r="E45" s="65">
        <v>37495406</v>
      </c>
      <c r="F45" s="7">
        <v>61996548</v>
      </c>
      <c r="G45" s="66">
        <v>61996548</v>
      </c>
      <c r="H45" s="67">
        <v>22764067</v>
      </c>
      <c r="I45" s="65">
        <v>1274016</v>
      </c>
      <c r="J45" s="7">
        <v>-47858984</v>
      </c>
      <c r="K45" s="66">
        <v>-124150984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20881000</v>
      </c>
      <c r="C48" s="6">
        <v>15345000</v>
      </c>
      <c r="D48" s="23">
        <v>65901000</v>
      </c>
      <c r="E48" s="24">
        <v>12044000</v>
      </c>
      <c r="F48" s="6">
        <v>12044000</v>
      </c>
      <c r="G48" s="25">
        <v>12044000</v>
      </c>
      <c r="H48" s="26">
        <v>15602449</v>
      </c>
      <c r="I48" s="24">
        <v>44934607</v>
      </c>
      <c r="J48" s="6">
        <v>45121000</v>
      </c>
      <c r="K48" s="25">
        <v>47050000</v>
      </c>
    </row>
    <row r="49" spans="1:11" ht="13.5">
      <c r="A49" s="22" t="s">
        <v>50</v>
      </c>
      <c r="B49" s="6">
        <f>+B75</f>
        <v>89447990.12097314</v>
      </c>
      <c r="C49" s="6">
        <f aca="true" t="shared" si="6" ref="C49:K49">+C75</f>
        <v>127049496.09683539</v>
      </c>
      <c r="D49" s="23">
        <f t="shared" si="6"/>
        <v>156884690.6788591</v>
      </c>
      <c r="E49" s="24">
        <f t="shared" si="6"/>
        <v>170067354.7120847</v>
      </c>
      <c r="F49" s="6">
        <f t="shared" si="6"/>
        <v>143906194.26436383</v>
      </c>
      <c r="G49" s="25">
        <f t="shared" si="6"/>
        <v>143906194.26436383</v>
      </c>
      <c r="H49" s="26">
        <f t="shared" si="6"/>
        <v>265694788</v>
      </c>
      <c r="I49" s="24">
        <f t="shared" si="6"/>
        <v>107457019.70032398</v>
      </c>
      <c r="J49" s="6">
        <f t="shared" si="6"/>
        <v>131009334.95008202</v>
      </c>
      <c r="K49" s="25">
        <f t="shared" si="6"/>
        <v>141017428.79363805</v>
      </c>
    </row>
    <row r="50" spans="1:11" ht="13.5">
      <c r="A50" s="34" t="s">
        <v>51</v>
      </c>
      <c r="B50" s="7">
        <f>+B48-B49</f>
        <v>-68566990.12097314</v>
      </c>
      <c r="C50" s="7">
        <f aca="true" t="shared" si="7" ref="C50:K50">+C48-C49</f>
        <v>-111704496.09683539</v>
      </c>
      <c r="D50" s="64">
        <f t="shared" si="7"/>
        <v>-90983690.67885911</v>
      </c>
      <c r="E50" s="65">
        <f t="shared" si="7"/>
        <v>-158023354.7120847</v>
      </c>
      <c r="F50" s="7">
        <f t="shared" si="7"/>
        <v>-131862194.26436383</v>
      </c>
      <c r="G50" s="66">
        <f t="shared" si="7"/>
        <v>-131862194.26436383</v>
      </c>
      <c r="H50" s="67">
        <f t="shared" si="7"/>
        <v>-250092339</v>
      </c>
      <c r="I50" s="65">
        <f t="shared" si="7"/>
        <v>-62522412.700323984</v>
      </c>
      <c r="J50" s="7">
        <f t="shared" si="7"/>
        <v>-85888334.95008202</v>
      </c>
      <c r="K50" s="66">
        <f t="shared" si="7"/>
        <v>-93967428.79363805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35541940</v>
      </c>
      <c r="C53" s="6">
        <v>23043000</v>
      </c>
      <c r="D53" s="23">
        <v>60934000</v>
      </c>
      <c r="E53" s="24">
        <v>178334000</v>
      </c>
      <c r="F53" s="6">
        <v>198064000</v>
      </c>
      <c r="G53" s="25">
        <v>198064000</v>
      </c>
      <c r="H53" s="26">
        <v>135248000</v>
      </c>
      <c r="I53" s="24">
        <v>940035000</v>
      </c>
      <c r="J53" s="6">
        <v>62000</v>
      </c>
      <c r="K53" s="25">
        <v>65000</v>
      </c>
    </row>
    <row r="54" spans="1:11" ht="13.5">
      <c r="A54" s="22" t="s">
        <v>98</v>
      </c>
      <c r="B54" s="6">
        <v>4746899</v>
      </c>
      <c r="C54" s="6">
        <v>84320000</v>
      </c>
      <c r="D54" s="23">
        <v>82385111</v>
      </c>
      <c r="E54" s="24">
        <v>90000000</v>
      </c>
      <c r="F54" s="6">
        <v>80000000</v>
      </c>
      <c r="G54" s="25">
        <v>80000000</v>
      </c>
      <c r="H54" s="26">
        <v>0</v>
      </c>
      <c r="I54" s="24">
        <v>79810000</v>
      </c>
      <c r="J54" s="6">
        <v>83801000</v>
      </c>
      <c r="K54" s="25">
        <v>88745000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4393000</v>
      </c>
      <c r="C56" s="6">
        <v>3775000</v>
      </c>
      <c r="D56" s="23">
        <v>0</v>
      </c>
      <c r="E56" s="24">
        <v>0</v>
      </c>
      <c r="F56" s="6">
        <v>3534000</v>
      </c>
      <c r="G56" s="25">
        <v>3534000</v>
      </c>
      <c r="H56" s="26">
        <v>0</v>
      </c>
      <c r="I56" s="24">
        <v>7338000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22590000</v>
      </c>
      <c r="F59" s="6">
        <v>25615000</v>
      </c>
      <c r="G59" s="25">
        <v>25615000</v>
      </c>
      <c r="H59" s="26">
        <v>25615000</v>
      </c>
      <c r="I59" s="24">
        <v>31296000</v>
      </c>
      <c r="J59" s="6">
        <v>28241000</v>
      </c>
      <c r="K59" s="25">
        <v>28241000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22590000</v>
      </c>
      <c r="F60" s="6">
        <v>0</v>
      </c>
      <c r="G60" s="25">
        <v>0</v>
      </c>
      <c r="H60" s="26">
        <v>0</v>
      </c>
      <c r="I60" s="24">
        <v>41340901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4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1.0000001452947636</v>
      </c>
      <c r="C70" s="5">
        <f aca="true" t="shared" si="8" ref="C70:K70">IF(ISERROR(C71/C72),0,(C71/C72))</f>
        <v>0.9131013389348994</v>
      </c>
      <c r="D70" s="5">
        <f t="shared" si="8"/>
        <v>0.7450539639450708</v>
      </c>
      <c r="E70" s="5">
        <f t="shared" si="8"/>
        <v>0.6803601839903367</v>
      </c>
      <c r="F70" s="5">
        <f t="shared" si="8"/>
        <v>0.9505900512800245</v>
      </c>
      <c r="G70" s="5">
        <f t="shared" si="8"/>
        <v>0.9505900512800245</v>
      </c>
      <c r="H70" s="5">
        <f t="shared" si="8"/>
        <v>0</v>
      </c>
      <c r="I70" s="5">
        <f t="shared" si="8"/>
        <v>0.7185950817434604</v>
      </c>
      <c r="J70" s="5">
        <f t="shared" si="8"/>
        <v>0.6698122820380387</v>
      </c>
      <c r="K70" s="5">
        <f t="shared" si="8"/>
        <v>0.6697337010326403</v>
      </c>
    </row>
    <row r="71" spans="1:11" ht="12.75" hidden="1">
      <c r="A71" s="1" t="s">
        <v>104</v>
      </c>
      <c r="B71" s="1">
        <f>+B83</f>
        <v>151416353</v>
      </c>
      <c r="C71" s="1">
        <f aca="true" t="shared" si="9" ref="C71:K71">+C83</f>
        <v>154790000</v>
      </c>
      <c r="D71" s="1">
        <f t="shared" si="9"/>
        <v>144169000</v>
      </c>
      <c r="E71" s="1">
        <f t="shared" si="9"/>
        <v>155415000</v>
      </c>
      <c r="F71" s="1">
        <f t="shared" si="9"/>
        <v>192416537</v>
      </c>
      <c r="G71" s="1">
        <f t="shared" si="9"/>
        <v>192416537</v>
      </c>
      <c r="H71" s="1">
        <f t="shared" si="9"/>
        <v>120177717</v>
      </c>
      <c r="I71" s="1">
        <f t="shared" si="9"/>
        <v>160778008</v>
      </c>
      <c r="J71" s="1">
        <f t="shared" si="9"/>
        <v>158730000</v>
      </c>
      <c r="K71" s="1">
        <f t="shared" si="9"/>
        <v>168228000</v>
      </c>
    </row>
    <row r="72" spans="1:11" ht="12.75" hidden="1">
      <c r="A72" s="1" t="s">
        <v>105</v>
      </c>
      <c r="B72" s="1">
        <f>+B77</f>
        <v>151416331</v>
      </c>
      <c r="C72" s="1">
        <f aca="true" t="shared" si="10" ref="C72:K72">+C77</f>
        <v>169521162</v>
      </c>
      <c r="D72" s="1">
        <f t="shared" si="10"/>
        <v>193501420</v>
      </c>
      <c r="E72" s="1">
        <f t="shared" si="10"/>
        <v>228430475</v>
      </c>
      <c r="F72" s="1">
        <f t="shared" si="10"/>
        <v>202418000</v>
      </c>
      <c r="G72" s="1">
        <f t="shared" si="10"/>
        <v>202418000</v>
      </c>
      <c r="H72" s="1">
        <f t="shared" si="10"/>
        <v>0</v>
      </c>
      <c r="I72" s="1">
        <f t="shared" si="10"/>
        <v>223739366</v>
      </c>
      <c r="J72" s="1">
        <f t="shared" si="10"/>
        <v>236976843</v>
      </c>
      <c r="K72" s="1">
        <f t="shared" si="10"/>
        <v>251186404</v>
      </c>
    </row>
    <row r="73" spans="1:11" ht="12.75" hidden="1">
      <c r="A73" s="1" t="s">
        <v>106</v>
      </c>
      <c r="B73" s="1">
        <f>+B74</f>
        <v>-14906166.666666664</v>
      </c>
      <c r="C73" s="1">
        <f aca="true" t="shared" si="11" ref="C73:K73">+(C78+C80+C81+C82)-(B78+B80+B81+B82)</f>
        <v>-17204000</v>
      </c>
      <c r="D73" s="1">
        <f t="shared" si="11"/>
        <v>8034000</v>
      </c>
      <c r="E73" s="1">
        <f t="shared" si="11"/>
        <v>19485000</v>
      </c>
      <c r="F73" s="1">
        <f>+(F78+F80+F81+F82)-(D78+D80+D81+D82)</f>
        <v>19485000</v>
      </c>
      <c r="G73" s="1">
        <f>+(G78+G80+G81+G82)-(D78+D80+D81+D82)</f>
        <v>19485000</v>
      </c>
      <c r="H73" s="1">
        <f>+(H78+H80+H81+H82)-(D78+D80+D81+D82)</f>
        <v>52038828</v>
      </c>
      <c r="I73" s="1">
        <f>+(I78+I80+I81+I82)-(E78+E80+E81+E82)</f>
        <v>47692000</v>
      </c>
      <c r="J73" s="1">
        <f t="shared" si="11"/>
        <v>-23000000</v>
      </c>
      <c r="K73" s="1">
        <f t="shared" si="11"/>
        <v>0</v>
      </c>
    </row>
    <row r="74" spans="1:11" ht="12.75" hidden="1">
      <c r="A74" s="1" t="s">
        <v>107</v>
      </c>
      <c r="B74" s="1">
        <f>+TREND(C74:E74)</f>
        <v>-14906166.666666664</v>
      </c>
      <c r="C74" s="1">
        <f>+C73</f>
        <v>-17204000</v>
      </c>
      <c r="D74" s="1">
        <f aca="true" t="shared" si="12" ref="D74:K74">+D73</f>
        <v>8034000</v>
      </c>
      <c r="E74" s="1">
        <f t="shared" si="12"/>
        <v>19485000</v>
      </c>
      <c r="F74" s="1">
        <f t="shared" si="12"/>
        <v>19485000</v>
      </c>
      <c r="G74" s="1">
        <f t="shared" si="12"/>
        <v>19485000</v>
      </c>
      <c r="H74" s="1">
        <f t="shared" si="12"/>
        <v>52038828</v>
      </c>
      <c r="I74" s="1">
        <f t="shared" si="12"/>
        <v>47692000</v>
      </c>
      <c r="J74" s="1">
        <f t="shared" si="12"/>
        <v>-23000000</v>
      </c>
      <c r="K74" s="1">
        <f t="shared" si="12"/>
        <v>0</v>
      </c>
    </row>
    <row r="75" spans="1:11" ht="12.75" hidden="1">
      <c r="A75" s="1" t="s">
        <v>108</v>
      </c>
      <c r="B75" s="1">
        <f>+B84-(((B80+B81+B78)*B70)-B79)</f>
        <v>89447990.12097314</v>
      </c>
      <c r="C75" s="1">
        <f aca="true" t="shared" si="13" ref="C75:K75">+C84-(((C80+C81+C78)*C70)-C79)</f>
        <v>127049496.09683539</v>
      </c>
      <c r="D75" s="1">
        <f t="shared" si="13"/>
        <v>156884690.6788591</v>
      </c>
      <c r="E75" s="1">
        <f t="shared" si="13"/>
        <v>170067354.7120847</v>
      </c>
      <c r="F75" s="1">
        <f t="shared" si="13"/>
        <v>143906194.26436383</v>
      </c>
      <c r="G75" s="1">
        <f t="shared" si="13"/>
        <v>143906194.26436383</v>
      </c>
      <c r="H75" s="1">
        <f t="shared" si="13"/>
        <v>265694788</v>
      </c>
      <c r="I75" s="1">
        <f t="shared" si="13"/>
        <v>107457019.70032398</v>
      </c>
      <c r="J75" s="1">
        <f t="shared" si="13"/>
        <v>131009334.95008202</v>
      </c>
      <c r="K75" s="1">
        <f t="shared" si="13"/>
        <v>141017428.79363805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151416331</v>
      </c>
      <c r="C77" s="3">
        <v>169521162</v>
      </c>
      <c r="D77" s="3">
        <v>193501420</v>
      </c>
      <c r="E77" s="3">
        <v>228430475</v>
      </c>
      <c r="F77" s="3">
        <v>202418000</v>
      </c>
      <c r="G77" s="3">
        <v>202418000</v>
      </c>
      <c r="H77" s="3">
        <v>0</v>
      </c>
      <c r="I77" s="3">
        <v>223739366</v>
      </c>
      <c r="J77" s="3">
        <v>236976843</v>
      </c>
      <c r="K77" s="3">
        <v>251186404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157441000</v>
      </c>
      <c r="C79" s="3">
        <v>173425000</v>
      </c>
      <c r="D79" s="3">
        <v>200711000</v>
      </c>
      <c r="E79" s="3">
        <v>223345000</v>
      </c>
      <c r="F79" s="3">
        <v>218345000</v>
      </c>
      <c r="G79" s="3">
        <v>218345000</v>
      </c>
      <c r="H79" s="3">
        <v>265694788</v>
      </c>
      <c r="I79" s="3">
        <v>198000000</v>
      </c>
      <c r="J79" s="3">
        <v>200000000</v>
      </c>
      <c r="K79" s="3">
        <v>210000000</v>
      </c>
    </row>
    <row r="80" spans="1:11" ht="12.75" hidden="1">
      <c r="A80" s="2" t="s">
        <v>67</v>
      </c>
      <c r="B80" s="3">
        <v>62496000</v>
      </c>
      <c r="C80" s="3">
        <v>45844000</v>
      </c>
      <c r="D80" s="3">
        <v>48929000</v>
      </c>
      <c r="E80" s="3">
        <v>75308000</v>
      </c>
      <c r="F80" s="3">
        <v>75308000</v>
      </c>
      <c r="G80" s="3">
        <v>75308000</v>
      </c>
      <c r="H80" s="3">
        <v>108596750</v>
      </c>
      <c r="I80" s="3">
        <v>123000000</v>
      </c>
      <c r="J80" s="3">
        <v>100000000</v>
      </c>
      <c r="K80" s="3">
        <v>100000000</v>
      </c>
    </row>
    <row r="81" spans="1:11" ht="12.75" hidden="1">
      <c r="A81" s="2" t="s">
        <v>68</v>
      </c>
      <c r="B81" s="3">
        <v>5497000</v>
      </c>
      <c r="C81" s="3">
        <v>4945000</v>
      </c>
      <c r="D81" s="3">
        <v>9894000</v>
      </c>
      <c r="E81" s="3">
        <v>3000000</v>
      </c>
      <c r="F81" s="3">
        <v>3000000</v>
      </c>
      <c r="G81" s="3">
        <v>3000000</v>
      </c>
      <c r="H81" s="3">
        <v>2265078</v>
      </c>
      <c r="I81" s="3">
        <v>3000000</v>
      </c>
      <c r="J81" s="3">
        <v>3000000</v>
      </c>
      <c r="K81" s="3">
        <v>3000000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151416353</v>
      </c>
      <c r="C83" s="3">
        <v>154790000</v>
      </c>
      <c r="D83" s="3">
        <v>144169000</v>
      </c>
      <c r="E83" s="3">
        <v>155415000</v>
      </c>
      <c r="F83" s="3">
        <v>192416537</v>
      </c>
      <c r="G83" s="3">
        <v>192416537</v>
      </c>
      <c r="H83" s="3">
        <v>120177717</v>
      </c>
      <c r="I83" s="3">
        <v>160778008</v>
      </c>
      <c r="J83" s="3">
        <v>158730000</v>
      </c>
      <c r="K83" s="3">
        <v>168228000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2877092</v>
      </c>
      <c r="C7" s="6">
        <v>2425189</v>
      </c>
      <c r="D7" s="23">
        <v>2818522</v>
      </c>
      <c r="E7" s="24">
        <v>2144522</v>
      </c>
      <c r="F7" s="6">
        <v>2151022</v>
      </c>
      <c r="G7" s="25">
        <v>2151022</v>
      </c>
      <c r="H7" s="26">
        <v>0</v>
      </c>
      <c r="I7" s="24">
        <v>1890000</v>
      </c>
      <c r="J7" s="6">
        <v>1759690</v>
      </c>
      <c r="K7" s="25">
        <v>1845915</v>
      </c>
    </row>
    <row r="8" spans="1:11" ht="13.5">
      <c r="A8" s="22" t="s">
        <v>20</v>
      </c>
      <c r="B8" s="6">
        <v>96214296</v>
      </c>
      <c r="C8" s="6">
        <v>99931000</v>
      </c>
      <c r="D8" s="23">
        <v>103760000</v>
      </c>
      <c r="E8" s="24">
        <v>108706000</v>
      </c>
      <c r="F8" s="6">
        <v>108706000</v>
      </c>
      <c r="G8" s="25">
        <v>108706000</v>
      </c>
      <c r="H8" s="26">
        <v>0</v>
      </c>
      <c r="I8" s="24">
        <v>115675000</v>
      </c>
      <c r="J8" s="6">
        <v>116386000</v>
      </c>
      <c r="K8" s="25">
        <v>117494000</v>
      </c>
    </row>
    <row r="9" spans="1:11" ht="13.5">
      <c r="A9" s="22" t="s">
        <v>21</v>
      </c>
      <c r="B9" s="6">
        <v>1357582</v>
      </c>
      <c r="C9" s="6">
        <v>1269874</v>
      </c>
      <c r="D9" s="23">
        <v>2265475</v>
      </c>
      <c r="E9" s="24">
        <v>400014</v>
      </c>
      <c r="F9" s="6">
        <v>475000</v>
      </c>
      <c r="G9" s="25">
        <v>475000</v>
      </c>
      <c r="H9" s="26">
        <v>0</v>
      </c>
      <c r="I9" s="24">
        <v>195000</v>
      </c>
      <c r="J9" s="6">
        <v>105000</v>
      </c>
      <c r="K9" s="25">
        <v>110000</v>
      </c>
    </row>
    <row r="10" spans="1:11" ht="25.5">
      <c r="A10" s="27" t="s">
        <v>97</v>
      </c>
      <c r="B10" s="28">
        <f>SUM(B5:B9)</f>
        <v>100448970</v>
      </c>
      <c r="C10" s="29">
        <f aca="true" t="shared" si="0" ref="C10:K10">SUM(C5:C9)</f>
        <v>103626063</v>
      </c>
      <c r="D10" s="30">
        <f t="shared" si="0"/>
        <v>108843997</v>
      </c>
      <c r="E10" s="28">
        <f t="shared" si="0"/>
        <v>111250536</v>
      </c>
      <c r="F10" s="29">
        <f t="shared" si="0"/>
        <v>111332022</v>
      </c>
      <c r="G10" s="31">
        <f t="shared" si="0"/>
        <v>111332022</v>
      </c>
      <c r="H10" s="32">
        <f t="shared" si="0"/>
        <v>0</v>
      </c>
      <c r="I10" s="28">
        <f t="shared" si="0"/>
        <v>117760000</v>
      </c>
      <c r="J10" s="29">
        <f t="shared" si="0"/>
        <v>118250690</v>
      </c>
      <c r="K10" s="31">
        <f t="shared" si="0"/>
        <v>119449915</v>
      </c>
    </row>
    <row r="11" spans="1:11" ht="13.5">
      <c r="A11" s="22" t="s">
        <v>22</v>
      </c>
      <c r="B11" s="6">
        <v>43237552</v>
      </c>
      <c r="C11" s="6">
        <v>48208990</v>
      </c>
      <c r="D11" s="23">
        <v>60740189</v>
      </c>
      <c r="E11" s="24">
        <v>59029313</v>
      </c>
      <c r="F11" s="6">
        <v>59808731</v>
      </c>
      <c r="G11" s="25">
        <v>59808731</v>
      </c>
      <c r="H11" s="26">
        <v>0</v>
      </c>
      <c r="I11" s="24">
        <v>61455000</v>
      </c>
      <c r="J11" s="6">
        <v>64426000</v>
      </c>
      <c r="K11" s="25">
        <v>67422000</v>
      </c>
    </row>
    <row r="12" spans="1:11" ht="13.5">
      <c r="A12" s="22" t="s">
        <v>23</v>
      </c>
      <c r="B12" s="6">
        <v>6489670</v>
      </c>
      <c r="C12" s="6">
        <v>8121452</v>
      </c>
      <c r="D12" s="23">
        <v>8713434</v>
      </c>
      <c r="E12" s="24">
        <v>9077980</v>
      </c>
      <c r="F12" s="6">
        <v>8961550</v>
      </c>
      <c r="G12" s="25">
        <v>8961550</v>
      </c>
      <c r="H12" s="26">
        <v>0</v>
      </c>
      <c r="I12" s="24">
        <v>9410323</v>
      </c>
      <c r="J12" s="6">
        <v>9847903</v>
      </c>
      <c r="K12" s="25">
        <v>10305830</v>
      </c>
    </row>
    <row r="13" spans="1:11" ht="13.5">
      <c r="A13" s="22" t="s">
        <v>98</v>
      </c>
      <c r="B13" s="6">
        <v>7956294</v>
      </c>
      <c r="C13" s="6">
        <v>7764211</v>
      </c>
      <c r="D13" s="23">
        <v>3317975</v>
      </c>
      <c r="E13" s="24">
        <v>6595631</v>
      </c>
      <c r="F13" s="6">
        <v>6595626</v>
      </c>
      <c r="G13" s="25">
        <v>6595626</v>
      </c>
      <c r="H13" s="26">
        <v>0</v>
      </c>
      <c r="I13" s="24">
        <v>7611000</v>
      </c>
      <c r="J13" s="6">
        <v>8030000</v>
      </c>
      <c r="K13" s="25">
        <v>8447000</v>
      </c>
    </row>
    <row r="14" spans="1:11" ht="13.5">
      <c r="A14" s="22" t="s">
        <v>24</v>
      </c>
      <c r="B14" s="6">
        <v>3106722</v>
      </c>
      <c r="C14" s="6">
        <v>2840000</v>
      </c>
      <c r="D14" s="23">
        <v>2582857</v>
      </c>
      <c r="E14" s="24">
        <v>2320928</v>
      </c>
      <c r="F14" s="6">
        <v>2320928</v>
      </c>
      <c r="G14" s="25">
        <v>2320928</v>
      </c>
      <c r="H14" s="26">
        <v>0</v>
      </c>
      <c r="I14" s="24">
        <v>2022000</v>
      </c>
      <c r="J14" s="6">
        <v>1666000</v>
      </c>
      <c r="K14" s="25">
        <v>1253000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7965522</v>
      </c>
      <c r="C16" s="6">
        <v>4450000</v>
      </c>
      <c r="D16" s="23">
        <v>4063049</v>
      </c>
      <c r="E16" s="24">
        <v>6225000</v>
      </c>
      <c r="F16" s="6">
        <v>5450000</v>
      </c>
      <c r="G16" s="25">
        <v>5450000</v>
      </c>
      <c r="H16" s="26">
        <v>0</v>
      </c>
      <c r="I16" s="24">
        <v>5450000</v>
      </c>
      <c r="J16" s="6">
        <v>5450000</v>
      </c>
      <c r="K16" s="25">
        <v>5450000</v>
      </c>
    </row>
    <row r="17" spans="1:11" ht="13.5">
      <c r="A17" s="22" t="s">
        <v>27</v>
      </c>
      <c r="B17" s="6">
        <v>47771000</v>
      </c>
      <c r="C17" s="6">
        <v>29114059</v>
      </c>
      <c r="D17" s="23">
        <v>25370174</v>
      </c>
      <c r="E17" s="24">
        <v>29116148</v>
      </c>
      <c r="F17" s="6">
        <v>30821019</v>
      </c>
      <c r="G17" s="25">
        <v>30821019</v>
      </c>
      <c r="H17" s="26">
        <v>0</v>
      </c>
      <c r="I17" s="24">
        <v>33490000</v>
      </c>
      <c r="J17" s="6">
        <v>29883000</v>
      </c>
      <c r="K17" s="25">
        <v>31916000</v>
      </c>
    </row>
    <row r="18" spans="1:11" ht="13.5">
      <c r="A18" s="34" t="s">
        <v>28</v>
      </c>
      <c r="B18" s="35">
        <f>SUM(B11:B17)</f>
        <v>116526760</v>
      </c>
      <c r="C18" s="36">
        <f aca="true" t="shared" si="1" ref="C18:K18">SUM(C11:C17)</f>
        <v>100498712</v>
      </c>
      <c r="D18" s="37">
        <f t="shared" si="1"/>
        <v>104787678</v>
      </c>
      <c r="E18" s="35">
        <f t="shared" si="1"/>
        <v>112365000</v>
      </c>
      <c r="F18" s="36">
        <f t="shared" si="1"/>
        <v>113957854</v>
      </c>
      <c r="G18" s="38">
        <f t="shared" si="1"/>
        <v>113957854</v>
      </c>
      <c r="H18" s="39">
        <f t="shared" si="1"/>
        <v>0</v>
      </c>
      <c r="I18" s="35">
        <f t="shared" si="1"/>
        <v>119438323</v>
      </c>
      <c r="J18" s="36">
        <f t="shared" si="1"/>
        <v>119302903</v>
      </c>
      <c r="K18" s="38">
        <f t="shared" si="1"/>
        <v>124793830</v>
      </c>
    </row>
    <row r="19" spans="1:11" ht="13.5">
      <c r="A19" s="34" t="s">
        <v>29</v>
      </c>
      <c r="B19" s="40">
        <f>+B10-B18</f>
        <v>-16077790</v>
      </c>
      <c r="C19" s="41">
        <f aca="true" t="shared" si="2" ref="C19:K19">+C10-C18</f>
        <v>3127351</v>
      </c>
      <c r="D19" s="42">
        <f t="shared" si="2"/>
        <v>4056319</v>
      </c>
      <c r="E19" s="40">
        <f t="shared" si="2"/>
        <v>-1114464</v>
      </c>
      <c r="F19" s="41">
        <f t="shared" si="2"/>
        <v>-2625832</v>
      </c>
      <c r="G19" s="43">
        <f t="shared" si="2"/>
        <v>-2625832</v>
      </c>
      <c r="H19" s="44">
        <f t="shared" si="2"/>
        <v>0</v>
      </c>
      <c r="I19" s="40">
        <f t="shared" si="2"/>
        <v>-1678323</v>
      </c>
      <c r="J19" s="41">
        <f t="shared" si="2"/>
        <v>-1052213</v>
      </c>
      <c r="K19" s="43">
        <f t="shared" si="2"/>
        <v>-5343915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-16077790</v>
      </c>
      <c r="C22" s="52">
        <f aca="true" t="shared" si="3" ref="C22:K22">SUM(C19:C21)</f>
        <v>3127351</v>
      </c>
      <c r="D22" s="53">
        <f t="shared" si="3"/>
        <v>4056319</v>
      </c>
      <c r="E22" s="51">
        <f t="shared" si="3"/>
        <v>-1114464</v>
      </c>
      <c r="F22" s="52">
        <f t="shared" si="3"/>
        <v>-2625832</v>
      </c>
      <c r="G22" s="54">
        <f t="shared" si="3"/>
        <v>-2625832</v>
      </c>
      <c r="H22" s="55">
        <f t="shared" si="3"/>
        <v>0</v>
      </c>
      <c r="I22" s="51">
        <f t="shared" si="3"/>
        <v>-1678323</v>
      </c>
      <c r="J22" s="52">
        <f t="shared" si="3"/>
        <v>-1052213</v>
      </c>
      <c r="K22" s="54">
        <f t="shared" si="3"/>
        <v>-5343915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-16077790</v>
      </c>
      <c r="C24" s="41">
        <f aca="true" t="shared" si="4" ref="C24:K24">SUM(C22:C23)</f>
        <v>3127351</v>
      </c>
      <c r="D24" s="42">
        <f t="shared" si="4"/>
        <v>4056319</v>
      </c>
      <c r="E24" s="40">
        <f t="shared" si="4"/>
        <v>-1114464</v>
      </c>
      <c r="F24" s="41">
        <f t="shared" si="4"/>
        <v>-2625832</v>
      </c>
      <c r="G24" s="43">
        <f t="shared" si="4"/>
        <v>-2625832</v>
      </c>
      <c r="H24" s="44">
        <f t="shared" si="4"/>
        <v>0</v>
      </c>
      <c r="I24" s="40">
        <f t="shared" si="4"/>
        <v>-1678323</v>
      </c>
      <c r="J24" s="41">
        <f t="shared" si="4"/>
        <v>-1052213</v>
      </c>
      <c r="K24" s="43">
        <f t="shared" si="4"/>
        <v>-5343915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9151287</v>
      </c>
      <c r="C27" s="7">
        <v>2727430</v>
      </c>
      <c r="D27" s="64">
        <v>2354305</v>
      </c>
      <c r="E27" s="65">
        <v>711000</v>
      </c>
      <c r="F27" s="7">
        <v>950000</v>
      </c>
      <c r="G27" s="66">
        <v>950000</v>
      </c>
      <c r="H27" s="67">
        <v>0</v>
      </c>
      <c r="I27" s="65">
        <v>1660000</v>
      </c>
      <c r="J27" s="7">
        <v>980660</v>
      </c>
      <c r="K27" s="66">
        <v>945071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9151287</v>
      </c>
      <c r="C31" s="6">
        <v>2727430</v>
      </c>
      <c r="D31" s="23">
        <v>2354305</v>
      </c>
      <c r="E31" s="24">
        <v>711000</v>
      </c>
      <c r="F31" s="6">
        <v>950000</v>
      </c>
      <c r="G31" s="25">
        <v>950000</v>
      </c>
      <c r="H31" s="26">
        <v>0</v>
      </c>
      <c r="I31" s="24">
        <v>1660000</v>
      </c>
      <c r="J31" s="6">
        <v>980660</v>
      </c>
      <c r="K31" s="25">
        <v>945071</v>
      </c>
    </row>
    <row r="32" spans="1:11" ht="13.5">
      <c r="A32" s="34" t="s">
        <v>36</v>
      </c>
      <c r="B32" s="7">
        <f>SUM(B28:B31)</f>
        <v>9151287</v>
      </c>
      <c r="C32" s="7">
        <f aca="true" t="shared" si="5" ref="C32:K32">SUM(C28:C31)</f>
        <v>2727430</v>
      </c>
      <c r="D32" s="64">
        <f t="shared" si="5"/>
        <v>2354305</v>
      </c>
      <c r="E32" s="65">
        <f t="shared" si="5"/>
        <v>711000</v>
      </c>
      <c r="F32" s="7">
        <f t="shared" si="5"/>
        <v>950000</v>
      </c>
      <c r="G32" s="66">
        <f t="shared" si="5"/>
        <v>950000</v>
      </c>
      <c r="H32" s="67">
        <f t="shared" si="5"/>
        <v>0</v>
      </c>
      <c r="I32" s="65">
        <f t="shared" si="5"/>
        <v>1660000</v>
      </c>
      <c r="J32" s="7">
        <f t="shared" si="5"/>
        <v>980660</v>
      </c>
      <c r="K32" s="66">
        <f t="shared" si="5"/>
        <v>945071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32870895</v>
      </c>
      <c r="C35" s="6">
        <v>41539383</v>
      </c>
      <c r="D35" s="23">
        <v>52870120</v>
      </c>
      <c r="E35" s="24">
        <v>20000000</v>
      </c>
      <c r="F35" s="6">
        <v>52870000</v>
      </c>
      <c r="G35" s="25">
        <v>52870000</v>
      </c>
      <c r="H35" s="26">
        <v>76000957</v>
      </c>
      <c r="I35" s="24">
        <v>25120000</v>
      </c>
      <c r="J35" s="6">
        <v>24280000</v>
      </c>
      <c r="K35" s="25">
        <v>22560000</v>
      </c>
    </row>
    <row r="36" spans="1:11" ht="13.5">
      <c r="A36" s="22" t="s">
        <v>39</v>
      </c>
      <c r="B36" s="6">
        <v>91205878</v>
      </c>
      <c r="C36" s="6">
        <v>76842714</v>
      </c>
      <c r="D36" s="23">
        <v>72570405</v>
      </c>
      <c r="E36" s="24">
        <v>74557369</v>
      </c>
      <c r="F36" s="6">
        <v>72570100</v>
      </c>
      <c r="G36" s="25">
        <v>72570100</v>
      </c>
      <c r="H36" s="26">
        <v>72859284</v>
      </c>
      <c r="I36" s="24">
        <v>71821000</v>
      </c>
      <c r="J36" s="6">
        <v>70003000</v>
      </c>
      <c r="K36" s="25">
        <v>64714000</v>
      </c>
    </row>
    <row r="37" spans="1:11" ht="13.5">
      <c r="A37" s="22" t="s">
        <v>40</v>
      </c>
      <c r="B37" s="6">
        <v>8667260</v>
      </c>
      <c r="C37" s="6">
        <v>10268363</v>
      </c>
      <c r="D37" s="23">
        <v>8722996</v>
      </c>
      <c r="E37" s="24">
        <v>8220851</v>
      </c>
      <c r="F37" s="6">
        <v>13044000</v>
      </c>
      <c r="G37" s="25">
        <v>13044000</v>
      </c>
      <c r="H37" s="26">
        <v>12207844</v>
      </c>
      <c r="I37" s="24">
        <v>8611000</v>
      </c>
      <c r="J37" s="6">
        <v>7486000</v>
      </c>
      <c r="K37" s="25">
        <v>6263000</v>
      </c>
    </row>
    <row r="38" spans="1:11" ht="13.5">
      <c r="A38" s="22" t="s">
        <v>41</v>
      </c>
      <c r="B38" s="6">
        <v>23906803</v>
      </c>
      <c r="C38" s="6">
        <v>20544686</v>
      </c>
      <c r="D38" s="23">
        <v>25022324</v>
      </c>
      <c r="E38" s="24">
        <v>14776792</v>
      </c>
      <c r="F38" s="6">
        <v>20701000</v>
      </c>
      <c r="G38" s="25">
        <v>20701000</v>
      </c>
      <c r="H38" s="26">
        <v>20701088</v>
      </c>
      <c r="I38" s="24">
        <v>18817000</v>
      </c>
      <c r="J38" s="6">
        <v>16612000</v>
      </c>
      <c r="K38" s="25">
        <v>13924000</v>
      </c>
    </row>
    <row r="39" spans="1:11" ht="13.5">
      <c r="A39" s="22" t="s">
        <v>42</v>
      </c>
      <c r="B39" s="6">
        <v>91502710</v>
      </c>
      <c r="C39" s="6">
        <v>87569048</v>
      </c>
      <c r="D39" s="23">
        <v>91695205</v>
      </c>
      <c r="E39" s="24">
        <v>71559726</v>
      </c>
      <c r="F39" s="6">
        <v>91695100</v>
      </c>
      <c r="G39" s="25">
        <v>91695100</v>
      </c>
      <c r="H39" s="26">
        <v>115951309</v>
      </c>
      <c r="I39" s="24">
        <v>69513000</v>
      </c>
      <c r="J39" s="6">
        <v>70185000</v>
      </c>
      <c r="K39" s="25">
        <v>67087000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-1869696</v>
      </c>
      <c r="C42" s="6">
        <v>11357336</v>
      </c>
      <c r="D42" s="23">
        <v>11921137</v>
      </c>
      <c r="E42" s="24">
        <v>3393559</v>
      </c>
      <c r="F42" s="6">
        <v>3595000</v>
      </c>
      <c r="G42" s="25">
        <v>3595000</v>
      </c>
      <c r="H42" s="26">
        <v>-50437475</v>
      </c>
      <c r="I42" s="24">
        <v>5837784</v>
      </c>
      <c r="J42" s="6">
        <v>1486267</v>
      </c>
      <c r="K42" s="25">
        <v>3103331</v>
      </c>
    </row>
    <row r="43" spans="1:11" ht="13.5">
      <c r="A43" s="22" t="s">
        <v>45</v>
      </c>
      <c r="B43" s="6">
        <v>-5043664</v>
      </c>
      <c r="C43" s="6">
        <v>-9373300</v>
      </c>
      <c r="D43" s="23">
        <v>-11940000</v>
      </c>
      <c r="E43" s="24">
        <v>-310000</v>
      </c>
      <c r="F43" s="6">
        <v>-11365000</v>
      </c>
      <c r="G43" s="25">
        <v>-11365000</v>
      </c>
      <c r="H43" s="26">
        <v>-929790</v>
      </c>
      <c r="I43" s="24">
        <v>-13660000</v>
      </c>
      <c r="J43" s="6">
        <v>-10980660</v>
      </c>
      <c r="K43" s="25">
        <v>-8945071</v>
      </c>
    </row>
    <row r="44" spans="1:11" ht="13.5">
      <c r="A44" s="22" t="s">
        <v>46</v>
      </c>
      <c r="B44" s="6">
        <v>-1705703</v>
      </c>
      <c r="C44" s="6">
        <v>-2117838</v>
      </c>
      <c r="D44" s="23">
        <v>-1585085</v>
      </c>
      <c r="E44" s="24">
        <v>-3998015</v>
      </c>
      <c r="F44" s="6">
        <v>-1847000</v>
      </c>
      <c r="G44" s="25">
        <v>-1847000</v>
      </c>
      <c r="H44" s="26">
        <v>0</v>
      </c>
      <c r="I44" s="24">
        <v>-2145864</v>
      </c>
      <c r="J44" s="6">
        <v>-2501881</v>
      </c>
      <c r="K44" s="25">
        <v>-2890485</v>
      </c>
    </row>
    <row r="45" spans="1:11" ht="13.5">
      <c r="A45" s="34" t="s">
        <v>47</v>
      </c>
      <c r="B45" s="7">
        <v>-3610198</v>
      </c>
      <c r="C45" s="7">
        <v>-3744000</v>
      </c>
      <c r="D45" s="64">
        <v>-5347515</v>
      </c>
      <c r="E45" s="65">
        <v>14067471</v>
      </c>
      <c r="F45" s="7">
        <v>10365000</v>
      </c>
      <c r="G45" s="66">
        <v>10365000</v>
      </c>
      <c r="H45" s="67">
        <v>-51034358</v>
      </c>
      <c r="I45" s="65">
        <v>-2347080</v>
      </c>
      <c r="J45" s="7">
        <v>-14343354</v>
      </c>
      <c r="K45" s="66">
        <v>-23075579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31115296</v>
      </c>
      <c r="C48" s="6">
        <v>39981927</v>
      </c>
      <c r="D48" s="23">
        <v>48377467</v>
      </c>
      <c r="E48" s="24">
        <v>20000000</v>
      </c>
      <c r="F48" s="6">
        <v>48377000</v>
      </c>
      <c r="G48" s="25">
        <v>48377000</v>
      </c>
      <c r="H48" s="26">
        <v>65424855</v>
      </c>
      <c r="I48" s="24">
        <v>25120000</v>
      </c>
      <c r="J48" s="6">
        <v>24280000</v>
      </c>
      <c r="K48" s="25">
        <v>22560000</v>
      </c>
    </row>
    <row r="49" spans="1:11" ht="13.5">
      <c r="A49" s="22" t="s">
        <v>50</v>
      </c>
      <c r="B49" s="6">
        <f>+B75</f>
        <v>5766428.507921437</v>
      </c>
      <c r="C49" s="6">
        <f aca="true" t="shared" si="6" ref="C49:K49">+C75</f>
        <v>8683278</v>
      </c>
      <c r="D49" s="23">
        <f t="shared" si="6"/>
        <v>2525131.9975170773</v>
      </c>
      <c r="E49" s="24">
        <f t="shared" si="6"/>
        <v>6374000</v>
      </c>
      <c r="F49" s="6">
        <f t="shared" si="6"/>
        <v>6192105.263157895</v>
      </c>
      <c r="G49" s="25">
        <f t="shared" si="6"/>
        <v>6192105.263157895</v>
      </c>
      <c r="H49" s="26">
        <f t="shared" si="6"/>
        <v>6301523</v>
      </c>
      <c r="I49" s="24">
        <f t="shared" si="6"/>
        <v>6589000</v>
      </c>
      <c r="J49" s="6">
        <f t="shared" si="6"/>
        <v>5820000</v>
      </c>
      <c r="K49" s="25">
        <f t="shared" si="6"/>
        <v>5010000</v>
      </c>
    </row>
    <row r="50" spans="1:11" ht="13.5">
      <c r="A50" s="34" t="s">
        <v>51</v>
      </c>
      <c r="B50" s="7">
        <f>+B48-B49</f>
        <v>25348867.492078565</v>
      </c>
      <c r="C50" s="7">
        <f aca="true" t="shared" si="7" ref="C50:K50">+C48-C49</f>
        <v>31298649</v>
      </c>
      <c r="D50" s="64">
        <f t="shared" si="7"/>
        <v>45852335.00248292</v>
      </c>
      <c r="E50" s="65">
        <f t="shared" si="7"/>
        <v>13626000</v>
      </c>
      <c r="F50" s="7">
        <f t="shared" si="7"/>
        <v>42184894.7368421</v>
      </c>
      <c r="G50" s="66">
        <f t="shared" si="7"/>
        <v>42184894.7368421</v>
      </c>
      <c r="H50" s="67">
        <f t="shared" si="7"/>
        <v>59123332</v>
      </c>
      <c r="I50" s="65">
        <f t="shared" si="7"/>
        <v>18531000</v>
      </c>
      <c r="J50" s="7">
        <f t="shared" si="7"/>
        <v>18460000</v>
      </c>
      <c r="K50" s="66">
        <f t="shared" si="7"/>
        <v>17550000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13528287</v>
      </c>
      <c r="C53" s="6">
        <v>7764430</v>
      </c>
      <c r="D53" s="23">
        <v>4186305</v>
      </c>
      <c r="E53" s="24">
        <v>7306631</v>
      </c>
      <c r="F53" s="6">
        <v>7545631</v>
      </c>
      <c r="G53" s="25">
        <v>7545631</v>
      </c>
      <c r="H53" s="26">
        <v>6595631</v>
      </c>
      <c r="I53" s="24">
        <v>1660000</v>
      </c>
      <c r="J53" s="6">
        <v>980660</v>
      </c>
      <c r="K53" s="25">
        <v>945071</v>
      </c>
    </row>
    <row r="54" spans="1:11" ht="13.5">
      <c r="A54" s="22" t="s">
        <v>98</v>
      </c>
      <c r="B54" s="6">
        <v>7956294</v>
      </c>
      <c r="C54" s="6">
        <v>7764211</v>
      </c>
      <c r="D54" s="23">
        <v>3317975</v>
      </c>
      <c r="E54" s="24">
        <v>6595631</v>
      </c>
      <c r="F54" s="6">
        <v>6595626</v>
      </c>
      <c r="G54" s="25">
        <v>6595626</v>
      </c>
      <c r="H54" s="26">
        <v>0</v>
      </c>
      <c r="I54" s="24">
        <v>7611000</v>
      </c>
      <c r="J54" s="6">
        <v>8030000</v>
      </c>
      <c r="K54" s="25">
        <v>8447000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1575052</v>
      </c>
      <c r="C56" s="6">
        <v>438257</v>
      </c>
      <c r="D56" s="23">
        <v>0</v>
      </c>
      <c r="E56" s="24">
        <v>547639</v>
      </c>
      <c r="F56" s="6">
        <v>597803</v>
      </c>
      <c r="G56" s="25">
        <v>597803</v>
      </c>
      <c r="H56" s="26">
        <v>0</v>
      </c>
      <c r="I56" s="24">
        <v>634460</v>
      </c>
      <c r="J56" s="6">
        <v>675229</v>
      </c>
      <c r="K56" s="25">
        <v>707509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0.23826995349083885</v>
      </c>
      <c r="C70" s="5">
        <f aca="true" t="shared" si="8" ref="C70:K70">IF(ISERROR(C71/C72),0,(C71/C72))</f>
        <v>0</v>
      </c>
      <c r="D70" s="5">
        <f t="shared" si="8"/>
        <v>1.0267383219854556</v>
      </c>
      <c r="E70" s="5">
        <f t="shared" si="8"/>
        <v>0.23749168779092733</v>
      </c>
      <c r="F70" s="5">
        <f t="shared" si="8"/>
        <v>0.21052631578947367</v>
      </c>
      <c r="G70" s="5">
        <f t="shared" si="8"/>
        <v>0.21052631578947367</v>
      </c>
      <c r="H70" s="5">
        <f t="shared" si="8"/>
        <v>0</v>
      </c>
      <c r="I70" s="5">
        <f t="shared" si="8"/>
        <v>0.5158974358974359</v>
      </c>
      <c r="J70" s="5">
        <f t="shared" si="8"/>
        <v>1.000952380952381</v>
      </c>
      <c r="K70" s="5">
        <f t="shared" si="8"/>
        <v>1.0022727272727272</v>
      </c>
    </row>
    <row r="71" spans="1:11" ht="12.75" hidden="1">
      <c r="A71" s="1" t="s">
        <v>104</v>
      </c>
      <c r="B71" s="1">
        <f>+B83</f>
        <v>323471</v>
      </c>
      <c r="C71" s="1">
        <f aca="true" t="shared" si="9" ref="C71:K71">+C83</f>
        <v>0</v>
      </c>
      <c r="D71" s="1">
        <f t="shared" si="9"/>
        <v>2326050</v>
      </c>
      <c r="E71" s="1">
        <f t="shared" si="9"/>
        <v>95000</v>
      </c>
      <c r="F71" s="1">
        <f t="shared" si="9"/>
        <v>100000</v>
      </c>
      <c r="G71" s="1">
        <f t="shared" si="9"/>
        <v>100000</v>
      </c>
      <c r="H71" s="1">
        <f t="shared" si="9"/>
        <v>208348790</v>
      </c>
      <c r="I71" s="1">
        <f t="shared" si="9"/>
        <v>100600</v>
      </c>
      <c r="J71" s="1">
        <f t="shared" si="9"/>
        <v>105100</v>
      </c>
      <c r="K71" s="1">
        <f t="shared" si="9"/>
        <v>110250</v>
      </c>
    </row>
    <row r="72" spans="1:11" ht="12.75" hidden="1">
      <c r="A72" s="1" t="s">
        <v>105</v>
      </c>
      <c r="B72" s="1">
        <f>+B77</f>
        <v>1357582</v>
      </c>
      <c r="C72" s="1">
        <f aca="true" t="shared" si="10" ref="C72:K72">+C77</f>
        <v>1269874</v>
      </c>
      <c r="D72" s="1">
        <f t="shared" si="10"/>
        <v>2265475</v>
      </c>
      <c r="E72" s="1">
        <f t="shared" si="10"/>
        <v>400014</v>
      </c>
      <c r="F72" s="1">
        <f t="shared" si="10"/>
        <v>475000</v>
      </c>
      <c r="G72" s="1">
        <f t="shared" si="10"/>
        <v>475000</v>
      </c>
      <c r="H72" s="1">
        <f t="shared" si="10"/>
        <v>0</v>
      </c>
      <c r="I72" s="1">
        <f t="shared" si="10"/>
        <v>195000</v>
      </c>
      <c r="J72" s="1">
        <f t="shared" si="10"/>
        <v>105000</v>
      </c>
      <c r="K72" s="1">
        <f t="shared" si="10"/>
        <v>110000</v>
      </c>
    </row>
    <row r="73" spans="1:11" ht="12.75" hidden="1">
      <c r="A73" s="1" t="s">
        <v>106</v>
      </c>
      <c r="B73" s="1">
        <f>+B74</f>
        <v>1562055.333333333</v>
      </c>
      <c r="C73" s="1">
        <f aca="true" t="shared" si="11" ref="C73:K73">+(C78+C80+C81+C82)-(B78+B80+B81+B82)</f>
        <v>-198143</v>
      </c>
      <c r="D73" s="1">
        <f t="shared" si="11"/>
        <v>2935197</v>
      </c>
      <c r="E73" s="1">
        <f t="shared" si="11"/>
        <v>-4492653</v>
      </c>
      <c r="F73" s="1">
        <f>+(F78+F80+F81+F82)-(D78+D80+D81+D82)</f>
        <v>347</v>
      </c>
      <c r="G73" s="1">
        <f>+(G78+G80+G81+G82)-(D78+D80+D81+D82)</f>
        <v>347</v>
      </c>
      <c r="H73" s="1">
        <f>+(H78+H80+H81+H82)-(D78+D80+D81+D82)</f>
        <v>6083449</v>
      </c>
      <c r="I73" s="1">
        <f>+(I78+I80+I81+I82)-(E78+E80+E81+E82)</f>
        <v>0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107</v>
      </c>
      <c r="B74" s="1">
        <f>+TREND(C74:E74)</f>
        <v>1562055.333333333</v>
      </c>
      <c r="C74" s="1">
        <f>+C73</f>
        <v>-198143</v>
      </c>
      <c r="D74" s="1">
        <f aca="true" t="shared" si="12" ref="D74:K74">+D73</f>
        <v>2935197</v>
      </c>
      <c r="E74" s="1">
        <f t="shared" si="12"/>
        <v>-4492653</v>
      </c>
      <c r="F74" s="1">
        <f t="shared" si="12"/>
        <v>347</v>
      </c>
      <c r="G74" s="1">
        <f t="shared" si="12"/>
        <v>347</v>
      </c>
      <c r="H74" s="1">
        <f t="shared" si="12"/>
        <v>6083449</v>
      </c>
      <c r="I74" s="1">
        <f t="shared" si="12"/>
        <v>0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108</v>
      </c>
      <c r="B75" s="1">
        <f>+B84-(((B80+B81+B78)*B70)-B79)</f>
        <v>5766428.507921437</v>
      </c>
      <c r="C75" s="1">
        <f aca="true" t="shared" si="13" ref="C75:K75">+C84-(((C80+C81+C78)*C70)-C79)</f>
        <v>8683278</v>
      </c>
      <c r="D75" s="1">
        <f t="shared" si="13"/>
        <v>2525131.9975170773</v>
      </c>
      <c r="E75" s="1">
        <f t="shared" si="13"/>
        <v>6374000</v>
      </c>
      <c r="F75" s="1">
        <f t="shared" si="13"/>
        <v>6192105.263157895</v>
      </c>
      <c r="G75" s="1">
        <f t="shared" si="13"/>
        <v>6192105.263157895</v>
      </c>
      <c r="H75" s="1">
        <f t="shared" si="13"/>
        <v>6301523</v>
      </c>
      <c r="I75" s="1">
        <f t="shared" si="13"/>
        <v>6589000</v>
      </c>
      <c r="J75" s="1">
        <f t="shared" si="13"/>
        <v>5820000</v>
      </c>
      <c r="K75" s="1">
        <f t="shared" si="13"/>
        <v>5010000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1357582</v>
      </c>
      <c r="C77" s="3">
        <v>1269874</v>
      </c>
      <c r="D77" s="3">
        <v>2265475</v>
      </c>
      <c r="E77" s="3">
        <v>400014</v>
      </c>
      <c r="F77" s="3">
        <v>475000</v>
      </c>
      <c r="G77" s="3">
        <v>475000</v>
      </c>
      <c r="H77" s="3">
        <v>0</v>
      </c>
      <c r="I77" s="3">
        <v>195000</v>
      </c>
      <c r="J77" s="3">
        <v>105000</v>
      </c>
      <c r="K77" s="3">
        <v>110000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6184735</v>
      </c>
      <c r="C79" s="3">
        <v>8683278</v>
      </c>
      <c r="D79" s="3">
        <v>7137911</v>
      </c>
      <c r="E79" s="3">
        <v>6374000</v>
      </c>
      <c r="F79" s="3">
        <v>7138000</v>
      </c>
      <c r="G79" s="3">
        <v>7138000</v>
      </c>
      <c r="H79" s="3">
        <v>6301523</v>
      </c>
      <c r="I79" s="3">
        <v>6589000</v>
      </c>
      <c r="J79" s="3">
        <v>5820000</v>
      </c>
      <c r="K79" s="3">
        <v>5010000</v>
      </c>
    </row>
    <row r="80" spans="1:11" ht="12.75" hidden="1">
      <c r="A80" s="2" t="s">
        <v>67</v>
      </c>
      <c r="B80" s="3">
        <v>626246</v>
      </c>
      <c r="C80" s="3">
        <v>1552456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1129353</v>
      </c>
      <c r="C81" s="3">
        <v>5000</v>
      </c>
      <c r="D81" s="3">
        <v>4492653</v>
      </c>
      <c r="E81" s="3">
        <v>0</v>
      </c>
      <c r="F81" s="3">
        <v>4493000</v>
      </c>
      <c r="G81" s="3">
        <v>4493000</v>
      </c>
      <c r="H81" s="3">
        <v>10576102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323471</v>
      </c>
      <c r="C83" s="3">
        <v>0</v>
      </c>
      <c r="D83" s="3">
        <v>2326050</v>
      </c>
      <c r="E83" s="3">
        <v>95000</v>
      </c>
      <c r="F83" s="3">
        <v>100000</v>
      </c>
      <c r="G83" s="3">
        <v>100000</v>
      </c>
      <c r="H83" s="3">
        <v>208348790</v>
      </c>
      <c r="I83" s="3">
        <v>100600</v>
      </c>
      <c r="J83" s="3">
        <v>105100</v>
      </c>
      <c r="K83" s="3">
        <v>110250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28459664</v>
      </c>
      <c r="C5" s="6">
        <v>33194514</v>
      </c>
      <c r="D5" s="23">
        <v>33441460</v>
      </c>
      <c r="E5" s="24">
        <v>39956768</v>
      </c>
      <c r="F5" s="6">
        <v>35000000</v>
      </c>
      <c r="G5" s="25">
        <v>35000000</v>
      </c>
      <c r="H5" s="26">
        <v>0</v>
      </c>
      <c r="I5" s="24">
        <v>38500000</v>
      </c>
      <c r="J5" s="6">
        <v>42805000</v>
      </c>
      <c r="K5" s="25">
        <v>47636650</v>
      </c>
    </row>
    <row r="6" spans="1:11" ht="13.5">
      <c r="A6" s="22" t="s">
        <v>18</v>
      </c>
      <c r="B6" s="6">
        <v>101681392</v>
      </c>
      <c r="C6" s="6">
        <v>101730333</v>
      </c>
      <c r="D6" s="23">
        <v>110345834</v>
      </c>
      <c r="E6" s="24">
        <v>130737740</v>
      </c>
      <c r="F6" s="6">
        <v>152990038</v>
      </c>
      <c r="G6" s="25">
        <v>152990038</v>
      </c>
      <c r="H6" s="26">
        <v>0</v>
      </c>
      <c r="I6" s="24">
        <v>166662000</v>
      </c>
      <c r="J6" s="6">
        <v>184424080</v>
      </c>
      <c r="K6" s="25">
        <v>203791547</v>
      </c>
    </row>
    <row r="7" spans="1:11" ht="13.5">
      <c r="A7" s="22" t="s">
        <v>19</v>
      </c>
      <c r="B7" s="6">
        <v>2364950</v>
      </c>
      <c r="C7" s="6">
        <v>2311523</v>
      </c>
      <c r="D7" s="23">
        <v>2902981</v>
      </c>
      <c r="E7" s="24">
        <v>1951200</v>
      </c>
      <c r="F7" s="6">
        <v>1182000</v>
      </c>
      <c r="G7" s="25">
        <v>1182000</v>
      </c>
      <c r="H7" s="26">
        <v>0</v>
      </c>
      <c r="I7" s="24">
        <v>1400000</v>
      </c>
      <c r="J7" s="6">
        <v>1428000</v>
      </c>
      <c r="K7" s="25">
        <v>1485120</v>
      </c>
    </row>
    <row r="8" spans="1:11" ht="13.5">
      <c r="A8" s="22" t="s">
        <v>20</v>
      </c>
      <c r="B8" s="6">
        <v>158221433</v>
      </c>
      <c r="C8" s="6">
        <v>186156835</v>
      </c>
      <c r="D8" s="23">
        <v>168448192</v>
      </c>
      <c r="E8" s="24">
        <v>180030000</v>
      </c>
      <c r="F8" s="6">
        <v>176542001</v>
      </c>
      <c r="G8" s="25">
        <v>176542001</v>
      </c>
      <c r="H8" s="26">
        <v>0</v>
      </c>
      <c r="I8" s="24">
        <v>173678650</v>
      </c>
      <c r="J8" s="6">
        <v>162688050</v>
      </c>
      <c r="K8" s="25">
        <v>155015500</v>
      </c>
    </row>
    <row r="9" spans="1:11" ht="13.5">
      <c r="A9" s="22" t="s">
        <v>21</v>
      </c>
      <c r="B9" s="6">
        <v>29459270</v>
      </c>
      <c r="C9" s="6">
        <v>33873097</v>
      </c>
      <c r="D9" s="23">
        <v>39276164</v>
      </c>
      <c r="E9" s="24">
        <v>40043072</v>
      </c>
      <c r="F9" s="6">
        <v>25288058</v>
      </c>
      <c r="G9" s="25">
        <v>25288058</v>
      </c>
      <c r="H9" s="26">
        <v>0</v>
      </c>
      <c r="I9" s="24">
        <v>31232250</v>
      </c>
      <c r="J9" s="6">
        <v>32821818</v>
      </c>
      <c r="K9" s="25">
        <v>34112212</v>
      </c>
    </row>
    <row r="10" spans="1:11" ht="25.5">
      <c r="A10" s="27" t="s">
        <v>97</v>
      </c>
      <c r="B10" s="28">
        <f>SUM(B5:B9)</f>
        <v>320186709</v>
      </c>
      <c r="C10" s="29">
        <f aca="true" t="shared" si="0" ref="C10:K10">SUM(C5:C9)</f>
        <v>357266302</v>
      </c>
      <c r="D10" s="30">
        <f t="shared" si="0"/>
        <v>354414631</v>
      </c>
      <c r="E10" s="28">
        <f t="shared" si="0"/>
        <v>392718780</v>
      </c>
      <c r="F10" s="29">
        <f t="shared" si="0"/>
        <v>391002097</v>
      </c>
      <c r="G10" s="31">
        <f t="shared" si="0"/>
        <v>391002097</v>
      </c>
      <c r="H10" s="32">
        <f t="shared" si="0"/>
        <v>0</v>
      </c>
      <c r="I10" s="28">
        <f t="shared" si="0"/>
        <v>411472900</v>
      </c>
      <c r="J10" s="29">
        <f t="shared" si="0"/>
        <v>424166948</v>
      </c>
      <c r="K10" s="31">
        <f t="shared" si="0"/>
        <v>442041029</v>
      </c>
    </row>
    <row r="11" spans="1:11" ht="13.5">
      <c r="A11" s="22" t="s">
        <v>22</v>
      </c>
      <c r="B11" s="6">
        <v>96729010</v>
      </c>
      <c r="C11" s="6">
        <v>128148255</v>
      </c>
      <c r="D11" s="23">
        <v>133615112</v>
      </c>
      <c r="E11" s="24">
        <v>146795816</v>
      </c>
      <c r="F11" s="6">
        <v>148137200</v>
      </c>
      <c r="G11" s="25">
        <v>148137200</v>
      </c>
      <c r="H11" s="26">
        <v>0</v>
      </c>
      <c r="I11" s="24">
        <v>159569262</v>
      </c>
      <c r="J11" s="6">
        <v>169143418</v>
      </c>
      <c r="K11" s="25">
        <v>179292023</v>
      </c>
    </row>
    <row r="12" spans="1:11" ht="13.5">
      <c r="A12" s="22" t="s">
        <v>23</v>
      </c>
      <c r="B12" s="6">
        <v>8019574</v>
      </c>
      <c r="C12" s="6">
        <v>11081717</v>
      </c>
      <c r="D12" s="23">
        <v>9405022</v>
      </c>
      <c r="E12" s="24">
        <v>9535948</v>
      </c>
      <c r="F12" s="6">
        <v>9523330</v>
      </c>
      <c r="G12" s="25">
        <v>9523330</v>
      </c>
      <c r="H12" s="26">
        <v>0</v>
      </c>
      <c r="I12" s="24">
        <v>10353882</v>
      </c>
      <c r="J12" s="6">
        <v>10975115</v>
      </c>
      <c r="K12" s="25">
        <v>11633622</v>
      </c>
    </row>
    <row r="13" spans="1:11" ht="13.5">
      <c r="A13" s="22" t="s">
        <v>98</v>
      </c>
      <c r="B13" s="6">
        <v>202372313</v>
      </c>
      <c r="C13" s="6">
        <v>213474649</v>
      </c>
      <c r="D13" s="23">
        <v>263680280</v>
      </c>
      <c r="E13" s="24">
        <v>34782014</v>
      </c>
      <c r="F13" s="6">
        <v>24782471</v>
      </c>
      <c r="G13" s="25">
        <v>24782471</v>
      </c>
      <c r="H13" s="26">
        <v>0</v>
      </c>
      <c r="I13" s="24">
        <v>25282487</v>
      </c>
      <c r="J13" s="6">
        <v>22000000</v>
      </c>
      <c r="K13" s="25">
        <v>29000000</v>
      </c>
    </row>
    <row r="14" spans="1:11" ht="13.5">
      <c r="A14" s="22" t="s">
        <v>24</v>
      </c>
      <c r="B14" s="6">
        <v>1879220</v>
      </c>
      <c r="C14" s="6">
        <v>1265372</v>
      </c>
      <c r="D14" s="23">
        <v>1041054</v>
      </c>
      <c r="E14" s="24">
        <v>997000</v>
      </c>
      <c r="F14" s="6">
        <v>892000</v>
      </c>
      <c r="G14" s="25">
        <v>892000</v>
      </c>
      <c r="H14" s="26">
        <v>0</v>
      </c>
      <c r="I14" s="24">
        <v>3227000</v>
      </c>
      <c r="J14" s="6">
        <v>3162460</v>
      </c>
      <c r="K14" s="25">
        <v>3099211</v>
      </c>
    </row>
    <row r="15" spans="1:11" ht="13.5">
      <c r="A15" s="22" t="s">
        <v>25</v>
      </c>
      <c r="B15" s="6">
        <v>59547010</v>
      </c>
      <c r="C15" s="6">
        <v>83260121</v>
      </c>
      <c r="D15" s="23">
        <v>52561888</v>
      </c>
      <c r="E15" s="24">
        <v>58242000</v>
      </c>
      <c r="F15" s="6">
        <v>58242000</v>
      </c>
      <c r="G15" s="25">
        <v>58242000</v>
      </c>
      <c r="H15" s="26">
        <v>0</v>
      </c>
      <c r="I15" s="24">
        <v>67560720</v>
      </c>
      <c r="J15" s="6">
        <v>71614363</v>
      </c>
      <c r="K15" s="25">
        <v>75911225</v>
      </c>
    </row>
    <row r="16" spans="1:11" ht="13.5">
      <c r="A16" s="33" t="s">
        <v>26</v>
      </c>
      <c r="B16" s="6">
        <v>7894262</v>
      </c>
      <c r="C16" s="6">
        <v>8132606</v>
      </c>
      <c r="D16" s="23">
        <v>3876829</v>
      </c>
      <c r="E16" s="24">
        <v>8728000</v>
      </c>
      <c r="F16" s="6">
        <v>11480000</v>
      </c>
      <c r="G16" s="25">
        <v>11480000</v>
      </c>
      <c r="H16" s="26">
        <v>0</v>
      </c>
      <c r="I16" s="24">
        <v>13180000</v>
      </c>
      <c r="J16" s="6">
        <v>14498000</v>
      </c>
      <c r="K16" s="25">
        <v>15367880</v>
      </c>
    </row>
    <row r="17" spans="1:11" ht="13.5">
      <c r="A17" s="22" t="s">
        <v>27</v>
      </c>
      <c r="B17" s="6">
        <v>100617173</v>
      </c>
      <c r="C17" s="6">
        <v>114117501</v>
      </c>
      <c r="D17" s="23">
        <v>151807091</v>
      </c>
      <c r="E17" s="24">
        <v>128517864</v>
      </c>
      <c r="F17" s="6">
        <v>129216050</v>
      </c>
      <c r="G17" s="25">
        <v>129216050</v>
      </c>
      <c r="H17" s="26">
        <v>0</v>
      </c>
      <c r="I17" s="24">
        <v>126826072</v>
      </c>
      <c r="J17" s="6">
        <v>119056972</v>
      </c>
      <c r="K17" s="25">
        <v>113983760</v>
      </c>
    </row>
    <row r="18" spans="1:11" ht="13.5">
      <c r="A18" s="34" t="s">
        <v>28</v>
      </c>
      <c r="B18" s="35">
        <f>SUM(B11:B17)</f>
        <v>477058562</v>
      </c>
      <c r="C18" s="36">
        <f aca="true" t="shared" si="1" ref="C18:K18">SUM(C11:C17)</f>
        <v>559480221</v>
      </c>
      <c r="D18" s="37">
        <f t="shared" si="1"/>
        <v>615987276</v>
      </c>
      <c r="E18" s="35">
        <f t="shared" si="1"/>
        <v>387598642</v>
      </c>
      <c r="F18" s="36">
        <f t="shared" si="1"/>
        <v>382273051</v>
      </c>
      <c r="G18" s="38">
        <f t="shared" si="1"/>
        <v>382273051</v>
      </c>
      <c r="H18" s="39">
        <f t="shared" si="1"/>
        <v>0</v>
      </c>
      <c r="I18" s="35">
        <f t="shared" si="1"/>
        <v>405999423</v>
      </c>
      <c r="J18" s="36">
        <f t="shared" si="1"/>
        <v>410450328</v>
      </c>
      <c r="K18" s="38">
        <f t="shared" si="1"/>
        <v>428287721</v>
      </c>
    </row>
    <row r="19" spans="1:11" ht="13.5">
      <c r="A19" s="34" t="s">
        <v>29</v>
      </c>
      <c r="B19" s="40">
        <f>+B10-B18</f>
        <v>-156871853</v>
      </c>
      <c r="C19" s="41">
        <f aca="true" t="shared" si="2" ref="C19:K19">+C10-C18</f>
        <v>-202213919</v>
      </c>
      <c r="D19" s="42">
        <f t="shared" si="2"/>
        <v>-261572645</v>
      </c>
      <c r="E19" s="40">
        <f t="shared" si="2"/>
        <v>5120138</v>
      </c>
      <c r="F19" s="41">
        <f t="shared" si="2"/>
        <v>8729046</v>
      </c>
      <c r="G19" s="43">
        <f t="shared" si="2"/>
        <v>8729046</v>
      </c>
      <c r="H19" s="44">
        <f t="shared" si="2"/>
        <v>0</v>
      </c>
      <c r="I19" s="40">
        <f t="shared" si="2"/>
        <v>5473477</v>
      </c>
      <c r="J19" s="41">
        <f t="shared" si="2"/>
        <v>13716620</v>
      </c>
      <c r="K19" s="43">
        <f t="shared" si="2"/>
        <v>13753308</v>
      </c>
    </row>
    <row r="20" spans="1:11" ht="13.5">
      <c r="A20" s="22" t="s">
        <v>30</v>
      </c>
      <c r="B20" s="24">
        <v>81969734</v>
      </c>
      <c r="C20" s="6">
        <v>87216559</v>
      </c>
      <c r="D20" s="23">
        <v>102500235</v>
      </c>
      <c r="E20" s="24">
        <v>56677000</v>
      </c>
      <c r="F20" s="6">
        <v>56677000</v>
      </c>
      <c r="G20" s="25">
        <v>56677000</v>
      </c>
      <c r="H20" s="26">
        <v>0</v>
      </c>
      <c r="I20" s="24">
        <v>45155350</v>
      </c>
      <c r="J20" s="6">
        <v>45334950</v>
      </c>
      <c r="K20" s="25">
        <v>47851500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-74902119</v>
      </c>
      <c r="C22" s="52">
        <f aca="true" t="shared" si="3" ref="C22:K22">SUM(C19:C21)</f>
        <v>-114997360</v>
      </c>
      <c r="D22" s="53">
        <f t="shared" si="3"/>
        <v>-159072410</v>
      </c>
      <c r="E22" s="51">
        <f t="shared" si="3"/>
        <v>61797138</v>
      </c>
      <c r="F22" s="52">
        <f t="shared" si="3"/>
        <v>65406046</v>
      </c>
      <c r="G22" s="54">
        <f t="shared" si="3"/>
        <v>65406046</v>
      </c>
      <c r="H22" s="55">
        <f t="shared" si="3"/>
        <v>0</v>
      </c>
      <c r="I22" s="51">
        <f t="shared" si="3"/>
        <v>50628827</v>
      </c>
      <c r="J22" s="52">
        <f t="shared" si="3"/>
        <v>59051570</v>
      </c>
      <c r="K22" s="54">
        <f t="shared" si="3"/>
        <v>61604808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-74902119</v>
      </c>
      <c r="C24" s="41">
        <f aca="true" t="shared" si="4" ref="C24:K24">SUM(C22:C23)</f>
        <v>-114997360</v>
      </c>
      <c r="D24" s="42">
        <f t="shared" si="4"/>
        <v>-159072410</v>
      </c>
      <c r="E24" s="40">
        <f t="shared" si="4"/>
        <v>61797138</v>
      </c>
      <c r="F24" s="41">
        <f t="shared" si="4"/>
        <v>65406046</v>
      </c>
      <c r="G24" s="43">
        <f t="shared" si="4"/>
        <v>65406046</v>
      </c>
      <c r="H24" s="44">
        <f t="shared" si="4"/>
        <v>0</v>
      </c>
      <c r="I24" s="40">
        <f t="shared" si="4"/>
        <v>50628827</v>
      </c>
      <c r="J24" s="41">
        <f t="shared" si="4"/>
        <v>59051570</v>
      </c>
      <c r="K24" s="43">
        <f t="shared" si="4"/>
        <v>61604808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72026272</v>
      </c>
      <c r="C27" s="7">
        <v>71217028</v>
      </c>
      <c r="D27" s="64">
        <v>88069826</v>
      </c>
      <c r="E27" s="65">
        <v>61377000</v>
      </c>
      <c r="F27" s="7">
        <v>64039547</v>
      </c>
      <c r="G27" s="66">
        <v>64039547</v>
      </c>
      <c r="H27" s="67">
        <v>0</v>
      </c>
      <c r="I27" s="65">
        <v>79623797</v>
      </c>
      <c r="J27" s="7">
        <v>45334950</v>
      </c>
      <c r="K27" s="66">
        <v>47851501</v>
      </c>
    </row>
    <row r="28" spans="1:11" ht="13.5">
      <c r="A28" s="68" t="s">
        <v>30</v>
      </c>
      <c r="B28" s="6">
        <v>72026272</v>
      </c>
      <c r="C28" s="6">
        <v>71217028</v>
      </c>
      <c r="D28" s="23">
        <v>78331919</v>
      </c>
      <c r="E28" s="24">
        <v>56677000</v>
      </c>
      <c r="F28" s="6">
        <v>56677000</v>
      </c>
      <c r="G28" s="25">
        <v>56677000</v>
      </c>
      <c r="H28" s="26">
        <v>0</v>
      </c>
      <c r="I28" s="24">
        <v>45155350</v>
      </c>
      <c r="J28" s="6">
        <v>45334950</v>
      </c>
      <c r="K28" s="25">
        <v>47851501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4700000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30000000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9737907</v>
      </c>
      <c r="E31" s="24">
        <v>0</v>
      </c>
      <c r="F31" s="6">
        <v>7362547</v>
      </c>
      <c r="G31" s="25">
        <v>7362547</v>
      </c>
      <c r="H31" s="26">
        <v>0</v>
      </c>
      <c r="I31" s="24">
        <v>4468447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72026272</v>
      </c>
      <c r="C32" s="7">
        <f aca="true" t="shared" si="5" ref="C32:K32">SUM(C28:C31)</f>
        <v>71217028</v>
      </c>
      <c r="D32" s="64">
        <f t="shared" si="5"/>
        <v>88069826</v>
      </c>
      <c r="E32" s="65">
        <f t="shared" si="5"/>
        <v>61377000</v>
      </c>
      <c r="F32" s="7">
        <f t="shared" si="5"/>
        <v>64039547</v>
      </c>
      <c r="G32" s="66">
        <f t="shared" si="5"/>
        <v>64039547</v>
      </c>
      <c r="H32" s="67">
        <f t="shared" si="5"/>
        <v>0</v>
      </c>
      <c r="I32" s="65">
        <f t="shared" si="5"/>
        <v>79623797</v>
      </c>
      <c r="J32" s="7">
        <f t="shared" si="5"/>
        <v>45334950</v>
      </c>
      <c r="K32" s="66">
        <f t="shared" si="5"/>
        <v>47851501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123840144</v>
      </c>
      <c r="C35" s="6">
        <v>126361275</v>
      </c>
      <c r="D35" s="23">
        <v>152376259</v>
      </c>
      <c r="E35" s="24">
        <v>107899000</v>
      </c>
      <c r="F35" s="6">
        <v>120399000</v>
      </c>
      <c r="G35" s="25">
        <v>120399000</v>
      </c>
      <c r="H35" s="26">
        <v>238473928</v>
      </c>
      <c r="I35" s="24">
        <v>151743971</v>
      </c>
      <c r="J35" s="6">
        <v>147606358</v>
      </c>
      <c r="K35" s="25">
        <v>142752594</v>
      </c>
    </row>
    <row r="36" spans="1:11" ht="13.5">
      <c r="A36" s="22" t="s">
        <v>39</v>
      </c>
      <c r="B36" s="6">
        <v>3788231528</v>
      </c>
      <c r="C36" s="6">
        <v>3666100299</v>
      </c>
      <c r="D36" s="23">
        <v>3554668795</v>
      </c>
      <c r="E36" s="24">
        <v>3444334680</v>
      </c>
      <c r="F36" s="6">
        <v>3507640794</v>
      </c>
      <c r="G36" s="25">
        <v>3507640794</v>
      </c>
      <c r="H36" s="26">
        <v>3523063706</v>
      </c>
      <c r="I36" s="24">
        <v>3662897526</v>
      </c>
      <c r="J36" s="6">
        <v>3386563976</v>
      </c>
      <c r="K36" s="25">
        <v>3458209577</v>
      </c>
    </row>
    <row r="37" spans="1:11" ht="13.5">
      <c r="A37" s="22" t="s">
        <v>40</v>
      </c>
      <c r="B37" s="6">
        <v>86915692</v>
      </c>
      <c r="C37" s="6">
        <v>69825223</v>
      </c>
      <c r="D37" s="23">
        <v>76539642</v>
      </c>
      <c r="E37" s="24">
        <v>72466000</v>
      </c>
      <c r="F37" s="6">
        <v>36086000</v>
      </c>
      <c r="G37" s="25">
        <v>36086000</v>
      </c>
      <c r="H37" s="26">
        <v>13918491</v>
      </c>
      <c r="I37" s="24">
        <v>71587417</v>
      </c>
      <c r="J37" s="6">
        <v>61804600</v>
      </c>
      <c r="K37" s="25">
        <v>28512154</v>
      </c>
    </row>
    <row r="38" spans="1:11" ht="13.5">
      <c r="A38" s="22" t="s">
        <v>41</v>
      </c>
      <c r="B38" s="6">
        <v>56543046</v>
      </c>
      <c r="C38" s="6">
        <v>67512059</v>
      </c>
      <c r="D38" s="23">
        <v>64504154</v>
      </c>
      <c r="E38" s="24">
        <v>13305000</v>
      </c>
      <c r="F38" s="6">
        <v>13305000</v>
      </c>
      <c r="G38" s="25">
        <v>13305000</v>
      </c>
      <c r="H38" s="26">
        <v>64227632</v>
      </c>
      <c r="I38" s="24">
        <v>96992419</v>
      </c>
      <c r="J38" s="6">
        <v>93763235</v>
      </c>
      <c r="K38" s="25">
        <v>94436113</v>
      </c>
    </row>
    <row r="39" spans="1:11" ht="13.5">
      <c r="A39" s="22" t="s">
        <v>42</v>
      </c>
      <c r="B39" s="6">
        <v>3768612934</v>
      </c>
      <c r="C39" s="6">
        <v>3655124292</v>
      </c>
      <c r="D39" s="23">
        <v>3566001258</v>
      </c>
      <c r="E39" s="24">
        <v>3466462680</v>
      </c>
      <c r="F39" s="6">
        <v>3578648794</v>
      </c>
      <c r="G39" s="25">
        <v>3578648794</v>
      </c>
      <c r="H39" s="26">
        <v>3683391511</v>
      </c>
      <c r="I39" s="24">
        <v>3646061660</v>
      </c>
      <c r="J39" s="6">
        <v>3378602499</v>
      </c>
      <c r="K39" s="25">
        <v>3478013904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104259742</v>
      </c>
      <c r="C42" s="6">
        <v>103533114</v>
      </c>
      <c r="D42" s="23">
        <v>-203076275</v>
      </c>
      <c r="E42" s="24">
        <v>84325363</v>
      </c>
      <c r="F42" s="6">
        <v>84325363</v>
      </c>
      <c r="G42" s="25">
        <v>84325363</v>
      </c>
      <c r="H42" s="26">
        <v>44475945</v>
      </c>
      <c r="I42" s="24">
        <v>50936332</v>
      </c>
      <c r="J42" s="6">
        <v>52705579</v>
      </c>
      <c r="K42" s="25">
        <v>61542549</v>
      </c>
    </row>
    <row r="43" spans="1:11" ht="13.5">
      <c r="A43" s="22" t="s">
        <v>45</v>
      </c>
      <c r="B43" s="6">
        <v>-62936452</v>
      </c>
      <c r="C43" s="6">
        <v>-91343425</v>
      </c>
      <c r="D43" s="23">
        <v>-94502030</v>
      </c>
      <c r="E43" s="24">
        <v>-61377000</v>
      </c>
      <c r="F43" s="6">
        <v>-61377000</v>
      </c>
      <c r="G43" s="25">
        <v>-61377000</v>
      </c>
      <c r="H43" s="26">
        <v>-53025597</v>
      </c>
      <c r="I43" s="24">
        <v>-79623795</v>
      </c>
      <c r="J43" s="6">
        <v>-45334951</v>
      </c>
      <c r="K43" s="25">
        <v>-47851500</v>
      </c>
    </row>
    <row r="44" spans="1:11" ht="13.5">
      <c r="A44" s="22" t="s">
        <v>46</v>
      </c>
      <c r="B44" s="6">
        <v>-7590789</v>
      </c>
      <c r="C44" s="6">
        <v>-2093445</v>
      </c>
      <c r="D44" s="23">
        <v>-1123012</v>
      </c>
      <c r="E44" s="24">
        <v>-1199000</v>
      </c>
      <c r="F44" s="6">
        <v>-1199000</v>
      </c>
      <c r="G44" s="25">
        <v>-1199000</v>
      </c>
      <c r="H44" s="26">
        <v>-344003</v>
      </c>
      <c r="I44" s="24">
        <v>26080000</v>
      </c>
      <c r="J44" s="6">
        <v>-2500000</v>
      </c>
      <c r="K44" s="25">
        <v>-3200000</v>
      </c>
    </row>
    <row r="45" spans="1:11" ht="13.5">
      <c r="A45" s="34" t="s">
        <v>47</v>
      </c>
      <c r="B45" s="7">
        <v>6791109</v>
      </c>
      <c r="C45" s="7">
        <v>16887353</v>
      </c>
      <c r="D45" s="64">
        <v>-281813962</v>
      </c>
      <c r="E45" s="65">
        <v>71237881</v>
      </c>
      <c r="F45" s="7">
        <v>71237881</v>
      </c>
      <c r="G45" s="66">
        <v>71237881</v>
      </c>
      <c r="H45" s="67">
        <v>3683689</v>
      </c>
      <c r="I45" s="65">
        <v>40041404</v>
      </c>
      <c r="J45" s="7">
        <v>44912032</v>
      </c>
      <c r="K45" s="66">
        <v>55403081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8747804</v>
      </c>
      <c r="C48" s="6">
        <v>19093966</v>
      </c>
      <c r="D48" s="23">
        <v>15196668</v>
      </c>
      <c r="E48" s="24">
        <v>40000000</v>
      </c>
      <c r="F48" s="6">
        <v>3500000</v>
      </c>
      <c r="G48" s="25">
        <v>3500000</v>
      </c>
      <c r="H48" s="26">
        <v>6722740</v>
      </c>
      <c r="I48" s="24">
        <v>9142260</v>
      </c>
      <c r="J48" s="6">
        <v>7000650</v>
      </c>
      <c r="K48" s="25">
        <v>8500000</v>
      </c>
    </row>
    <row r="49" spans="1:11" ht="13.5">
      <c r="A49" s="22" t="s">
        <v>50</v>
      </c>
      <c r="B49" s="6">
        <f>+B75</f>
        <v>27506733.427043453</v>
      </c>
      <c r="C49" s="6">
        <f aca="true" t="shared" si="6" ref="C49:K49">+C75</f>
        <v>2445680.4971231446</v>
      </c>
      <c r="D49" s="23">
        <f t="shared" si="6"/>
        <v>-12680840.583489701</v>
      </c>
      <c r="E49" s="24">
        <f t="shared" si="6"/>
        <v>30659991.277263902</v>
      </c>
      <c r="F49" s="6">
        <f t="shared" si="6"/>
        <v>-30192737.199646555</v>
      </c>
      <c r="G49" s="25">
        <f t="shared" si="6"/>
        <v>-30192737.199646555</v>
      </c>
      <c r="H49" s="26">
        <f t="shared" si="6"/>
        <v>9794267</v>
      </c>
      <c r="I49" s="24">
        <f t="shared" si="6"/>
        <v>-35940388.6368735</v>
      </c>
      <c r="J49" s="6">
        <f t="shared" si="6"/>
        <v>-38394615.69670646</v>
      </c>
      <c r="K49" s="25">
        <f t="shared" si="6"/>
        <v>-68344974.37525938</v>
      </c>
    </row>
    <row r="50" spans="1:11" ht="13.5">
      <c r="A50" s="34" t="s">
        <v>51</v>
      </c>
      <c r="B50" s="7">
        <f>+B48-B49</f>
        <v>-18758929.427043453</v>
      </c>
      <c r="C50" s="7">
        <f aca="true" t="shared" si="7" ref="C50:K50">+C48-C49</f>
        <v>16648285.502876855</v>
      </c>
      <c r="D50" s="64">
        <f t="shared" si="7"/>
        <v>27877508.5834897</v>
      </c>
      <c r="E50" s="65">
        <f t="shared" si="7"/>
        <v>9340008.722736098</v>
      </c>
      <c r="F50" s="7">
        <f t="shared" si="7"/>
        <v>33692737.199646555</v>
      </c>
      <c r="G50" s="66">
        <f t="shared" si="7"/>
        <v>33692737.199646555</v>
      </c>
      <c r="H50" s="67">
        <f t="shared" si="7"/>
        <v>-3071527</v>
      </c>
      <c r="I50" s="65">
        <f t="shared" si="7"/>
        <v>45082648.6368735</v>
      </c>
      <c r="J50" s="7">
        <f t="shared" si="7"/>
        <v>45395265.69670646</v>
      </c>
      <c r="K50" s="66">
        <f t="shared" si="7"/>
        <v>76844974.37525938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3773833343</v>
      </c>
      <c r="C53" s="6">
        <v>3651869795</v>
      </c>
      <c r="D53" s="23">
        <v>3537562422</v>
      </c>
      <c r="E53" s="24">
        <v>3539602694</v>
      </c>
      <c r="F53" s="6">
        <v>3542265241</v>
      </c>
      <c r="G53" s="25">
        <v>3542265241</v>
      </c>
      <c r="H53" s="26">
        <v>3478225694</v>
      </c>
      <c r="I53" s="24">
        <v>3646390801</v>
      </c>
      <c r="J53" s="6">
        <v>3370547358</v>
      </c>
      <c r="K53" s="25">
        <v>3443998953</v>
      </c>
    </row>
    <row r="54" spans="1:11" ht="13.5">
      <c r="A54" s="22" t="s">
        <v>98</v>
      </c>
      <c r="B54" s="6">
        <v>202372313</v>
      </c>
      <c r="C54" s="6">
        <v>213474649</v>
      </c>
      <c r="D54" s="23">
        <v>263680280</v>
      </c>
      <c r="E54" s="24">
        <v>34782014</v>
      </c>
      <c r="F54" s="6">
        <v>24782471</v>
      </c>
      <c r="G54" s="25">
        <v>24782471</v>
      </c>
      <c r="H54" s="26">
        <v>0</v>
      </c>
      <c r="I54" s="24">
        <v>25282487</v>
      </c>
      <c r="J54" s="6">
        <v>22000000</v>
      </c>
      <c r="K54" s="25">
        <v>29000000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15262740</v>
      </c>
      <c r="C56" s="6">
        <v>31608436</v>
      </c>
      <c r="D56" s="23">
        <v>19995587</v>
      </c>
      <c r="E56" s="24">
        <v>0</v>
      </c>
      <c r="F56" s="6">
        <v>0</v>
      </c>
      <c r="G56" s="25">
        <v>0</v>
      </c>
      <c r="H56" s="26">
        <v>0</v>
      </c>
      <c r="I56" s="24">
        <v>23426376</v>
      </c>
      <c r="J56" s="6">
        <v>0</v>
      </c>
      <c r="K56" s="25">
        <v>24597695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18744000</v>
      </c>
      <c r="C59" s="6">
        <v>18744000</v>
      </c>
      <c r="D59" s="23">
        <v>18744000</v>
      </c>
      <c r="E59" s="24">
        <v>18744000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22255000</v>
      </c>
      <c r="C60" s="6">
        <v>22255000</v>
      </c>
      <c r="D60" s="23">
        <v>22255000</v>
      </c>
      <c r="E60" s="24">
        <v>22606100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1244</v>
      </c>
      <c r="C62" s="92">
        <v>631</v>
      </c>
      <c r="D62" s="93">
        <v>632</v>
      </c>
      <c r="E62" s="91">
        <v>5483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13394</v>
      </c>
      <c r="C63" s="92">
        <v>11152</v>
      </c>
      <c r="D63" s="93">
        <v>10857</v>
      </c>
      <c r="E63" s="91">
        <v>14474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3749</v>
      </c>
      <c r="C64" s="92">
        <v>6641</v>
      </c>
      <c r="D64" s="93">
        <v>7282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13685</v>
      </c>
      <c r="C65" s="92">
        <v>15153</v>
      </c>
      <c r="D65" s="93">
        <v>6737</v>
      </c>
      <c r="E65" s="91">
        <v>20000</v>
      </c>
      <c r="F65" s="92">
        <v>0</v>
      </c>
      <c r="G65" s="93">
        <v>0</v>
      </c>
      <c r="H65" s="94">
        <v>0</v>
      </c>
      <c r="I65" s="91">
        <v>15158</v>
      </c>
      <c r="J65" s="92">
        <v>15158</v>
      </c>
      <c r="K65" s="93">
        <v>15158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0.4983752351483292</v>
      </c>
      <c r="C70" s="5">
        <f aca="true" t="shared" si="8" ref="C70:K70">IF(ISERROR(C71/C72),0,(C71/C72))</f>
        <v>0.5944780059326954</v>
      </c>
      <c r="D70" s="5">
        <f t="shared" si="8"/>
        <v>0.6281433522191733</v>
      </c>
      <c r="E70" s="5">
        <f t="shared" si="8"/>
        <v>0.5218245405443066</v>
      </c>
      <c r="F70" s="5">
        <f t="shared" si="8"/>
        <v>0.5156076752890514</v>
      </c>
      <c r="G70" s="5">
        <f t="shared" si="8"/>
        <v>0.5156076752890514</v>
      </c>
      <c r="H70" s="5">
        <f t="shared" si="8"/>
        <v>0</v>
      </c>
      <c r="I70" s="5">
        <f t="shared" si="8"/>
        <v>0.7073329306976562</v>
      </c>
      <c r="J70" s="5">
        <f t="shared" si="8"/>
        <v>0.7041832567351687</v>
      </c>
      <c r="K70" s="5">
        <f t="shared" si="8"/>
        <v>0.7094244297522513</v>
      </c>
    </row>
    <row r="71" spans="1:11" ht="12.75" hidden="1">
      <c r="A71" s="1" t="s">
        <v>104</v>
      </c>
      <c r="B71" s="1">
        <f>+B83</f>
        <v>79540850</v>
      </c>
      <c r="C71" s="1">
        <f aca="true" t="shared" si="9" ref="C71:K71">+C83</f>
        <v>100329952</v>
      </c>
      <c r="D71" s="1">
        <f t="shared" si="9"/>
        <v>114794398</v>
      </c>
      <c r="E71" s="1">
        <f t="shared" si="9"/>
        <v>109949777</v>
      </c>
      <c r="F71" s="1">
        <f t="shared" si="9"/>
        <v>109949777</v>
      </c>
      <c r="G71" s="1">
        <f t="shared" si="9"/>
        <v>109949777</v>
      </c>
      <c r="H71" s="1">
        <f t="shared" si="9"/>
        <v>164775431</v>
      </c>
      <c r="I71" s="1">
        <f t="shared" si="9"/>
        <v>167184681</v>
      </c>
      <c r="J71" s="1">
        <f t="shared" si="9"/>
        <v>183097856</v>
      </c>
      <c r="K71" s="1">
        <f t="shared" si="9"/>
        <v>202539546</v>
      </c>
    </row>
    <row r="72" spans="1:11" ht="12.75" hidden="1">
      <c r="A72" s="1" t="s">
        <v>105</v>
      </c>
      <c r="B72" s="1">
        <f>+B77</f>
        <v>159600326</v>
      </c>
      <c r="C72" s="1">
        <f aca="true" t="shared" si="10" ref="C72:K72">+C77</f>
        <v>168769830</v>
      </c>
      <c r="D72" s="1">
        <f t="shared" si="10"/>
        <v>182751911</v>
      </c>
      <c r="E72" s="1">
        <f t="shared" si="10"/>
        <v>210702580</v>
      </c>
      <c r="F72" s="1">
        <f t="shared" si="10"/>
        <v>213243096</v>
      </c>
      <c r="G72" s="1">
        <f t="shared" si="10"/>
        <v>213243096</v>
      </c>
      <c r="H72" s="1">
        <f t="shared" si="10"/>
        <v>0</v>
      </c>
      <c r="I72" s="1">
        <f t="shared" si="10"/>
        <v>236359250</v>
      </c>
      <c r="J72" s="1">
        <f t="shared" si="10"/>
        <v>260014498</v>
      </c>
      <c r="K72" s="1">
        <f t="shared" si="10"/>
        <v>285498409</v>
      </c>
    </row>
    <row r="73" spans="1:11" ht="12.75" hidden="1">
      <c r="A73" s="1" t="s">
        <v>106</v>
      </c>
      <c r="B73" s="1">
        <f>+B74</f>
        <v>14616531.166666664</v>
      </c>
      <c r="C73" s="1">
        <f aca="true" t="shared" si="11" ref="C73:K73">+(C78+C80+C81+C82)-(B78+B80+B81+B82)</f>
        <v>-9040748</v>
      </c>
      <c r="D73" s="1">
        <f t="shared" si="11"/>
        <v>31700336</v>
      </c>
      <c r="E73" s="1">
        <f t="shared" si="11"/>
        <v>-69502255</v>
      </c>
      <c r="F73" s="1">
        <f>+(F78+F80+F81+F82)-(D78+D80+D81+D82)</f>
        <v>-20502255</v>
      </c>
      <c r="G73" s="1">
        <f>+(G78+G80+G81+G82)-(D78+D80+D81+D82)</f>
        <v>-20502255</v>
      </c>
      <c r="H73" s="1">
        <f>+(H78+H80+H81+H82)-(D78+D80+D81+D82)</f>
        <v>94953983</v>
      </c>
      <c r="I73" s="1">
        <f>+(I78+I80+I81+I82)-(E78+E80+E81+E82)</f>
        <v>74317711</v>
      </c>
      <c r="J73" s="1">
        <f t="shared" si="11"/>
        <v>-2396003</v>
      </c>
      <c r="K73" s="1">
        <f t="shared" si="11"/>
        <v>-6053114</v>
      </c>
    </row>
    <row r="74" spans="1:11" ht="12.75" hidden="1">
      <c r="A74" s="1" t="s">
        <v>107</v>
      </c>
      <c r="B74" s="1">
        <f>+TREND(C74:E74)</f>
        <v>14616531.166666664</v>
      </c>
      <c r="C74" s="1">
        <f>+C73</f>
        <v>-9040748</v>
      </c>
      <c r="D74" s="1">
        <f aca="true" t="shared" si="12" ref="D74:K74">+D73</f>
        <v>31700336</v>
      </c>
      <c r="E74" s="1">
        <f t="shared" si="12"/>
        <v>-69502255</v>
      </c>
      <c r="F74" s="1">
        <f t="shared" si="12"/>
        <v>-20502255</v>
      </c>
      <c r="G74" s="1">
        <f t="shared" si="12"/>
        <v>-20502255</v>
      </c>
      <c r="H74" s="1">
        <f t="shared" si="12"/>
        <v>94953983</v>
      </c>
      <c r="I74" s="1">
        <f t="shared" si="12"/>
        <v>74317711</v>
      </c>
      <c r="J74" s="1">
        <f t="shared" si="12"/>
        <v>-2396003</v>
      </c>
      <c r="K74" s="1">
        <f t="shared" si="12"/>
        <v>-6053114</v>
      </c>
    </row>
    <row r="75" spans="1:11" ht="12.75" hidden="1">
      <c r="A75" s="1" t="s">
        <v>108</v>
      </c>
      <c r="B75" s="1">
        <f>+B84-(((B80+B81+B78)*B70)-B79)</f>
        <v>27506733.427043453</v>
      </c>
      <c r="C75" s="1">
        <f aca="true" t="shared" si="13" ref="C75:K75">+C84-(((C80+C81+C78)*C70)-C79)</f>
        <v>2445680.4971231446</v>
      </c>
      <c r="D75" s="1">
        <f t="shared" si="13"/>
        <v>-12680840.583489701</v>
      </c>
      <c r="E75" s="1">
        <f t="shared" si="13"/>
        <v>30659991.277263902</v>
      </c>
      <c r="F75" s="1">
        <f t="shared" si="13"/>
        <v>-30192737.199646555</v>
      </c>
      <c r="G75" s="1">
        <f t="shared" si="13"/>
        <v>-30192737.199646555</v>
      </c>
      <c r="H75" s="1">
        <f t="shared" si="13"/>
        <v>9794267</v>
      </c>
      <c r="I75" s="1">
        <f t="shared" si="13"/>
        <v>-35940388.6368735</v>
      </c>
      <c r="J75" s="1">
        <f t="shared" si="13"/>
        <v>-38394615.69670646</v>
      </c>
      <c r="K75" s="1">
        <f t="shared" si="13"/>
        <v>-68344974.37525938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159600326</v>
      </c>
      <c r="C77" s="3">
        <v>168769830</v>
      </c>
      <c r="D77" s="3">
        <v>182751911</v>
      </c>
      <c r="E77" s="3">
        <v>210702580</v>
      </c>
      <c r="F77" s="3">
        <v>213243096</v>
      </c>
      <c r="G77" s="3">
        <v>213243096</v>
      </c>
      <c r="H77" s="3">
        <v>0</v>
      </c>
      <c r="I77" s="3">
        <v>236359250</v>
      </c>
      <c r="J77" s="3">
        <v>260014498</v>
      </c>
      <c r="K77" s="3">
        <v>285498409</v>
      </c>
    </row>
    <row r="78" spans="1:11" ht="12.75" hidden="1">
      <c r="A78" s="2" t="s">
        <v>65</v>
      </c>
      <c r="B78" s="3">
        <v>4866</v>
      </c>
      <c r="C78" s="3">
        <v>1294</v>
      </c>
      <c r="D78" s="3">
        <v>0</v>
      </c>
      <c r="E78" s="3">
        <v>1000</v>
      </c>
      <c r="F78" s="3">
        <v>1000</v>
      </c>
      <c r="G78" s="3">
        <v>1000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83884482</v>
      </c>
      <c r="C79" s="3">
        <v>64320346</v>
      </c>
      <c r="D79" s="3">
        <v>72611580</v>
      </c>
      <c r="E79" s="3">
        <v>65246000</v>
      </c>
      <c r="F79" s="3">
        <v>29246000</v>
      </c>
      <c r="G79" s="3">
        <v>29246000</v>
      </c>
      <c r="H79" s="3">
        <v>9794267</v>
      </c>
      <c r="I79" s="3">
        <v>63510417</v>
      </c>
      <c r="J79" s="3">
        <v>57660000</v>
      </c>
      <c r="K79" s="3">
        <v>24180000</v>
      </c>
    </row>
    <row r="80" spans="1:11" ht="12.75" hidden="1">
      <c r="A80" s="2" t="s">
        <v>67</v>
      </c>
      <c r="B80" s="3">
        <v>0</v>
      </c>
      <c r="C80" s="3">
        <v>49428958</v>
      </c>
      <c r="D80" s="3">
        <v>59871293</v>
      </c>
      <c r="E80" s="3">
        <v>66278000</v>
      </c>
      <c r="F80" s="3">
        <v>115278000</v>
      </c>
      <c r="G80" s="3">
        <v>115278000</v>
      </c>
      <c r="H80" s="3">
        <v>173926132</v>
      </c>
      <c r="I80" s="3">
        <v>70000000</v>
      </c>
      <c r="J80" s="3">
        <v>65100000</v>
      </c>
      <c r="K80" s="3">
        <v>60543000</v>
      </c>
    </row>
    <row r="81" spans="1:11" ht="12.75" hidden="1">
      <c r="A81" s="2" t="s">
        <v>68</v>
      </c>
      <c r="B81" s="3">
        <v>113118228</v>
      </c>
      <c r="C81" s="3">
        <v>54652094</v>
      </c>
      <c r="D81" s="3">
        <v>75913668</v>
      </c>
      <c r="E81" s="3">
        <v>0</v>
      </c>
      <c r="F81" s="3">
        <v>0</v>
      </c>
      <c r="G81" s="3">
        <v>0</v>
      </c>
      <c r="H81" s="3">
        <v>56814106</v>
      </c>
      <c r="I81" s="3">
        <v>70599711</v>
      </c>
      <c r="J81" s="3">
        <v>71305708</v>
      </c>
      <c r="K81" s="3">
        <v>69879594</v>
      </c>
    </row>
    <row r="82" spans="1:11" ht="12.75" hidden="1">
      <c r="A82" s="2" t="s">
        <v>69</v>
      </c>
      <c r="B82" s="3">
        <v>3573</v>
      </c>
      <c r="C82" s="3">
        <v>3573</v>
      </c>
      <c r="D82" s="3">
        <v>1294</v>
      </c>
      <c r="E82" s="3">
        <v>5000</v>
      </c>
      <c r="F82" s="3">
        <v>5000</v>
      </c>
      <c r="G82" s="3">
        <v>5000</v>
      </c>
      <c r="H82" s="3">
        <v>0</v>
      </c>
      <c r="I82" s="3">
        <v>2000</v>
      </c>
      <c r="J82" s="3">
        <v>1800000</v>
      </c>
      <c r="K82" s="3">
        <v>1730000</v>
      </c>
    </row>
    <row r="83" spans="1:11" ht="12.75" hidden="1">
      <c r="A83" s="2" t="s">
        <v>70</v>
      </c>
      <c r="B83" s="3">
        <v>79540850</v>
      </c>
      <c r="C83" s="3">
        <v>100329952</v>
      </c>
      <c r="D83" s="3">
        <v>114794398</v>
      </c>
      <c r="E83" s="3">
        <v>109949777</v>
      </c>
      <c r="F83" s="3">
        <v>109949777</v>
      </c>
      <c r="G83" s="3">
        <v>109949777</v>
      </c>
      <c r="H83" s="3">
        <v>164775431</v>
      </c>
      <c r="I83" s="3">
        <v>167184681</v>
      </c>
      <c r="J83" s="3">
        <v>183097856</v>
      </c>
      <c r="K83" s="3">
        <v>202539546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67323155</v>
      </c>
      <c r="C5" s="6">
        <v>66850440</v>
      </c>
      <c r="D5" s="23">
        <v>76950000</v>
      </c>
      <c r="E5" s="24">
        <v>83150545</v>
      </c>
      <c r="F5" s="6">
        <v>83150545</v>
      </c>
      <c r="G5" s="25">
        <v>83150545</v>
      </c>
      <c r="H5" s="26">
        <v>0</v>
      </c>
      <c r="I5" s="24">
        <v>90808717</v>
      </c>
      <c r="J5" s="6">
        <v>96711284</v>
      </c>
      <c r="K5" s="25">
        <v>102997517</v>
      </c>
    </row>
    <row r="6" spans="1:11" ht="13.5">
      <c r="A6" s="22" t="s">
        <v>18</v>
      </c>
      <c r="B6" s="6">
        <v>244118182</v>
      </c>
      <c r="C6" s="6">
        <v>271130670</v>
      </c>
      <c r="D6" s="23">
        <v>307704000</v>
      </c>
      <c r="E6" s="24">
        <v>316320877</v>
      </c>
      <c r="F6" s="6">
        <v>316320877</v>
      </c>
      <c r="G6" s="25">
        <v>316320877</v>
      </c>
      <c r="H6" s="26">
        <v>0</v>
      </c>
      <c r="I6" s="24">
        <v>366991493</v>
      </c>
      <c r="J6" s="6">
        <v>390845941</v>
      </c>
      <c r="K6" s="25">
        <v>416250927</v>
      </c>
    </row>
    <row r="7" spans="1:11" ht="13.5">
      <c r="A7" s="22" t="s">
        <v>19</v>
      </c>
      <c r="B7" s="6">
        <v>9420</v>
      </c>
      <c r="C7" s="6">
        <v>11095</v>
      </c>
      <c r="D7" s="23">
        <v>10706</v>
      </c>
      <c r="E7" s="24">
        <v>9850</v>
      </c>
      <c r="F7" s="6">
        <v>9850</v>
      </c>
      <c r="G7" s="25">
        <v>9850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117091000</v>
      </c>
      <c r="C8" s="6">
        <v>132667000</v>
      </c>
      <c r="D8" s="23">
        <v>133995714</v>
      </c>
      <c r="E8" s="24">
        <v>134970000</v>
      </c>
      <c r="F8" s="6">
        <v>134970000</v>
      </c>
      <c r="G8" s="25">
        <v>134970000</v>
      </c>
      <c r="H8" s="26">
        <v>0</v>
      </c>
      <c r="I8" s="24">
        <v>128095423</v>
      </c>
      <c r="J8" s="6">
        <v>128172336</v>
      </c>
      <c r="K8" s="25">
        <v>125058325</v>
      </c>
    </row>
    <row r="9" spans="1:11" ht="13.5">
      <c r="A9" s="22" t="s">
        <v>21</v>
      </c>
      <c r="B9" s="6">
        <v>29018550</v>
      </c>
      <c r="C9" s="6">
        <v>41796258</v>
      </c>
      <c r="D9" s="23">
        <v>47783337</v>
      </c>
      <c r="E9" s="24">
        <v>68545091</v>
      </c>
      <c r="F9" s="6">
        <v>68545091</v>
      </c>
      <c r="G9" s="25">
        <v>68545091</v>
      </c>
      <c r="H9" s="26">
        <v>0</v>
      </c>
      <c r="I9" s="24">
        <v>59041452</v>
      </c>
      <c r="J9" s="6">
        <v>62879147</v>
      </c>
      <c r="K9" s="25">
        <v>66966290</v>
      </c>
    </row>
    <row r="10" spans="1:11" ht="25.5">
      <c r="A10" s="27" t="s">
        <v>97</v>
      </c>
      <c r="B10" s="28">
        <f>SUM(B5:B9)</f>
        <v>457560307</v>
      </c>
      <c r="C10" s="29">
        <f aca="true" t="shared" si="0" ref="C10:K10">SUM(C5:C9)</f>
        <v>512455463</v>
      </c>
      <c r="D10" s="30">
        <f t="shared" si="0"/>
        <v>566443757</v>
      </c>
      <c r="E10" s="28">
        <f t="shared" si="0"/>
        <v>602996363</v>
      </c>
      <c r="F10" s="29">
        <f t="shared" si="0"/>
        <v>602996363</v>
      </c>
      <c r="G10" s="31">
        <f t="shared" si="0"/>
        <v>602996363</v>
      </c>
      <c r="H10" s="32">
        <f t="shared" si="0"/>
        <v>0</v>
      </c>
      <c r="I10" s="28">
        <f t="shared" si="0"/>
        <v>644937085</v>
      </c>
      <c r="J10" s="29">
        <f t="shared" si="0"/>
        <v>678608708</v>
      </c>
      <c r="K10" s="31">
        <f t="shared" si="0"/>
        <v>711273059</v>
      </c>
    </row>
    <row r="11" spans="1:11" ht="13.5">
      <c r="A11" s="22" t="s">
        <v>22</v>
      </c>
      <c r="B11" s="6">
        <v>142829041</v>
      </c>
      <c r="C11" s="6">
        <v>159637866</v>
      </c>
      <c r="D11" s="23">
        <v>172724656</v>
      </c>
      <c r="E11" s="24">
        <v>176073980</v>
      </c>
      <c r="F11" s="6">
        <v>176073980</v>
      </c>
      <c r="G11" s="25">
        <v>176073980</v>
      </c>
      <c r="H11" s="26">
        <v>0</v>
      </c>
      <c r="I11" s="24">
        <v>181626186</v>
      </c>
      <c r="J11" s="6">
        <v>190707495</v>
      </c>
      <c r="K11" s="25">
        <v>200242870</v>
      </c>
    </row>
    <row r="12" spans="1:11" ht="13.5">
      <c r="A12" s="22" t="s">
        <v>23</v>
      </c>
      <c r="B12" s="6">
        <v>12888264</v>
      </c>
      <c r="C12" s="6">
        <v>13060025</v>
      </c>
      <c r="D12" s="23">
        <v>12738779</v>
      </c>
      <c r="E12" s="24">
        <v>12429344</v>
      </c>
      <c r="F12" s="6">
        <v>12429344</v>
      </c>
      <c r="G12" s="25">
        <v>12429344</v>
      </c>
      <c r="H12" s="26">
        <v>0</v>
      </c>
      <c r="I12" s="24">
        <v>12758828</v>
      </c>
      <c r="J12" s="6">
        <v>13396769</v>
      </c>
      <c r="K12" s="25">
        <v>14066608</v>
      </c>
    </row>
    <row r="13" spans="1:11" ht="13.5">
      <c r="A13" s="22" t="s">
        <v>98</v>
      </c>
      <c r="B13" s="6">
        <v>67453898</v>
      </c>
      <c r="C13" s="6">
        <v>70368715</v>
      </c>
      <c r="D13" s="23">
        <v>67657047</v>
      </c>
      <c r="E13" s="24">
        <v>74590080</v>
      </c>
      <c r="F13" s="6">
        <v>74590080</v>
      </c>
      <c r="G13" s="25">
        <v>74590080</v>
      </c>
      <c r="H13" s="26">
        <v>0</v>
      </c>
      <c r="I13" s="24">
        <v>75335981</v>
      </c>
      <c r="J13" s="6">
        <v>79102780</v>
      </c>
      <c r="K13" s="25">
        <v>83057919</v>
      </c>
    </row>
    <row r="14" spans="1:11" ht="13.5">
      <c r="A14" s="22" t="s">
        <v>24</v>
      </c>
      <c r="B14" s="6">
        <v>6219442</v>
      </c>
      <c r="C14" s="6">
        <v>10780612</v>
      </c>
      <c r="D14" s="23">
        <v>14606264</v>
      </c>
      <c r="E14" s="24">
        <v>10432891</v>
      </c>
      <c r="F14" s="6">
        <v>10432891</v>
      </c>
      <c r="G14" s="25">
        <v>10432891</v>
      </c>
      <c r="H14" s="26">
        <v>0</v>
      </c>
      <c r="I14" s="24">
        <v>14606264</v>
      </c>
      <c r="J14" s="6">
        <v>15336577</v>
      </c>
      <c r="K14" s="25">
        <v>16103406</v>
      </c>
    </row>
    <row r="15" spans="1:11" ht="13.5">
      <c r="A15" s="22" t="s">
        <v>25</v>
      </c>
      <c r="B15" s="6">
        <v>110890518</v>
      </c>
      <c r="C15" s="6">
        <v>127352139</v>
      </c>
      <c r="D15" s="23">
        <v>132136058</v>
      </c>
      <c r="E15" s="24">
        <v>149358550</v>
      </c>
      <c r="F15" s="6">
        <v>149358550</v>
      </c>
      <c r="G15" s="25">
        <v>149358550</v>
      </c>
      <c r="H15" s="26">
        <v>0</v>
      </c>
      <c r="I15" s="24">
        <v>165660659</v>
      </c>
      <c r="J15" s="6">
        <v>173943692</v>
      </c>
      <c r="K15" s="25">
        <v>182640876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179308406</v>
      </c>
      <c r="C17" s="6">
        <v>213210395</v>
      </c>
      <c r="D17" s="23">
        <v>238829781</v>
      </c>
      <c r="E17" s="24">
        <v>180110801</v>
      </c>
      <c r="F17" s="6">
        <v>180110801</v>
      </c>
      <c r="G17" s="25">
        <v>180110801</v>
      </c>
      <c r="H17" s="26">
        <v>0</v>
      </c>
      <c r="I17" s="24">
        <v>194949169</v>
      </c>
      <c r="J17" s="6">
        <v>201865444</v>
      </c>
      <c r="K17" s="25">
        <v>211979119</v>
      </c>
    </row>
    <row r="18" spans="1:11" ht="13.5">
      <c r="A18" s="34" t="s">
        <v>28</v>
      </c>
      <c r="B18" s="35">
        <f>SUM(B11:B17)</f>
        <v>519589569</v>
      </c>
      <c r="C18" s="36">
        <f aca="true" t="shared" si="1" ref="C18:K18">SUM(C11:C17)</f>
        <v>594409752</v>
      </c>
      <c r="D18" s="37">
        <f t="shared" si="1"/>
        <v>638692585</v>
      </c>
      <c r="E18" s="35">
        <f t="shared" si="1"/>
        <v>602995646</v>
      </c>
      <c r="F18" s="36">
        <f t="shared" si="1"/>
        <v>602995646</v>
      </c>
      <c r="G18" s="38">
        <f t="shared" si="1"/>
        <v>602995646</v>
      </c>
      <c r="H18" s="39">
        <f t="shared" si="1"/>
        <v>0</v>
      </c>
      <c r="I18" s="35">
        <f t="shared" si="1"/>
        <v>644937087</v>
      </c>
      <c r="J18" s="36">
        <f t="shared" si="1"/>
        <v>674352757</v>
      </c>
      <c r="K18" s="38">
        <f t="shared" si="1"/>
        <v>708090798</v>
      </c>
    </row>
    <row r="19" spans="1:11" ht="13.5">
      <c r="A19" s="34" t="s">
        <v>29</v>
      </c>
      <c r="B19" s="40">
        <f>+B10-B18</f>
        <v>-62029262</v>
      </c>
      <c r="C19" s="41">
        <f aca="true" t="shared" si="2" ref="C19:K19">+C10-C18</f>
        <v>-81954289</v>
      </c>
      <c r="D19" s="42">
        <f t="shared" si="2"/>
        <v>-72248828</v>
      </c>
      <c r="E19" s="40">
        <f t="shared" si="2"/>
        <v>717</v>
      </c>
      <c r="F19" s="41">
        <f t="shared" si="2"/>
        <v>717</v>
      </c>
      <c r="G19" s="43">
        <f t="shared" si="2"/>
        <v>717</v>
      </c>
      <c r="H19" s="44">
        <f t="shared" si="2"/>
        <v>0</v>
      </c>
      <c r="I19" s="40">
        <f t="shared" si="2"/>
        <v>-2</v>
      </c>
      <c r="J19" s="41">
        <f t="shared" si="2"/>
        <v>4255951</v>
      </c>
      <c r="K19" s="43">
        <f t="shared" si="2"/>
        <v>3182261</v>
      </c>
    </row>
    <row r="20" spans="1:11" ht="13.5">
      <c r="A20" s="22" t="s">
        <v>30</v>
      </c>
      <c r="B20" s="24">
        <v>69038850</v>
      </c>
      <c r="C20" s="6">
        <v>91313341</v>
      </c>
      <c r="D20" s="23">
        <v>73196000</v>
      </c>
      <c r="E20" s="24">
        <v>72103000</v>
      </c>
      <c r="F20" s="6">
        <v>72103000</v>
      </c>
      <c r="G20" s="25">
        <v>72103000</v>
      </c>
      <c r="H20" s="26">
        <v>0</v>
      </c>
      <c r="I20" s="24">
        <v>78008000</v>
      </c>
      <c r="J20" s="6">
        <v>71027000</v>
      </c>
      <c r="K20" s="25">
        <v>72925000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7009588</v>
      </c>
      <c r="C22" s="52">
        <f aca="true" t="shared" si="3" ref="C22:K22">SUM(C19:C21)</f>
        <v>9359052</v>
      </c>
      <c r="D22" s="53">
        <f t="shared" si="3"/>
        <v>947172</v>
      </c>
      <c r="E22" s="51">
        <f t="shared" si="3"/>
        <v>72103717</v>
      </c>
      <c r="F22" s="52">
        <f t="shared" si="3"/>
        <v>72103717</v>
      </c>
      <c r="G22" s="54">
        <f t="shared" si="3"/>
        <v>72103717</v>
      </c>
      <c r="H22" s="55">
        <f t="shared" si="3"/>
        <v>0</v>
      </c>
      <c r="I22" s="51">
        <f t="shared" si="3"/>
        <v>78007998</v>
      </c>
      <c r="J22" s="52">
        <f t="shared" si="3"/>
        <v>75282951</v>
      </c>
      <c r="K22" s="54">
        <f t="shared" si="3"/>
        <v>76107261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7009588</v>
      </c>
      <c r="C24" s="41">
        <f aca="true" t="shared" si="4" ref="C24:K24">SUM(C22:C23)</f>
        <v>9359052</v>
      </c>
      <c r="D24" s="42">
        <f t="shared" si="4"/>
        <v>947172</v>
      </c>
      <c r="E24" s="40">
        <f t="shared" si="4"/>
        <v>72103717</v>
      </c>
      <c r="F24" s="41">
        <f t="shared" si="4"/>
        <v>72103717</v>
      </c>
      <c r="G24" s="43">
        <f t="shared" si="4"/>
        <v>72103717</v>
      </c>
      <c r="H24" s="44">
        <f t="shared" si="4"/>
        <v>0</v>
      </c>
      <c r="I24" s="40">
        <f t="shared" si="4"/>
        <v>78007998</v>
      </c>
      <c r="J24" s="41">
        <f t="shared" si="4"/>
        <v>75282951</v>
      </c>
      <c r="K24" s="43">
        <f t="shared" si="4"/>
        <v>76107261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55090242</v>
      </c>
      <c r="C27" s="7">
        <v>88660300</v>
      </c>
      <c r="D27" s="64">
        <v>83509950</v>
      </c>
      <c r="E27" s="65">
        <v>79603947</v>
      </c>
      <c r="F27" s="7">
        <v>79603947</v>
      </c>
      <c r="G27" s="66">
        <v>79603947</v>
      </c>
      <c r="H27" s="67">
        <v>0</v>
      </c>
      <c r="I27" s="65">
        <v>84008000</v>
      </c>
      <c r="J27" s="7">
        <v>71552000</v>
      </c>
      <c r="K27" s="66">
        <v>73476251</v>
      </c>
    </row>
    <row r="28" spans="1:11" ht="13.5">
      <c r="A28" s="68" t="s">
        <v>30</v>
      </c>
      <c r="B28" s="6">
        <v>55090242</v>
      </c>
      <c r="C28" s="6">
        <v>88660300</v>
      </c>
      <c r="D28" s="23">
        <v>73195950</v>
      </c>
      <c r="E28" s="24">
        <v>72103947</v>
      </c>
      <c r="F28" s="6">
        <v>72103947</v>
      </c>
      <c r="G28" s="25">
        <v>72103947</v>
      </c>
      <c r="H28" s="26">
        <v>0</v>
      </c>
      <c r="I28" s="24">
        <v>78008000</v>
      </c>
      <c r="J28" s="6">
        <v>71027000</v>
      </c>
      <c r="K28" s="25">
        <v>72925001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10314000</v>
      </c>
      <c r="E31" s="24">
        <v>7500000</v>
      </c>
      <c r="F31" s="6">
        <v>7500000</v>
      </c>
      <c r="G31" s="25">
        <v>7500000</v>
      </c>
      <c r="H31" s="26">
        <v>0</v>
      </c>
      <c r="I31" s="24">
        <v>6000000</v>
      </c>
      <c r="J31" s="6">
        <v>525000</v>
      </c>
      <c r="K31" s="25">
        <v>551250</v>
      </c>
    </row>
    <row r="32" spans="1:11" ht="13.5">
      <c r="A32" s="34" t="s">
        <v>36</v>
      </c>
      <c r="B32" s="7">
        <f>SUM(B28:B31)</f>
        <v>55090242</v>
      </c>
      <c r="C32" s="7">
        <f aca="true" t="shared" si="5" ref="C32:K32">SUM(C28:C31)</f>
        <v>88660300</v>
      </c>
      <c r="D32" s="64">
        <f t="shared" si="5"/>
        <v>83509950</v>
      </c>
      <c r="E32" s="65">
        <f t="shared" si="5"/>
        <v>79603947</v>
      </c>
      <c r="F32" s="7">
        <f t="shared" si="5"/>
        <v>79603947</v>
      </c>
      <c r="G32" s="66">
        <f t="shared" si="5"/>
        <v>79603947</v>
      </c>
      <c r="H32" s="67">
        <f t="shared" si="5"/>
        <v>0</v>
      </c>
      <c r="I32" s="65">
        <f t="shared" si="5"/>
        <v>84008000</v>
      </c>
      <c r="J32" s="7">
        <f t="shared" si="5"/>
        <v>71552000</v>
      </c>
      <c r="K32" s="66">
        <f t="shared" si="5"/>
        <v>73476251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79915678</v>
      </c>
      <c r="C35" s="6">
        <v>81150187</v>
      </c>
      <c r="D35" s="23">
        <v>94265739</v>
      </c>
      <c r="E35" s="24">
        <v>180162996</v>
      </c>
      <c r="F35" s="6">
        <v>180162996</v>
      </c>
      <c r="G35" s="25">
        <v>180162996</v>
      </c>
      <c r="H35" s="26">
        <v>38567365</v>
      </c>
      <c r="I35" s="24">
        <v>169021696</v>
      </c>
      <c r="J35" s="6">
        <v>257826732</v>
      </c>
      <c r="K35" s="25">
        <v>348738035</v>
      </c>
    </row>
    <row r="36" spans="1:11" ht="13.5">
      <c r="A36" s="22" t="s">
        <v>39</v>
      </c>
      <c r="B36" s="6">
        <v>1881238814</v>
      </c>
      <c r="C36" s="6">
        <v>1915636111</v>
      </c>
      <c r="D36" s="23">
        <v>1928866493</v>
      </c>
      <c r="E36" s="24">
        <v>1941644857</v>
      </c>
      <c r="F36" s="6">
        <v>1941644857</v>
      </c>
      <c r="G36" s="25">
        <v>1941644857</v>
      </c>
      <c r="H36" s="26">
        <v>0</v>
      </c>
      <c r="I36" s="24">
        <v>1952594460</v>
      </c>
      <c r="J36" s="6">
        <v>1948568681</v>
      </c>
      <c r="K36" s="25">
        <v>1943487962</v>
      </c>
    </row>
    <row r="37" spans="1:11" ht="13.5">
      <c r="A37" s="22" t="s">
        <v>40</v>
      </c>
      <c r="B37" s="6">
        <v>173493808</v>
      </c>
      <c r="C37" s="6">
        <v>198162407</v>
      </c>
      <c r="D37" s="23">
        <v>255673207</v>
      </c>
      <c r="E37" s="24">
        <v>265361918</v>
      </c>
      <c r="F37" s="6">
        <v>265361918</v>
      </c>
      <c r="G37" s="25">
        <v>265361918</v>
      </c>
      <c r="H37" s="26">
        <v>25852430</v>
      </c>
      <c r="I37" s="24">
        <v>288200000</v>
      </c>
      <c r="J37" s="6">
        <v>289200000</v>
      </c>
      <c r="K37" s="25">
        <v>290200000</v>
      </c>
    </row>
    <row r="38" spans="1:11" ht="13.5">
      <c r="A38" s="22" t="s">
        <v>41</v>
      </c>
      <c r="B38" s="6">
        <v>69278337</v>
      </c>
      <c r="C38" s="6">
        <v>71247290</v>
      </c>
      <c r="D38" s="23">
        <v>70052209</v>
      </c>
      <c r="E38" s="24">
        <v>66242290</v>
      </c>
      <c r="F38" s="6">
        <v>66242290</v>
      </c>
      <c r="G38" s="25">
        <v>66242290</v>
      </c>
      <c r="H38" s="26">
        <v>0</v>
      </c>
      <c r="I38" s="24">
        <v>64000000</v>
      </c>
      <c r="J38" s="6">
        <v>64000000</v>
      </c>
      <c r="K38" s="25">
        <v>63000000</v>
      </c>
    </row>
    <row r="39" spans="1:11" ht="13.5">
      <c r="A39" s="22" t="s">
        <v>42</v>
      </c>
      <c r="B39" s="6">
        <v>1718382347</v>
      </c>
      <c r="C39" s="6">
        <v>1727376601</v>
      </c>
      <c r="D39" s="23">
        <v>1697406816</v>
      </c>
      <c r="E39" s="24">
        <v>1790203645</v>
      </c>
      <c r="F39" s="6">
        <v>1790203645</v>
      </c>
      <c r="G39" s="25">
        <v>1790203645</v>
      </c>
      <c r="H39" s="26">
        <v>12714935</v>
      </c>
      <c r="I39" s="24">
        <v>1769416156</v>
      </c>
      <c r="J39" s="6">
        <v>1853195412</v>
      </c>
      <c r="K39" s="25">
        <v>1939025996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149930013</v>
      </c>
      <c r="C42" s="6">
        <v>92484861</v>
      </c>
      <c r="D42" s="23">
        <v>71448550</v>
      </c>
      <c r="E42" s="24">
        <v>165439931</v>
      </c>
      <c r="F42" s="6">
        <v>165439931</v>
      </c>
      <c r="G42" s="25">
        <v>165439931</v>
      </c>
      <c r="H42" s="26">
        <v>125956754</v>
      </c>
      <c r="I42" s="24">
        <v>242345534</v>
      </c>
      <c r="J42" s="6">
        <v>247501945</v>
      </c>
      <c r="K42" s="25">
        <v>256586367</v>
      </c>
    </row>
    <row r="43" spans="1:11" ht="13.5">
      <c r="A43" s="22" t="s">
        <v>45</v>
      </c>
      <c r="B43" s="6">
        <v>-89969733</v>
      </c>
      <c r="C43" s="6">
        <v>-102393970</v>
      </c>
      <c r="D43" s="23">
        <v>-83546091</v>
      </c>
      <c r="E43" s="24">
        <v>-73103000</v>
      </c>
      <c r="F43" s="6">
        <v>-73103000</v>
      </c>
      <c r="G43" s="25">
        <v>-73103000</v>
      </c>
      <c r="H43" s="26">
        <v>0</v>
      </c>
      <c r="I43" s="24">
        <v>-78008004</v>
      </c>
      <c r="J43" s="6">
        <v>-71027000</v>
      </c>
      <c r="K43" s="25">
        <v>-72925000</v>
      </c>
    </row>
    <row r="44" spans="1:11" ht="13.5">
      <c r="A44" s="22" t="s">
        <v>46</v>
      </c>
      <c r="B44" s="6">
        <v>4877271</v>
      </c>
      <c r="C44" s="6">
        <v>4120753</v>
      </c>
      <c r="D44" s="23">
        <v>4509308</v>
      </c>
      <c r="E44" s="24">
        <v>6225152</v>
      </c>
      <c r="F44" s="6">
        <v>6225152</v>
      </c>
      <c r="G44" s="25">
        <v>6225152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3543669</v>
      </c>
      <c r="C45" s="7">
        <v>-2244688</v>
      </c>
      <c r="D45" s="64">
        <v>-9821824</v>
      </c>
      <c r="E45" s="65">
        <v>98562083</v>
      </c>
      <c r="F45" s="7">
        <v>98562083</v>
      </c>
      <c r="G45" s="66">
        <v>98562083</v>
      </c>
      <c r="H45" s="67">
        <v>63026054</v>
      </c>
      <c r="I45" s="65">
        <v>240627942</v>
      </c>
      <c r="J45" s="7">
        <v>417102887</v>
      </c>
      <c r="K45" s="66">
        <v>600764254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4583585</v>
      </c>
      <c r="C48" s="6">
        <v>-1087870</v>
      </c>
      <c r="D48" s="23">
        <v>-8547183</v>
      </c>
      <c r="E48" s="24">
        <v>1367909</v>
      </c>
      <c r="F48" s="6">
        <v>1367909</v>
      </c>
      <c r="G48" s="25">
        <v>1367909</v>
      </c>
      <c r="H48" s="26">
        <v>32201918</v>
      </c>
      <c r="I48" s="24">
        <v>1350000</v>
      </c>
      <c r="J48" s="6">
        <v>1450000</v>
      </c>
      <c r="K48" s="25">
        <v>1550000</v>
      </c>
    </row>
    <row r="49" spans="1:11" ht="13.5">
      <c r="A49" s="22" t="s">
        <v>50</v>
      </c>
      <c r="B49" s="6">
        <f>+B75</f>
        <v>115947602.82026993</v>
      </c>
      <c r="C49" s="6">
        <f aca="true" t="shared" si="6" ref="C49:K49">+C75</f>
        <v>125857292.8325539</v>
      </c>
      <c r="D49" s="23">
        <f t="shared" si="6"/>
        <v>163846092.36310285</v>
      </c>
      <c r="E49" s="24">
        <f t="shared" si="6"/>
        <v>73011141.5919472</v>
      </c>
      <c r="F49" s="6">
        <f t="shared" si="6"/>
        <v>73011141.5919472</v>
      </c>
      <c r="G49" s="25">
        <f t="shared" si="6"/>
        <v>73011141.5919472</v>
      </c>
      <c r="H49" s="26">
        <f t="shared" si="6"/>
        <v>26623862</v>
      </c>
      <c r="I49" s="24">
        <f t="shared" si="6"/>
        <v>119451144.82544383</v>
      </c>
      <c r="J49" s="6">
        <f t="shared" si="6"/>
        <v>37955485.3773939</v>
      </c>
      <c r="K49" s="25">
        <f t="shared" si="6"/>
        <v>-45402119.02479386</v>
      </c>
    </row>
    <row r="50" spans="1:11" ht="13.5">
      <c r="A50" s="34" t="s">
        <v>51</v>
      </c>
      <c r="B50" s="7">
        <f>+B48-B49</f>
        <v>-111364017.82026993</v>
      </c>
      <c r="C50" s="7">
        <f aca="true" t="shared" si="7" ref="C50:K50">+C48-C49</f>
        <v>-126945162.8325539</v>
      </c>
      <c r="D50" s="64">
        <f t="shared" si="7"/>
        <v>-172393275.36310285</v>
      </c>
      <c r="E50" s="65">
        <f t="shared" si="7"/>
        <v>-71643232.5919472</v>
      </c>
      <c r="F50" s="7">
        <f t="shared" si="7"/>
        <v>-71643232.5919472</v>
      </c>
      <c r="G50" s="66">
        <f t="shared" si="7"/>
        <v>-71643232.5919472</v>
      </c>
      <c r="H50" s="67">
        <f t="shared" si="7"/>
        <v>5578056</v>
      </c>
      <c r="I50" s="65">
        <f t="shared" si="7"/>
        <v>-118101144.82544383</v>
      </c>
      <c r="J50" s="7">
        <f t="shared" si="7"/>
        <v>-36505485.3773939</v>
      </c>
      <c r="K50" s="66">
        <f t="shared" si="7"/>
        <v>46952119.02479386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1880993464</v>
      </c>
      <c r="C53" s="6">
        <v>1915320768</v>
      </c>
      <c r="D53" s="23">
        <v>1928462404</v>
      </c>
      <c r="E53" s="24">
        <v>2025846383</v>
      </c>
      <c r="F53" s="6">
        <v>2025846383</v>
      </c>
      <c r="G53" s="25">
        <v>2025846383</v>
      </c>
      <c r="H53" s="26">
        <v>1946242436</v>
      </c>
      <c r="I53" s="24">
        <v>1952144369</v>
      </c>
      <c r="J53" s="6">
        <v>1948068678</v>
      </c>
      <c r="K53" s="25">
        <v>1942937920</v>
      </c>
    </row>
    <row r="54" spans="1:11" ht="13.5">
      <c r="A54" s="22" t="s">
        <v>98</v>
      </c>
      <c r="B54" s="6">
        <v>67453898</v>
      </c>
      <c r="C54" s="6">
        <v>70368715</v>
      </c>
      <c r="D54" s="23">
        <v>67657047</v>
      </c>
      <c r="E54" s="24">
        <v>74590080</v>
      </c>
      <c r="F54" s="6">
        <v>74590080</v>
      </c>
      <c r="G54" s="25">
        <v>74590080</v>
      </c>
      <c r="H54" s="26">
        <v>0</v>
      </c>
      <c r="I54" s="24">
        <v>75335981</v>
      </c>
      <c r="J54" s="6">
        <v>79102780</v>
      </c>
      <c r="K54" s="25">
        <v>83057919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0</v>
      </c>
      <c r="C56" s="6">
        <v>0</v>
      </c>
      <c r="D56" s="23">
        <v>16202701</v>
      </c>
      <c r="E56" s="24">
        <v>0</v>
      </c>
      <c r="F56" s="6">
        <v>0</v>
      </c>
      <c r="G56" s="25">
        <v>0</v>
      </c>
      <c r="H56" s="26">
        <v>0</v>
      </c>
      <c r="I56" s="24">
        <v>21101548</v>
      </c>
      <c r="J56" s="6">
        <v>22156625</v>
      </c>
      <c r="K56" s="25">
        <v>23264456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18283876</v>
      </c>
      <c r="C59" s="6">
        <v>18283876</v>
      </c>
      <c r="D59" s="23">
        <v>18283876</v>
      </c>
      <c r="E59" s="24">
        <v>27863639</v>
      </c>
      <c r="F59" s="6">
        <v>27863639</v>
      </c>
      <c r="G59" s="25">
        <v>27863639</v>
      </c>
      <c r="H59" s="26">
        <v>27863639</v>
      </c>
      <c r="I59" s="24">
        <v>27863639</v>
      </c>
      <c r="J59" s="6">
        <v>27863639</v>
      </c>
      <c r="K59" s="25">
        <v>27863639</v>
      </c>
    </row>
    <row r="60" spans="1:11" ht="13.5">
      <c r="A60" s="33" t="s">
        <v>58</v>
      </c>
      <c r="B60" s="6">
        <v>9456790</v>
      </c>
      <c r="C60" s="6">
        <v>9456790</v>
      </c>
      <c r="D60" s="23">
        <v>9456790</v>
      </c>
      <c r="E60" s="24">
        <v>10086495</v>
      </c>
      <c r="F60" s="6">
        <v>10086495</v>
      </c>
      <c r="G60" s="25">
        <v>10086495</v>
      </c>
      <c r="H60" s="26">
        <v>10086495</v>
      </c>
      <c r="I60" s="24">
        <v>10086495</v>
      </c>
      <c r="J60" s="6">
        <v>10086495</v>
      </c>
      <c r="K60" s="25">
        <v>10086495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0.6696005218376871</v>
      </c>
      <c r="C70" s="5">
        <f aca="true" t="shared" si="8" ref="C70:K70">IF(ISERROR(C71/C72),0,(C71/C72))</f>
        <v>0.7018349445688858</v>
      </c>
      <c r="D70" s="5">
        <f t="shared" si="8"/>
        <v>0.6598473612040041</v>
      </c>
      <c r="E70" s="5">
        <f t="shared" si="8"/>
        <v>0.9426432471323525</v>
      </c>
      <c r="F70" s="5">
        <f t="shared" si="8"/>
        <v>0.9426432471323525</v>
      </c>
      <c r="G70" s="5">
        <f t="shared" si="8"/>
        <v>0.9426432471323525</v>
      </c>
      <c r="H70" s="5">
        <f t="shared" si="8"/>
        <v>0</v>
      </c>
      <c r="I70" s="5">
        <f t="shared" si="8"/>
        <v>0.9311639062608325</v>
      </c>
      <c r="J70" s="5">
        <f t="shared" si="8"/>
        <v>0.9305806437252795</v>
      </c>
      <c r="K70" s="5">
        <f t="shared" si="8"/>
        <v>0.9300165252984013</v>
      </c>
    </row>
    <row r="71" spans="1:11" ht="12.75" hidden="1">
      <c r="A71" s="1" t="s">
        <v>104</v>
      </c>
      <c r="B71" s="1">
        <f>+B83</f>
        <v>227972118</v>
      </c>
      <c r="C71" s="1">
        <f aca="true" t="shared" si="9" ref="C71:K71">+C83</f>
        <v>266537196</v>
      </c>
      <c r="D71" s="1">
        <f t="shared" si="9"/>
        <v>285338769</v>
      </c>
      <c r="E71" s="1">
        <f t="shared" si="9"/>
        <v>438175000</v>
      </c>
      <c r="F71" s="1">
        <f t="shared" si="9"/>
        <v>438175000</v>
      </c>
      <c r="G71" s="1">
        <f t="shared" si="9"/>
        <v>438175000</v>
      </c>
      <c r="H71" s="1">
        <f t="shared" si="9"/>
        <v>448497242</v>
      </c>
      <c r="I71" s="1">
        <f t="shared" si="9"/>
        <v>480333137</v>
      </c>
      <c r="J71" s="1">
        <f t="shared" si="9"/>
        <v>511234365</v>
      </c>
      <c r="K71" s="1">
        <f t="shared" si="9"/>
        <v>544134542</v>
      </c>
    </row>
    <row r="72" spans="1:11" ht="12.75" hidden="1">
      <c r="A72" s="1" t="s">
        <v>105</v>
      </c>
      <c r="B72" s="1">
        <f>+B77</f>
        <v>340459887</v>
      </c>
      <c r="C72" s="1">
        <f aca="true" t="shared" si="10" ref="C72:K72">+C77</f>
        <v>379771908</v>
      </c>
      <c r="D72" s="1">
        <f t="shared" si="10"/>
        <v>432431477</v>
      </c>
      <c r="E72" s="1">
        <f t="shared" si="10"/>
        <v>464836513</v>
      </c>
      <c r="F72" s="1">
        <f t="shared" si="10"/>
        <v>464836513</v>
      </c>
      <c r="G72" s="1">
        <f t="shared" si="10"/>
        <v>464836513</v>
      </c>
      <c r="H72" s="1">
        <f t="shared" si="10"/>
        <v>0</v>
      </c>
      <c r="I72" s="1">
        <f t="shared" si="10"/>
        <v>515841662</v>
      </c>
      <c r="J72" s="1">
        <f t="shared" si="10"/>
        <v>549371372</v>
      </c>
      <c r="K72" s="1">
        <f t="shared" si="10"/>
        <v>585080509</v>
      </c>
    </row>
    <row r="73" spans="1:11" ht="12.75" hidden="1">
      <c r="A73" s="1" t="s">
        <v>106</v>
      </c>
      <c r="B73" s="1">
        <f>+B74</f>
        <v>-6490282.5</v>
      </c>
      <c r="C73" s="1">
        <f aca="true" t="shared" si="11" ref="C73:K73">+(C78+C80+C81+C82)-(B78+B80+B81+B82)</f>
        <v>4122654</v>
      </c>
      <c r="D73" s="1">
        <f t="shared" si="11"/>
        <v>13290344</v>
      </c>
      <c r="E73" s="1">
        <f t="shared" si="11"/>
        <v>86135653</v>
      </c>
      <c r="F73" s="1">
        <f>+(F78+F80+F81+F82)-(D78+D80+D81+D82)</f>
        <v>86135653</v>
      </c>
      <c r="G73" s="1">
        <f>+(G78+G80+G81+G82)-(D78+D80+D81+D82)</f>
        <v>86135653</v>
      </c>
      <c r="H73" s="1">
        <f>+(H78+H80+H81+H82)-(D78+D80+D81+D82)</f>
        <v>-85332715</v>
      </c>
      <c r="I73" s="1">
        <f>+(I78+I80+I81+I82)-(E78+E80+E81+E82)</f>
        <v>-10088734</v>
      </c>
      <c r="J73" s="1">
        <f t="shared" si="11"/>
        <v>88755036</v>
      </c>
      <c r="K73" s="1">
        <f t="shared" si="11"/>
        <v>90861303</v>
      </c>
    </row>
    <row r="74" spans="1:11" ht="12.75" hidden="1">
      <c r="A74" s="1" t="s">
        <v>107</v>
      </c>
      <c r="B74" s="1">
        <f>+TREND(C74:E74)</f>
        <v>-6490282.5</v>
      </c>
      <c r="C74" s="1">
        <f>+C73</f>
        <v>4122654</v>
      </c>
      <c r="D74" s="1">
        <f aca="true" t="shared" si="12" ref="D74:K74">+D73</f>
        <v>13290344</v>
      </c>
      <c r="E74" s="1">
        <f t="shared" si="12"/>
        <v>86135653</v>
      </c>
      <c r="F74" s="1">
        <f t="shared" si="12"/>
        <v>86135653</v>
      </c>
      <c r="G74" s="1">
        <f t="shared" si="12"/>
        <v>86135653</v>
      </c>
      <c r="H74" s="1">
        <f t="shared" si="12"/>
        <v>-85332715</v>
      </c>
      <c r="I74" s="1">
        <f t="shared" si="12"/>
        <v>-10088734</v>
      </c>
      <c r="J74" s="1">
        <f t="shared" si="12"/>
        <v>88755036</v>
      </c>
      <c r="K74" s="1">
        <f t="shared" si="12"/>
        <v>90861303</v>
      </c>
    </row>
    <row r="75" spans="1:11" ht="12.75" hidden="1">
      <c r="A75" s="1" t="s">
        <v>108</v>
      </c>
      <c r="B75" s="1">
        <f>+B84-(((B80+B81+B78)*B70)-B79)</f>
        <v>115947602.82026993</v>
      </c>
      <c r="C75" s="1">
        <f aca="true" t="shared" si="13" ref="C75:K75">+C84-(((C80+C81+C78)*C70)-C79)</f>
        <v>125857292.8325539</v>
      </c>
      <c r="D75" s="1">
        <f t="shared" si="13"/>
        <v>163846092.36310285</v>
      </c>
      <c r="E75" s="1">
        <f t="shared" si="13"/>
        <v>73011141.5919472</v>
      </c>
      <c r="F75" s="1">
        <f t="shared" si="13"/>
        <v>73011141.5919472</v>
      </c>
      <c r="G75" s="1">
        <f t="shared" si="13"/>
        <v>73011141.5919472</v>
      </c>
      <c r="H75" s="1">
        <f t="shared" si="13"/>
        <v>26623862</v>
      </c>
      <c r="I75" s="1">
        <f t="shared" si="13"/>
        <v>119451144.82544383</v>
      </c>
      <c r="J75" s="1">
        <f t="shared" si="13"/>
        <v>37955485.3773939</v>
      </c>
      <c r="K75" s="1">
        <f t="shared" si="13"/>
        <v>-45402119.02479386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340459887</v>
      </c>
      <c r="C77" s="3">
        <v>379771908</v>
      </c>
      <c r="D77" s="3">
        <v>432431477</v>
      </c>
      <c r="E77" s="3">
        <v>464836513</v>
      </c>
      <c r="F77" s="3">
        <v>464836513</v>
      </c>
      <c r="G77" s="3">
        <v>464836513</v>
      </c>
      <c r="H77" s="3">
        <v>0</v>
      </c>
      <c r="I77" s="3">
        <v>515841662</v>
      </c>
      <c r="J77" s="3">
        <v>549371372</v>
      </c>
      <c r="K77" s="3">
        <v>585080509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165941169</v>
      </c>
      <c r="C79" s="3">
        <v>181150961</v>
      </c>
      <c r="D79" s="3">
        <v>224601391</v>
      </c>
      <c r="E79" s="3">
        <v>241000000</v>
      </c>
      <c r="F79" s="3">
        <v>241000000</v>
      </c>
      <c r="G79" s="3">
        <v>241000000</v>
      </c>
      <c r="H79" s="3">
        <v>26623862</v>
      </c>
      <c r="I79" s="3">
        <v>276000000</v>
      </c>
      <c r="J79" s="3">
        <v>277000000</v>
      </c>
      <c r="K79" s="3">
        <v>278000000</v>
      </c>
    </row>
    <row r="80" spans="1:11" ht="12.75" hidden="1">
      <c r="A80" s="2" t="s">
        <v>67</v>
      </c>
      <c r="B80" s="3">
        <v>59079119</v>
      </c>
      <c r="C80" s="3">
        <v>63869189</v>
      </c>
      <c r="D80" s="3">
        <v>66264699</v>
      </c>
      <c r="E80" s="3">
        <v>163210430</v>
      </c>
      <c r="F80" s="3">
        <v>163210430</v>
      </c>
      <c r="G80" s="3">
        <v>163210430</v>
      </c>
      <c r="H80" s="3">
        <v>6742062</v>
      </c>
      <c r="I80" s="3">
        <v>143121696</v>
      </c>
      <c r="J80" s="3">
        <v>231876732</v>
      </c>
      <c r="K80" s="3">
        <v>322738035</v>
      </c>
    </row>
    <row r="81" spans="1:11" ht="12.75" hidden="1">
      <c r="A81" s="2" t="s">
        <v>68</v>
      </c>
      <c r="B81" s="3">
        <v>15582660</v>
      </c>
      <c r="C81" s="3">
        <v>14915244</v>
      </c>
      <c r="D81" s="3">
        <v>25810078</v>
      </c>
      <c r="E81" s="3">
        <v>15000000</v>
      </c>
      <c r="F81" s="3">
        <v>15000000</v>
      </c>
      <c r="G81" s="3">
        <v>15000000</v>
      </c>
      <c r="H81" s="3">
        <v>0</v>
      </c>
      <c r="I81" s="3">
        <v>25000000</v>
      </c>
      <c r="J81" s="3">
        <v>25000000</v>
      </c>
      <c r="K81" s="3">
        <v>25000000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227972118</v>
      </c>
      <c r="C83" s="3">
        <v>266537196</v>
      </c>
      <c r="D83" s="3">
        <v>285338769</v>
      </c>
      <c r="E83" s="3">
        <v>438175000</v>
      </c>
      <c r="F83" s="3">
        <v>438175000</v>
      </c>
      <c r="G83" s="3">
        <v>438175000</v>
      </c>
      <c r="H83" s="3">
        <v>448497242</v>
      </c>
      <c r="I83" s="3">
        <v>480333137</v>
      </c>
      <c r="J83" s="3">
        <v>511234365</v>
      </c>
      <c r="K83" s="3">
        <v>544134542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11008056</v>
      </c>
      <c r="C5" s="6">
        <v>16194067</v>
      </c>
      <c r="D5" s="23">
        <v>22000000</v>
      </c>
      <c r="E5" s="24">
        <v>23320000</v>
      </c>
      <c r="F5" s="6">
        <v>36557000</v>
      </c>
      <c r="G5" s="25">
        <v>36557000</v>
      </c>
      <c r="H5" s="26">
        <v>0</v>
      </c>
      <c r="I5" s="24">
        <v>18796008</v>
      </c>
      <c r="J5" s="6">
        <v>19078000</v>
      </c>
      <c r="K5" s="25">
        <v>19364000</v>
      </c>
    </row>
    <row r="6" spans="1:11" ht="13.5">
      <c r="A6" s="22" t="s">
        <v>18</v>
      </c>
      <c r="B6" s="6">
        <v>74593511</v>
      </c>
      <c r="C6" s="6">
        <v>76524578</v>
      </c>
      <c r="D6" s="23">
        <v>106324000</v>
      </c>
      <c r="E6" s="24">
        <v>116698000</v>
      </c>
      <c r="F6" s="6">
        <v>132066000</v>
      </c>
      <c r="G6" s="25">
        <v>132066000</v>
      </c>
      <c r="H6" s="26">
        <v>0</v>
      </c>
      <c r="I6" s="24">
        <v>142869090</v>
      </c>
      <c r="J6" s="6">
        <v>145012000</v>
      </c>
      <c r="K6" s="25">
        <v>147188000</v>
      </c>
    </row>
    <row r="7" spans="1:11" ht="13.5">
      <c r="A7" s="22" t="s">
        <v>19</v>
      </c>
      <c r="B7" s="6">
        <v>962951</v>
      </c>
      <c r="C7" s="6">
        <v>1501123</v>
      </c>
      <c r="D7" s="23">
        <v>400000</v>
      </c>
      <c r="E7" s="24">
        <v>425000</v>
      </c>
      <c r="F7" s="6">
        <v>500000</v>
      </c>
      <c r="G7" s="25">
        <v>500000</v>
      </c>
      <c r="H7" s="26">
        <v>0</v>
      </c>
      <c r="I7" s="24">
        <v>644000</v>
      </c>
      <c r="J7" s="6">
        <v>654000</v>
      </c>
      <c r="K7" s="25">
        <v>655000</v>
      </c>
    </row>
    <row r="8" spans="1:11" ht="13.5">
      <c r="A8" s="22" t="s">
        <v>20</v>
      </c>
      <c r="B8" s="6">
        <v>93689626</v>
      </c>
      <c r="C8" s="6">
        <v>117791362</v>
      </c>
      <c r="D8" s="23">
        <v>81558000</v>
      </c>
      <c r="E8" s="24">
        <v>82649000</v>
      </c>
      <c r="F8" s="6">
        <v>82649000</v>
      </c>
      <c r="G8" s="25">
        <v>82649000</v>
      </c>
      <c r="H8" s="26">
        <v>0</v>
      </c>
      <c r="I8" s="24">
        <v>84163000</v>
      </c>
      <c r="J8" s="6">
        <v>85425000</v>
      </c>
      <c r="K8" s="25">
        <v>86707000</v>
      </c>
    </row>
    <row r="9" spans="1:11" ht="13.5">
      <c r="A9" s="22" t="s">
        <v>21</v>
      </c>
      <c r="B9" s="6">
        <v>36885842</v>
      </c>
      <c r="C9" s="6">
        <v>20598470</v>
      </c>
      <c r="D9" s="23">
        <v>21225000</v>
      </c>
      <c r="E9" s="24">
        <v>20249218</v>
      </c>
      <c r="F9" s="6">
        <v>33811000</v>
      </c>
      <c r="G9" s="25">
        <v>33811000</v>
      </c>
      <c r="H9" s="26">
        <v>0</v>
      </c>
      <c r="I9" s="24">
        <v>64456836</v>
      </c>
      <c r="J9" s="6">
        <v>54672668</v>
      </c>
      <c r="K9" s="25">
        <v>54892161</v>
      </c>
    </row>
    <row r="10" spans="1:11" ht="25.5">
      <c r="A10" s="27" t="s">
        <v>97</v>
      </c>
      <c r="B10" s="28">
        <f>SUM(B5:B9)</f>
        <v>217139986</v>
      </c>
      <c r="C10" s="29">
        <f aca="true" t="shared" si="0" ref="C10:K10">SUM(C5:C9)</f>
        <v>232609600</v>
      </c>
      <c r="D10" s="30">
        <f t="shared" si="0"/>
        <v>231507000</v>
      </c>
      <c r="E10" s="28">
        <f t="shared" si="0"/>
        <v>243341218</v>
      </c>
      <c r="F10" s="29">
        <f t="shared" si="0"/>
        <v>285583000</v>
      </c>
      <c r="G10" s="31">
        <f t="shared" si="0"/>
        <v>285583000</v>
      </c>
      <c r="H10" s="32">
        <f t="shared" si="0"/>
        <v>0</v>
      </c>
      <c r="I10" s="28">
        <f t="shared" si="0"/>
        <v>310928934</v>
      </c>
      <c r="J10" s="29">
        <f t="shared" si="0"/>
        <v>304841668</v>
      </c>
      <c r="K10" s="31">
        <f t="shared" si="0"/>
        <v>308806161</v>
      </c>
    </row>
    <row r="11" spans="1:11" ht="13.5">
      <c r="A11" s="22" t="s">
        <v>22</v>
      </c>
      <c r="B11" s="6">
        <v>46120645</v>
      </c>
      <c r="C11" s="6">
        <v>57013077</v>
      </c>
      <c r="D11" s="23">
        <v>61003790</v>
      </c>
      <c r="E11" s="24">
        <v>60352003</v>
      </c>
      <c r="F11" s="6">
        <v>59099120</v>
      </c>
      <c r="G11" s="25">
        <v>59099120</v>
      </c>
      <c r="H11" s="26">
        <v>0</v>
      </c>
      <c r="I11" s="24">
        <v>71987442</v>
      </c>
      <c r="J11" s="6">
        <v>73066805</v>
      </c>
      <c r="K11" s="25">
        <v>74162807</v>
      </c>
    </row>
    <row r="12" spans="1:11" ht="13.5">
      <c r="A12" s="22" t="s">
        <v>23</v>
      </c>
      <c r="B12" s="6">
        <v>4826985</v>
      </c>
      <c r="C12" s="6">
        <v>4924503</v>
      </c>
      <c r="D12" s="23">
        <v>5669352</v>
      </c>
      <c r="E12" s="24">
        <v>6243389</v>
      </c>
      <c r="F12" s="6">
        <v>6161000</v>
      </c>
      <c r="G12" s="25">
        <v>6161000</v>
      </c>
      <c r="H12" s="26">
        <v>0</v>
      </c>
      <c r="I12" s="24">
        <v>6530442</v>
      </c>
      <c r="J12" s="6">
        <v>6628000</v>
      </c>
      <c r="K12" s="25">
        <v>6728000</v>
      </c>
    </row>
    <row r="13" spans="1:11" ht="13.5">
      <c r="A13" s="22" t="s">
        <v>98</v>
      </c>
      <c r="B13" s="6">
        <v>63963155</v>
      </c>
      <c r="C13" s="6">
        <v>64736000</v>
      </c>
      <c r="D13" s="23">
        <v>64211000</v>
      </c>
      <c r="E13" s="24">
        <v>70995364</v>
      </c>
      <c r="F13" s="6">
        <v>70995000</v>
      </c>
      <c r="G13" s="25">
        <v>70995000</v>
      </c>
      <c r="H13" s="26">
        <v>0</v>
      </c>
      <c r="I13" s="24">
        <v>64000000</v>
      </c>
      <c r="J13" s="6">
        <v>66560000</v>
      </c>
      <c r="K13" s="25">
        <v>69222000</v>
      </c>
    </row>
    <row r="14" spans="1:11" ht="13.5">
      <c r="A14" s="22" t="s">
        <v>24</v>
      </c>
      <c r="B14" s="6">
        <v>1418917</v>
      </c>
      <c r="C14" s="6">
        <v>2254000</v>
      </c>
      <c r="D14" s="23">
        <v>2412515</v>
      </c>
      <c r="E14" s="24">
        <v>2800000</v>
      </c>
      <c r="F14" s="6">
        <v>2800000</v>
      </c>
      <c r="G14" s="25">
        <v>2800000</v>
      </c>
      <c r="H14" s="26">
        <v>0</v>
      </c>
      <c r="I14" s="24">
        <v>1200000</v>
      </c>
      <c r="J14" s="6">
        <v>1218000</v>
      </c>
      <c r="K14" s="25">
        <v>1236000</v>
      </c>
    </row>
    <row r="15" spans="1:11" ht="13.5">
      <c r="A15" s="22" t="s">
        <v>25</v>
      </c>
      <c r="B15" s="6">
        <v>27902086</v>
      </c>
      <c r="C15" s="6">
        <v>37842798</v>
      </c>
      <c r="D15" s="23">
        <v>46144000</v>
      </c>
      <c r="E15" s="24">
        <v>47555347</v>
      </c>
      <c r="F15" s="6">
        <v>51050000</v>
      </c>
      <c r="G15" s="25">
        <v>51050000</v>
      </c>
      <c r="H15" s="26">
        <v>0</v>
      </c>
      <c r="I15" s="24">
        <v>61332101</v>
      </c>
      <c r="J15" s="6">
        <v>62252406</v>
      </c>
      <c r="K15" s="25">
        <v>63186000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17902544</v>
      </c>
      <c r="F16" s="6">
        <v>0</v>
      </c>
      <c r="G16" s="25">
        <v>0</v>
      </c>
      <c r="H16" s="26">
        <v>0</v>
      </c>
      <c r="I16" s="24">
        <v>22499011</v>
      </c>
      <c r="J16" s="6">
        <v>24841000</v>
      </c>
      <c r="K16" s="25">
        <v>27429000</v>
      </c>
    </row>
    <row r="17" spans="1:11" ht="13.5">
      <c r="A17" s="22" t="s">
        <v>27</v>
      </c>
      <c r="B17" s="6">
        <v>77684615</v>
      </c>
      <c r="C17" s="6">
        <v>100625356</v>
      </c>
      <c r="D17" s="23">
        <v>143802244</v>
      </c>
      <c r="E17" s="24">
        <v>74986823</v>
      </c>
      <c r="F17" s="6">
        <v>132946190</v>
      </c>
      <c r="G17" s="25">
        <v>132946190</v>
      </c>
      <c r="H17" s="26">
        <v>0</v>
      </c>
      <c r="I17" s="24">
        <v>86223639</v>
      </c>
      <c r="J17" s="6">
        <v>88383342</v>
      </c>
      <c r="K17" s="25">
        <v>89741007</v>
      </c>
    </row>
    <row r="18" spans="1:11" ht="13.5">
      <c r="A18" s="34" t="s">
        <v>28</v>
      </c>
      <c r="B18" s="35">
        <f>SUM(B11:B17)</f>
        <v>221916403</v>
      </c>
      <c r="C18" s="36">
        <f aca="true" t="shared" si="1" ref="C18:K18">SUM(C11:C17)</f>
        <v>267395734</v>
      </c>
      <c r="D18" s="37">
        <f t="shared" si="1"/>
        <v>323242901</v>
      </c>
      <c r="E18" s="35">
        <f t="shared" si="1"/>
        <v>280835470</v>
      </c>
      <c r="F18" s="36">
        <f t="shared" si="1"/>
        <v>323051310</v>
      </c>
      <c r="G18" s="38">
        <f t="shared" si="1"/>
        <v>323051310</v>
      </c>
      <c r="H18" s="39">
        <f t="shared" si="1"/>
        <v>0</v>
      </c>
      <c r="I18" s="35">
        <f t="shared" si="1"/>
        <v>313772635</v>
      </c>
      <c r="J18" s="36">
        <f t="shared" si="1"/>
        <v>322949553</v>
      </c>
      <c r="K18" s="38">
        <f t="shared" si="1"/>
        <v>331704814</v>
      </c>
    </row>
    <row r="19" spans="1:11" ht="13.5">
      <c r="A19" s="34" t="s">
        <v>29</v>
      </c>
      <c r="B19" s="40">
        <f>+B10-B18</f>
        <v>-4776417</v>
      </c>
      <c r="C19" s="41">
        <f aca="true" t="shared" si="2" ref="C19:K19">+C10-C18</f>
        <v>-34786134</v>
      </c>
      <c r="D19" s="42">
        <f t="shared" si="2"/>
        <v>-91735901</v>
      </c>
      <c r="E19" s="40">
        <f t="shared" si="2"/>
        <v>-37494252</v>
      </c>
      <c r="F19" s="41">
        <f t="shared" si="2"/>
        <v>-37468310</v>
      </c>
      <c r="G19" s="43">
        <f t="shared" si="2"/>
        <v>-37468310</v>
      </c>
      <c r="H19" s="44">
        <f t="shared" si="2"/>
        <v>0</v>
      </c>
      <c r="I19" s="40">
        <f t="shared" si="2"/>
        <v>-2843701</v>
      </c>
      <c r="J19" s="41">
        <f t="shared" si="2"/>
        <v>-18107885</v>
      </c>
      <c r="K19" s="43">
        <f t="shared" si="2"/>
        <v>-22898653</v>
      </c>
    </row>
    <row r="20" spans="1:11" ht="13.5">
      <c r="A20" s="22" t="s">
        <v>30</v>
      </c>
      <c r="B20" s="24">
        <v>27744729</v>
      </c>
      <c r="C20" s="6">
        <v>42018000</v>
      </c>
      <c r="D20" s="23">
        <v>49297000</v>
      </c>
      <c r="E20" s="24">
        <v>61022000</v>
      </c>
      <c r="F20" s="6">
        <v>56022000</v>
      </c>
      <c r="G20" s="25">
        <v>56022000</v>
      </c>
      <c r="H20" s="26">
        <v>0</v>
      </c>
      <c r="I20" s="24">
        <v>62773000</v>
      </c>
      <c r="J20" s="6">
        <v>63715000</v>
      </c>
      <c r="K20" s="25">
        <v>76750000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22968312</v>
      </c>
      <c r="C22" s="52">
        <f aca="true" t="shared" si="3" ref="C22:K22">SUM(C19:C21)</f>
        <v>7231866</v>
      </c>
      <c r="D22" s="53">
        <f t="shared" si="3"/>
        <v>-42438901</v>
      </c>
      <c r="E22" s="51">
        <f t="shared" si="3"/>
        <v>23527748</v>
      </c>
      <c r="F22" s="52">
        <f t="shared" si="3"/>
        <v>18553690</v>
      </c>
      <c r="G22" s="54">
        <f t="shared" si="3"/>
        <v>18553690</v>
      </c>
      <c r="H22" s="55">
        <f t="shared" si="3"/>
        <v>0</v>
      </c>
      <c r="I22" s="51">
        <f t="shared" si="3"/>
        <v>59929299</v>
      </c>
      <c r="J22" s="52">
        <f t="shared" si="3"/>
        <v>45607115</v>
      </c>
      <c r="K22" s="54">
        <f t="shared" si="3"/>
        <v>53851347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22968312</v>
      </c>
      <c r="C24" s="41">
        <f aca="true" t="shared" si="4" ref="C24:K24">SUM(C22:C23)</f>
        <v>7231866</v>
      </c>
      <c r="D24" s="42">
        <f t="shared" si="4"/>
        <v>-42438901</v>
      </c>
      <c r="E24" s="40">
        <f t="shared" si="4"/>
        <v>23527748</v>
      </c>
      <c r="F24" s="41">
        <f t="shared" si="4"/>
        <v>18553690</v>
      </c>
      <c r="G24" s="43">
        <f t="shared" si="4"/>
        <v>18553690</v>
      </c>
      <c r="H24" s="44">
        <f t="shared" si="4"/>
        <v>0</v>
      </c>
      <c r="I24" s="40">
        <f t="shared" si="4"/>
        <v>59929299</v>
      </c>
      <c r="J24" s="41">
        <f t="shared" si="4"/>
        <v>45607115</v>
      </c>
      <c r="K24" s="43">
        <f t="shared" si="4"/>
        <v>53851347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46425685</v>
      </c>
      <c r="C27" s="7">
        <v>52049000</v>
      </c>
      <c r="D27" s="64">
        <v>55293000</v>
      </c>
      <c r="E27" s="65">
        <v>61022000</v>
      </c>
      <c r="F27" s="7">
        <v>56022000</v>
      </c>
      <c r="G27" s="66">
        <v>56022000</v>
      </c>
      <c r="H27" s="67">
        <v>0</v>
      </c>
      <c r="I27" s="65">
        <v>67597000</v>
      </c>
      <c r="J27" s="7">
        <v>71601570</v>
      </c>
      <c r="K27" s="66">
        <v>86809109</v>
      </c>
    </row>
    <row r="28" spans="1:11" ht="13.5">
      <c r="A28" s="68" t="s">
        <v>30</v>
      </c>
      <c r="B28" s="6">
        <v>27744829</v>
      </c>
      <c r="C28" s="6">
        <v>42018000</v>
      </c>
      <c r="D28" s="23">
        <v>49297001</v>
      </c>
      <c r="E28" s="24">
        <v>58372000</v>
      </c>
      <c r="F28" s="6">
        <v>51872000</v>
      </c>
      <c r="G28" s="25">
        <v>51872000</v>
      </c>
      <c r="H28" s="26">
        <v>0</v>
      </c>
      <c r="I28" s="24">
        <v>62773000</v>
      </c>
      <c r="J28" s="6">
        <v>63715000</v>
      </c>
      <c r="K28" s="25">
        <v>76750000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18680856</v>
      </c>
      <c r="C31" s="6">
        <v>10031000</v>
      </c>
      <c r="D31" s="23">
        <v>5996000</v>
      </c>
      <c r="E31" s="24">
        <v>2650000</v>
      </c>
      <c r="F31" s="6">
        <v>4150000</v>
      </c>
      <c r="G31" s="25">
        <v>4150000</v>
      </c>
      <c r="H31" s="26">
        <v>0</v>
      </c>
      <c r="I31" s="24">
        <v>4824000</v>
      </c>
      <c r="J31" s="6">
        <v>7886570</v>
      </c>
      <c r="K31" s="25">
        <v>10059109</v>
      </c>
    </row>
    <row r="32" spans="1:11" ht="13.5">
      <c r="A32" s="34" t="s">
        <v>36</v>
      </c>
      <c r="B32" s="7">
        <f>SUM(B28:B31)</f>
        <v>46425685</v>
      </c>
      <c r="C32" s="7">
        <f aca="true" t="shared" si="5" ref="C32:K32">SUM(C28:C31)</f>
        <v>52049000</v>
      </c>
      <c r="D32" s="64">
        <f t="shared" si="5"/>
        <v>55293001</v>
      </c>
      <c r="E32" s="65">
        <f t="shared" si="5"/>
        <v>61022000</v>
      </c>
      <c r="F32" s="7">
        <f t="shared" si="5"/>
        <v>56022000</v>
      </c>
      <c r="G32" s="66">
        <f t="shared" si="5"/>
        <v>56022000</v>
      </c>
      <c r="H32" s="67">
        <f t="shared" si="5"/>
        <v>0</v>
      </c>
      <c r="I32" s="65">
        <f t="shared" si="5"/>
        <v>67597000</v>
      </c>
      <c r="J32" s="7">
        <f t="shared" si="5"/>
        <v>71601570</v>
      </c>
      <c r="K32" s="66">
        <f t="shared" si="5"/>
        <v>86809109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60045584</v>
      </c>
      <c r="C35" s="6">
        <v>87299530</v>
      </c>
      <c r="D35" s="23">
        <v>202251445</v>
      </c>
      <c r="E35" s="24">
        <v>189046000</v>
      </c>
      <c r="F35" s="6">
        <v>145812000</v>
      </c>
      <c r="G35" s="25">
        <v>145812000</v>
      </c>
      <c r="H35" s="26">
        <v>300759810</v>
      </c>
      <c r="I35" s="24">
        <v>143742822</v>
      </c>
      <c r="J35" s="6">
        <v>145898964</v>
      </c>
      <c r="K35" s="25">
        <v>148087450</v>
      </c>
    </row>
    <row r="36" spans="1:11" ht="13.5">
      <c r="A36" s="22" t="s">
        <v>39</v>
      </c>
      <c r="B36" s="6">
        <v>625266787</v>
      </c>
      <c r="C36" s="6">
        <v>605162185</v>
      </c>
      <c r="D36" s="23">
        <v>663964000</v>
      </c>
      <c r="E36" s="24">
        <v>592901000</v>
      </c>
      <c r="F36" s="6">
        <v>579468000</v>
      </c>
      <c r="G36" s="25">
        <v>579468000</v>
      </c>
      <c r="H36" s="26">
        <v>599096150</v>
      </c>
      <c r="I36" s="24">
        <v>605697096</v>
      </c>
      <c r="J36" s="6">
        <v>614782553</v>
      </c>
      <c r="K36" s="25">
        <v>624004290</v>
      </c>
    </row>
    <row r="37" spans="1:11" ht="13.5">
      <c r="A37" s="22" t="s">
        <v>40</v>
      </c>
      <c r="B37" s="6">
        <v>37763913</v>
      </c>
      <c r="C37" s="6">
        <v>54072475</v>
      </c>
      <c r="D37" s="23">
        <v>36904326</v>
      </c>
      <c r="E37" s="24">
        <v>28677000</v>
      </c>
      <c r="F37" s="6">
        <v>28677000</v>
      </c>
      <c r="G37" s="25">
        <v>28677000</v>
      </c>
      <c r="H37" s="26">
        <v>129502614</v>
      </c>
      <c r="I37" s="24">
        <v>94799824</v>
      </c>
      <c r="J37" s="6">
        <v>95804932</v>
      </c>
      <c r="K37" s="25">
        <v>97242006</v>
      </c>
    </row>
    <row r="38" spans="1:11" ht="13.5">
      <c r="A38" s="22" t="s">
        <v>41</v>
      </c>
      <c r="B38" s="6">
        <v>19610197</v>
      </c>
      <c r="C38" s="6">
        <v>27342099</v>
      </c>
      <c r="D38" s="23">
        <v>28463000</v>
      </c>
      <c r="E38" s="24">
        <v>28169000</v>
      </c>
      <c r="F38" s="6">
        <v>28169000</v>
      </c>
      <c r="G38" s="25">
        <v>28169000</v>
      </c>
      <c r="H38" s="26">
        <v>237326408</v>
      </c>
      <c r="I38" s="24">
        <v>25291734</v>
      </c>
      <c r="J38" s="6">
        <v>25671110</v>
      </c>
      <c r="K38" s="25">
        <v>26056177</v>
      </c>
    </row>
    <row r="39" spans="1:11" ht="13.5">
      <c r="A39" s="22" t="s">
        <v>42</v>
      </c>
      <c r="B39" s="6">
        <v>627938261</v>
      </c>
      <c r="C39" s="6">
        <v>611047141</v>
      </c>
      <c r="D39" s="23">
        <v>800848119</v>
      </c>
      <c r="E39" s="24">
        <v>725101000</v>
      </c>
      <c r="F39" s="6">
        <v>668434000</v>
      </c>
      <c r="G39" s="25">
        <v>668434000</v>
      </c>
      <c r="H39" s="26">
        <v>533026938</v>
      </c>
      <c r="I39" s="24">
        <v>629348360</v>
      </c>
      <c r="J39" s="6">
        <v>639205474</v>
      </c>
      <c r="K39" s="25">
        <v>648793557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31151075</v>
      </c>
      <c r="C42" s="6">
        <v>8769320</v>
      </c>
      <c r="D42" s="23">
        <v>79465543</v>
      </c>
      <c r="E42" s="24">
        <v>25241140</v>
      </c>
      <c r="F42" s="6">
        <v>164305000</v>
      </c>
      <c r="G42" s="25">
        <v>164305000</v>
      </c>
      <c r="H42" s="26">
        <v>821180</v>
      </c>
      <c r="I42" s="24">
        <v>136747265</v>
      </c>
      <c r="J42" s="6">
        <v>138797574</v>
      </c>
      <c r="K42" s="25">
        <v>140877728</v>
      </c>
    </row>
    <row r="43" spans="1:11" ht="13.5">
      <c r="A43" s="22" t="s">
        <v>45</v>
      </c>
      <c r="B43" s="6">
        <v>-23985626</v>
      </c>
      <c r="C43" s="6">
        <v>-32353404</v>
      </c>
      <c r="D43" s="23">
        <v>-69697281</v>
      </c>
      <c r="E43" s="24">
        <v>-56740000</v>
      </c>
      <c r="F43" s="6">
        <v>-56023000</v>
      </c>
      <c r="G43" s="25">
        <v>-56023000</v>
      </c>
      <c r="H43" s="26">
        <v>-43970558</v>
      </c>
      <c r="I43" s="24">
        <v>-67596884</v>
      </c>
      <c r="J43" s="6">
        <v>-68611000</v>
      </c>
      <c r="K43" s="25">
        <v>-69640000</v>
      </c>
    </row>
    <row r="44" spans="1:11" ht="13.5">
      <c r="A44" s="22" t="s">
        <v>46</v>
      </c>
      <c r="B44" s="6">
        <v>-194527</v>
      </c>
      <c r="C44" s="6">
        <v>-1321520</v>
      </c>
      <c r="D44" s="23">
        <v>-1062377</v>
      </c>
      <c r="E44" s="24">
        <v>-1436904</v>
      </c>
      <c r="F44" s="6">
        <v>-2620000</v>
      </c>
      <c r="G44" s="25">
        <v>-2620000</v>
      </c>
      <c r="H44" s="26">
        <v>-1044604</v>
      </c>
      <c r="I44" s="24">
        <v>-8636326</v>
      </c>
      <c r="J44" s="6">
        <v>-8766000</v>
      </c>
      <c r="K44" s="25">
        <v>-8898000</v>
      </c>
    </row>
    <row r="45" spans="1:11" ht="13.5">
      <c r="A45" s="34" t="s">
        <v>47</v>
      </c>
      <c r="B45" s="7">
        <v>17128522</v>
      </c>
      <c r="C45" s="7">
        <v>-7777235</v>
      </c>
      <c r="D45" s="64">
        <v>928411</v>
      </c>
      <c r="E45" s="65">
        <v>-32935764</v>
      </c>
      <c r="F45" s="7">
        <v>114318000</v>
      </c>
      <c r="G45" s="66">
        <v>114318000</v>
      </c>
      <c r="H45" s="67">
        <v>-35537953</v>
      </c>
      <c r="I45" s="65">
        <v>147156055</v>
      </c>
      <c r="J45" s="7">
        <v>208576629</v>
      </c>
      <c r="K45" s="66">
        <v>270916357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0</v>
      </c>
      <c r="C48" s="6">
        <v>-10390831</v>
      </c>
      <c r="D48" s="23">
        <v>47923000</v>
      </c>
      <c r="E48" s="24">
        <v>13456000</v>
      </c>
      <c r="F48" s="6">
        <v>13456000</v>
      </c>
      <c r="G48" s="25">
        <v>13456000</v>
      </c>
      <c r="H48" s="26">
        <v>10774850</v>
      </c>
      <c r="I48" s="24">
        <v>1867306</v>
      </c>
      <c r="J48" s="6">
        <v>1895316</v>
      </c>
      <c r="K48" s="25">
        <v>1923746</v>
      </c>
    </row>
    <row r="49" spans="1:11" ht="13.5">
      <c r="A49" s="22" t="s">
        <v>50</v>
      </c>
      <c r="B49" s="6">
        <f>+B75</f>
        <v>15782023.970131364</v>
      </c>
      <c r="C49" s="6">
        <f aca="true" t="shared" si="6" ref="C49:K49">+C75</f>
        <v>3371088.664168</v>
      </c>
      <c r="D49" s="23">
        <f t="shared" si="6"/>
        <v>-37727682.053515926</v>
      </c>
      <c r="E49" s="24">
        <f t="shared" si="6"/>
        <v>-49535311.442580864</v>
      </c>
      <c r="F49" s="6">
        <f t="shared" si="6"/>
        <v>-82016846.03376904</v>
      </c>
      <c r="G49" s="25">
        <f t="shared" si="6"/>
        <v>-82016846.03376904</v>
      </c>
      <c r="H49" s="26">
        <f t="shared" si="6"/>
        <v>104495532</v>
      </c>
      <c r="I49" s="24">
        <f t="shared" si="6"/>
        <v>-42462728.31908497</v>
      </c>
      <c r="J49" s="6">
        <f t="shared" si="6"/>
        <v>-50254849.0698438</v>
      </c>
      <c r="K49" s="25">
        <f t="shared" si="6"/>
        <v>-51403626.51868451</v>
      </c>
    </row>
    <row r="50" spans="1:11" ht="13.5">
      <c r="A50" s="34" t="s">
        <v>51</v>
      </c>
      <c r="B50" s="7">
        <f>+B48-B49</f>
        <v>-15782023.970131364</v>
      </c>
      <c r="C50" s="7">
        <f aca="true" t="shared" si="7" ref="C50:K50">+C48-C49</f>
        <v>-13761919.664168</v>
      </c>
      <c r="D50" s="64">
        <f t="shared" si="7"/>
        <v>85650682.05351593</v>
      </c>
      <c r="E50" s="65">
        <f t="shared" si="7"/>
        <v>62991311.442580864</v>
      </c>
      <c r="F50" s="7">
        <f t="shared" si="7"/>
        <v>95472846.03376904</v>
      </c>
      <c r="G50" s="66">
        <f t="shared" si="7"/>
        <v>95472846.03376904</v>
      </c>
      <c r="H50" s="67">
        <f t="shared" si="7"/>
        <v>-93720682</v>
      </c>
      <c r="I50" s="65">
        <f t="shared" si="7"/>
        <v>44330034.31908497</v>
      </c>
      <c r="J50" s="7">
        <f t="shared" si="7"/>
        <v>52150165.0698438</v>
      </c>
      <c r="K50" s="66">
        <f t="shared" si="7"/>
        <v>53327372.51868451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625266427</v>
      </c>
      <c r="C53" s="6">
        <v>595503144</v>
      </c>
      <c r="D53" s="23">
        <v>629334898</v>
      </c>
      <c r="E53" s="24">
        <v>193040000</v>
      </c>
      <c r="F53" s="6">
        <v>188040000</v>
      </c>
      <c r="G53" s="25">
        <v>188040000</v>
      </c>
      <c r="H53" s="26">
        <v>132018000</v>
      </c>
      <c r="I53" s="24">
        <v>685166897</v>
      </c>
      <c r="J53" s="6">
        <v>695444181</v>
      </c>
      <c r="K53" s="25">
        <v>705876255</v>
      </c>
    </row>
    <row r="54" spans="1:11" ht="13.5">
      <c r="A54" s="22" t="s">
        <v>98</v>
      </c>
      <c r="B54" s="6">
        <v>63963155</v>
      </c>
      <c r="C54" s="6">
        <v>64736000</v>
      </c>
      <c r="D54" s="23">
        <v>64211000</v>
      </c>
      <c r="E54" s="24">
        <v>70995364</v>
      </c>
      <c r="F54" s="6">
        <v>70995000</v>
      </c>
      <c r="G54" s="25">
        <v>70995000</v>
      </c>
      <c r="H54" s="26">
        <v>0</v>
      </c>
      <c r="I54" s="24">
        <v>64000000</v>
      </c>
      <c r="J54" s="6">
        <v>66560000</v>
      </c>
      <c r="K54" s="25">
        <v>69222000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10510882</v>
      </c>
      <c r="C56" s="6">
        <v>8821056</v>
      </c>
      <c r="D56" s="23">
        <v>12770134</v>
      </c>
      <c r="E56" s="24">
        <v>0</v>
      </c>
      <c r="F56" s="6">
        <v>0</v>
      </c>
      <c r="G56" s="25">
        <v>0</v>
      </c>
      <c r="H56" s="26">
        <v>0</v>
      </c>
      <c r="I56" s="24">
        <v>10898000</v>
      </c>
      <c r="J56" s="6">
        <v>11061470</v>
      </c>
      <c r="K56" s="25">
        <v>11227601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7918000</v>
      </c>
      <c r="C59" s="6">
        <v>11992000</v>
      </c>
      <c r="D59" s="23">
        <v>12093000</v>
      </c>
      <c r="E59" s="24">
        <v>0</v>
      </c>
      <c r="F59" s="6">
        <v>20378677</v>
      </c>
      <c r="G59" s="25">
        <v>20378677</v>
      </c>
      <c r="H59" s="26">
        <v>20378677</v>
      </c>
      <c r="I59" s="24">
        <v>22499011</v>
      </c>
      <c r="J59" s="6">
        <v>24841292</v>
      </c>
      <c r="K59" s="25">
        <v>27428909</v>
      </c>
    </row>
    <row r="60" spans="1:11" ht="13.5">
      <c r="A60" s="33" t="s">
        <v>58</v>
      </c>
      <c r="B60" s="6">
        <v>20853000</v>
      </c>
      <c r="C60" s="6">
        <v>26010000</v>
      </c>
      <c r="D60" s="23">
        <v>27093000</v>
      </c>
      <c r="E60" s="24">
        <v>0</v>
      </c>
      <c r="F60" s="6">
        <v>38526345</v>
      </c>
      <c r="G60" s="25">
        <v>38526345</v>
      </c>
      <c r="H60" s="26">
        <v>38526345</v>
      </c>
      <c r="I60" s="24">
        <v>41735539</v>
      </c>
      <c r="J60" s="6">
        <v>45232012</v>
      </c>
      <c r="K60" s="25">
        <v>49043072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6816</v>
      </c>
      <c r="C62" s="92">
        <v>6695</v>
      </c>
      <c r="D62" s="93">
        <v>6478</v>
      </c>
      <c r="E62" s="91">
        <v>0</v>
      </c>
      <c r="F62" s="92">
        <v>7873</v>
      </c>
      <c r="G62" s="93">
        <v>7873</v>
      </c>
      <c r="H62" s="94">
        <v>7873</v>
      </c>
      <c r="I62" s="91">
        <v>7873</v>
      </c>
      <c r="J62" s="92">
        <v>7873</v>
      </c>
      <c r="K62" s="93">
        <v>7873</v>
      </c>
    </row>
    <row r="63" spans="1:11" ht="13.5">
      <c r="A63" s="90" t="s">
        <v>61</v>
      </c>
      <c r="B63" s="91">
        <v>4258</v>
      </c>
      <c r="C63" s="92">
        <v>3885</v>
      </c>
      <c r="D63" s="93">
        <v>3450</v>
      </c>
      <c r="E63" s="91">
        <v>0</v>
      </c>
      <c r="F63" s="92">
        <v>4191</v>
      </c>
      <c r="G63" s="93">
        <v>4191</v>
      </c>
      <c r="H63" s="94">
        <v>4191</v>
      </c>
      <c r="I63" s="91">
        <v>4191</v>
      </c>
      <c r="J63" s="92">
        <v>4191</v>
      </c>
      <c r="K63" s="93">
        <v>4191</v>
      </c>
    </row>
    <row r="64" spans="1:11" ht="13.5">
      <c r="A64" s="90" t="s">
        <v>62</v>
      </c>
      <c r="B64" s="91">
        <v>11931</v>
      </c>
      <c r="C64" s="92">
        <v>11847</v>
      </c>
      <c r="D64" s="93">
        <v>11761</v>
      </c>
      <c r="E64" s="91">
        <v>0</v>
      </c>
      <c r="F64" s="92">
        <v>13804</v>
      </c>
      <c r="G64" s="93">
        <v>13804</v>
      </c>
      <c r="H64" s="94">
        <v>13804</v>
      </c>
      <c r="I64" s="91">
        <v>13804</v>
      </c>
      <c r="J64" s="92">
        <v>13804</v>
      </c>
      <c r="K64" s="93">
        <v>13804</v>
      </c>
    </row>
    <row r="65" spans="1:11" ht="13.5">
      <c r="A65" s="90" t="s">
        <v>63</v>
      </c>
      <c r="B65" s="91">
        <v>4136</v>
      </c>
      <c r="C65" s="92">
        <v>4133</v>
      </c>
      <c r="D65" s="93">
        <v>4114</v>
      </c>
      <c r="E65" s="91">
        <v>0</v>
      </c>
      <c r="F65" s="92">
        <v>4813</v>
      </c>
      <c r="G65" s="93">
        <v>4813</v>
      </c>
      <c r="H65" s="94">
        <v>4813</v>
      </c>
      <c r="I65" s="91">
        <v>4813</v>
      </c>
      <c r="J65" s="92">
        <v>4813</v>
      </c>
      <c r="K65" s="93">
        <v>4813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0.35892005030492563</v>
      </c>
      <c r="C70" s="5">
        <f aca="true" t="shared" si="8" ref="C70:K70">IF(ISERROR(C71/C72),0,(C71/C72))</f>
        <v>0.4829828486191164</v>
      </c>
      <c r="D70" s="5">
        <f t="shared" si="8"/>
        <v>0.4745982378913747</v>
      </c>
      <c r="E70" s="5">
        <f t="shared" si="8"/>
        <v>0.4668166948527178</v>
      </c>
      <c r="F70" s="5">
        <f t="shared" si="8"/>
        <v>0.9003428277858463</v>
      </c>
      <c r="G70" s="5">
        <f t="shared" si="8"/>
        <v>0.9003428277858463</v>
      </c>
      <c r="H70" s="5">
        <f t="shared" si="8"/>
        <v>0</v>
      </c>
      <c r="I70" s="5">
        <f t="shared" si="8"/>
        <v>0.946939092604789</v>
      </c>
      <c r="J70" s="5">
        <f t="shared" si="8"/>
        <v>0.9934693244827312</v>
      </c>
      <c r="K70" s="5">
        <f t="shared" si="8"/>
        <v>0.996156317709366</v>
      </c>
    </row>
    <row r="71" spans="1:11" ht="12.75" hidden="1">
      <c r="A71" s="1" t="s">
        <v>104</v>
      </c>
      <c r="B71" s="1">
        <f>+B83</f>
        <v>43963187</v>
      </c>
      <c r="C71" s="1">
        <f aca="true" t="shared" si="9" ref="C71:K71">+C83</f>
        <v>54730223</v>
      </c>
      <c r="D71" s="1">
        <f t="shared" si="9"/>
        <v>70727477</v>
      </c>
      <c r="E71" s="1">
        <f t="shared" si="9"/>
        <v>74815413</v>
      </c>
      <c r="F71" s="1">
        <f t="shared" si="9"/>
        <v>182260000</v>
      </c>
      <c r="G71" s="1">
        <f t="shared" si="9"/>
        <v>182260000</v>
      </c>
      <c r="H71" s="1">
        <f t="shared" si="9"/>
        <v>59705537</v>
      </c>
      <c r="I71" s="1">
        <f t="shared" si="9"/>
        <v>214123699</v>
      </c>
      <c r="J71" s="1">
        <f t="shared" si="9"/>
        <v>217334000</v>
      </c>
      <c r="K71" s="1">
        <f t="shared" si="9"/>
        <v>220593000</v>
      </c>
    </row>
    <row r="72" spans="1:11" ht="12.75" hidden="1">
      <c r="A72" s="1" t="s">
        <v>105</v>
      </c>
      <c r="B72" s="1">
        <f>+B77</f>
        <v>122487409</v>
      </c>
      <c r="C72" s="1">
        <f aca="true" t="shared" si="10" ref="C72:K72">+C77</f>
        <v>113317115</v>
      </c>
      <c r="D72" s="1">
        <f t="shared" si="10"/>
        <v>149026000</v>
      </c>
      <c r="E72" s="1">
        <f t="shared" si="10"/>
        <v>160267218</v>
      </c>
      <c r="F72" s="1">
        <f t="shared" si="10"/>
        <v>202434000</v>
      </c>
      <c r="G72" s="1">
        <f t="shared" si="10"/>
        <v>202434000</v>
      </c>
      <c r="H72" s="1">
        <f t="shared" si="10"/>
        <v>0</v>
      </c>
      <c r="I72" s="1">
        <f t="shared" si="10"/>
        <v>226121934</v>
      </c>
      <c r="J72" s="1">
        <f t="shared" si="10"/>
        <v>218762668</v>
      </c>
      <c r="K72" s="1">
        <f t="shared" si="10"/>
        <v>221444161</v>
      </c>
    </row>
    <row r="73" spans="1:11" ht="12.75" hidden="1">
      <c r="A73" s="1" t="s">
        <v>106</v>
      </c>
      <c r="B73" s="1">
        <f>+B74</f>
        <v>39577649.666666664</v>
      </c>
      <c r="C73" s="1">
        <f aca="true" t="shared" si="11" ref="C73:K73">+(C78+C80+C81+C82)-(B78+B80+B81+B82)</f>
        <v>23254577</v>
      </c>
      <c r="D73" s="1">
        <f t="shared" si="11"/>
        <v>71028284</v>
      </c>
      <c r="E73" s="1">
        <f t="shared" si="11"/>
        <v>20863555</v>
      </c>
      <c r="F73" s="1">
        <f>+(F78+F80+F81+F82)-(D78+D80+D81+D82)</f>
        <v>-22370445</v>
      </c>
      <c r="G73" s="1">
        <f>+(G78+G80+G81+G82)-(D78+D80+D81+D82)</f>
        <v>-22370445</v>
      </c>
      <c r="H73" s="1">
        <f>+(H78+H80+H81+H82)-(D78+D80+D81+D82)</f>
        <v>134923591</v>
      </c>
      <c r="I73" s="1">
        <f>+(I78+I80+I81+I82)-(E78+E80+E81+E82)</f>
        <v>-32074528</v>
      </c>
      <c r="J73" s="1">
        <f t="shared" si="11"/>
        <v>2146762</v>
      </c>
      <c r="K73" s="1">
        <f t="shared" si="11"/>
        <v>2178964</v>
      </c>
    </row>
    <row r="74" spans="1:11" ht="12.75" hidden="1">
      <c r="A74" s="1" t="s">
        <v>107</v>
      </c>
      <c r="B74" s="1">
        <f>+TREND(C74:E74)</f>
        <v>39577649.666666664</v>
      </c>
      <c r="C74" s="1">
        <f>+C73</f>
        <v>23254577</v>
      </c>
      <c r="D74" s="1">
        <f aca="true" t="shared" si="12" ref="D74:K74">+D73</f>
        <v>71028284</v>
      </c>
      <c r="E74" s="1">
        <f t="shared" si="12"/>
        <v>20863555</v>
      </c>
      <c r="F74" s="1">
        <f t="shared" si="12"/>
        <v>-22370445</v>
      </c>
      <c r="G74" s="1">
        <f t="shared" si="12"/>
        <v>-22370445</v>
      </c>
      <c r="H74" s="1">
        <f t="shared" si="12"/>
        <v>134923591</v>
      </c>
      <c r="I74" s="1">
        <f t="shared" si="12"/>
        <v>-32074528</v>
      </c>
      <c r="J74" s="1">
        <f t="shared" si="12"/>
        <v>2146762</v>
      </c>
      <c r="K74" s="1">
        <f t="shared" si="12"/>
        <v>2178964</v>
      </c>
    </row>
    <row r="75" spans="1:11" ht="12.75" hidden="1">
      <c r="A75" s="1" t="s">
        <v>108</v>
      </c>
      <c r="B75" s="1">
        <f>+B84-(((B80+B81+B78)*B70)-B79)</f>
        <v>15782023.970131364</v>
      </c>
      <c r="C75" s="1">
        <f aca="true" t="shared" si="13" ref="C75:K75">+C84-(((C80+C81+C78)*C70)-C79)</f>
        <v>3371088.664168</v>
      </c>
      <c r="D75" s="1">
        <f t="shared" si="13"/>
        <v>-37727682.053515926</v>
      </c>
      <c r="E75" s="1">
        <f t="shared" si="13"/>
        <v>-49535311.442580864</v>
      </c>
      <c r="F75" s="1">
        <f t="shared" si="13"/>
        <v>-82016846.03376904</v>
      </c>
      <c r="G75" s="1">
        <f t="shared" si="13"/>
        <v>-82016846.03376904</v>
      </c>
      <c r="H75" s="1">
        <f t="shared" si="13"/>
        <v>104495532</v>
      </c>
      <c r="I75" s="1">
        <f t="shared" si="13"/>
        <v>-42462728.31908497</v>
      </c>
      <c r="J75" s="1">
        <f t="shared" si="13"/>
        <v>-50254849.0698438</v>
      </c>
      <c r="K75" s="1">
        <f t="shared" si="13"/>
        <v>-51403626.51868451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122487409</v>
      </c>
      <c r="C77" s="3">
        <v>113317115</v>
      </c>
      <c r="D77" s="3">
        <v>149026000</v>
      </c>
      <c r="E77" s="3">
        <v>160267218</v>
      </c>
      <c r="F77" s="3">
        <v>202434000</v>
      </c>
      <c r="G77" s="3">
        <v>202434000</v>
      </c>
      <c r="H77" s="3">
        <v>0</v>
      </c>
      <c r="I77" s="3">
        <v>226121934</v>
      </c>
      <c r="J77" s="3">
        <v>218762668</v>
      </c>
      <c r="K77" s="3">
        <v>221444161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2018500</v>
      </c>
      <c r="J78" s="3">
        <v>2048778</v>
      </c>
      <c r="K78" s="3">
        <v>2079509</v>
      </c>
    </row>
    <row r="79" spans="1:11" ht="12.75" hidden="1">
      <c r="A79" s="2" t="s">
        <v>66</v>
      </c>
      <c r="B79" s="3">
        <v>37333588</v>
      </c>
      <c r="C79" s="3">
        <v>38752075</v>
      </c>
      <c r="D79" s="3">
        <v>35516326</v>
      </c>
      <c r="E79" s="3">
        <v>27355000</v>
      </c>
      <c r="F79" s="3">
        <v>27355000</v>
      </c>
      <c r="G79" s="3">
        <v>27355000</v>
      </c>
      <c r="H79" s="3">
        <v>104495532</v>
      </c>
      <c r="I79" s="3">
        <v>92641998</v>
      </c>
      <c r="J79" s="3">
        <v>93614739</v>
      </c>
      <c r="K79" s="3">
        <v>95018960</v>
      </c>
    </row>
    <row r="80" spans="1:11" ht="12.75" hidden="1">
      <c r="A80" s="2" t="s">
        <v>67</v>
      </c>
      <c r="B80" s="3">
        <v>60045584</v>
      </c>
      <c r="C80" s="3">
        <v>52639961</v>
      </c>
      <c r="D80" s="3">
        <v>154328445</v>
      </c>
      <c r="E80" s="3">
        <v>141355000</v>
      </c>
      <c r="F80" s="3">
        <v>98121000</v>
      </c>
      <c r="G80" s="3">
        <v>98121000</v>
      </c>
      <c r="H80" s="3">
        <v>270796852</v>
      </c>
      <c r="I80" s="3">
        <v>138977491</v>
      </c>
      <c r="J80" s="3">
        <v>141062153</v>
      </c>
      <c r="K80" s="3">
        <v>143178086</v>
      </c>
    </row>
    <row r="81" spans="1:11" ht="12.75" hidden="1">
      <c r="A81" s="2" t="s">
        <v>68</v>
      </c>
      <c r="B81" s="3">
        <v>0</v>
      </c>
      <c r="C81" s="3">
        <v>20615200</v>
      </c>
      <c r="D81" s="3">
        <v>0</v>
      </c>
      <c r="E81" s="3">
        <v>23357000</v>
      </c>
      <c r="F81" s="3">
        <v>23357000</v>
      </c>
      <c r="G81" s="3">
        <v>23357000</v>
      </c>
      <c r="H81" s="3">
        <v>13886179</v>
      </c>
      <c r="I81" s="3">
        <v>1679211</v>
      </c>
      <c r="J81" s="3">
        <v>1704399</v>
      </c>
      <c r="K81" s="3">
        <v>1729965</v>
      </c>
    </row>
    <row r="82" spans="1:11" ht="12.75" hidden="1">
      <c r="A82" s="2" t="s">
        <v>69</v>
      </c>
      <c r="B82" s="3">
        <v>0</v>
      </c>
      <c r="C82" s="3">
        <v>10045000</v>
      </c>
      <c r="D82" s="3">
        <v>0</v>
      </c>
      <c r="E82" s="3">
        <v>10480000</v>
      </c>
      <c r="F82" s="3">
        <v>10480000</v>
      </c>
      <c r="G82" s="3">
        <v>10480000</v>
      </c>
      <c r="H82" s="3">
        <v>4569005</v>
      </c>
      <c r="I82" s="3">
        <v>442270</v>
      </c>
      <c r="J82" s="3">
        <v>448904</v>
      </c>
      <c r="K82" s="3">
        <v>455638</v>
      </c>
    </row>
    <row r="83" spans="1:11" ht="12.75" hidden="1">
      <c r="A83" s="2" t="s">
        <v>70</v>
      </c>
      <c r="B83" s="3">
        <v>43963187</v>
      </c>
      <c r="C83" s="3">
        <v>54730223</v>
      </c>
      <c r="D83" s="3">
        <v>70727477</v>
      </c>
      <c r="E83" s="3">
        <v>74815413</v>
      </c>
      <c r="F83" s="3">
        <v>182260000</v>
      </c>
      <c r="G83" s="3">
        <v>182260000</v>
      </c>
      <c r="H83" s="3">
        <v>59705537</v>
      </c>
      <c r="I83" s="3">
        <v>214123699</v>
      </c>
      <c r="J83" s="3">
        <v>217334000</v>
      </c>
      <c r="K83" s="3">
        <v>220593000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172500680</v>
      </c>
      <c r="C5" s="6">
        <v>147150223</v>
      </c>
      <c r="D5" s="23">
        <v>167544300</v>
      </c>
      <c r="E5" s="24">
        <v>204500000</v>
      </c>
      <c r="F5" s="6">
        <v>141689751</v>
      </c>
      <c r="G5" s="25">
        <v>141689751</v>
      </c>
      <c r="H5" s="26">
        <v>0</v>
      </c>
      <c r="I5" s="24">
        <v>267000000</v>
      </c>
      <c r="J5" s="6">
        <v>280350000</v>
      </c>
      <c r="K5" s="25">
        <v>294367500</v>
      </c>
    </row>
    <row r="6" spans="1:11" ht="13.5">
      <c r="A6" s="22" t="s">
        <v>18</v>
      </c>
      <c r="B6" s="6">
        <v>370109815</v>
      </c>
      <c r="C6" s="6">
        <v>364626022</v>
      </c>
      <c r="D6" s="23">
        <v>422077966</v>
      </c>
      <c r="E6" s="24">
        <v>585121250</v>
      </c>
      <c r="F6" s="6">
        <v>660221250</v>
      </c>
      <c r="G6" s="25">
        <v>660221250</v>
      </c>
      <c r="H6" s="26">
        <v>0</v>
      </c>
      <c r="I6" s="24">
        <v>724736000</v>
      </c>
      <c r="J6" s="6">
        <v>761242500</v>
      </c>
      <c r="K6" s="25">
        <v>799464075</v>
      </c>
    </row>
    <row r="7" spans="1:11" ht="13.5">
      <c r="A7" s="22" t="s">
        <v>19</v>
      </c>
      <c r="B7" s="6">
        <v>2017989</v>
      </c>
      <c r="C7" s="6">
        <v>1902787</v>
      </c>
      <c r="D7" s="23">
        <v>2805297</v>
      </c>
      <c r="E7" s="24">
        <v>2000000</v>
      </c>
      <c r="F7" s="6">
        <v>2500000</v>
      </c>
      <c r="G7" s="25">
        <v>2500000</v>
      </c>
      <c r="H7" s="26">
        <v>0</v>
      </c>
      <c r="I7" s="24">
        <v>2500000</v>
      </c>
      <c r="J7" s="6">
        <v>2625000</v>
      </c>
      <c r="K7" s="25">
        <v>2756250</v>
      </c>
    </row>
    <row r="8" spans="1:11" ht="13.5">
      <c r="A8" s="22" t="s">
        <v>20</v>
      </c>
      <c r="B8" s="6">
        <v>318769659</v>
      </c>
      <c r="C8" s="6">
        <v>348012896</v>
      </c>
      <c r="D8" s="23">
        <v>365116100</v>
      </c>
      <c r="E8" s="24">
        <v>491688000</v>
      </c>
      <c r="F8" s="6">
        <v>491688000</v>
      </c>
      <c r="G8" s="25">
        <v>491688000</v>
      </c>
      <c r="H8" s="26">
        <v>0</v>
      </c>
      <c r="I8" s="24">
        <v>569484000</v>
      </c>
      <c r="J8" s="6">
        <v>589792000</v>
      </c>
      <c r="K8" s="25">
        <v>606426000</v>
      </c>
    </row>
    <row r="9" spans="1:11" ht="13.5">
      <c r="A9" s="22" t="s">
        <v>21</v>
      </c>
      <c r="B9" s="6">
        <v>842833476</v>
      </c>
      <c r="C9" s="6">
        <v>114709362</v>
      </c>
      <c r="D9" s="23">
        <v>110240376</v>
      </c>
      <c r="E9" s="24">
        <v>117520465</v>
      </c>
      <c r="F9" s="6">
        <v>115347210</v>
      </c>
      <c r="G9" s="25">
        <v>115347210</v>
      </c>
      <c r="H9" s="26">
        <v>0</v>
      </c>
      <c r="I9" s="24">
        <v>535398639</v>
      </c>
      <c r="J9" s="6">
        <v>562168571</v>
      </c>
      <c r="K9" s="25">
        <v>590277003</v>
      </c>
    </row>
    <row r="10" spans="1:11" ht="25.5">
      <c r="A10" s="27" t="s">
        <v>97</v>
      </c>
      <c r="B10" s="28">
        <f>SUM(B5:B9)</f>
        <v>1706231619</v>
      </c>
      <c r="C10" s="29">
        <f aca="true" t="shared" si="0" ref="C10:K10">SUM(C5:C9)</f>
        <v>976401290</v>
      </c>
      <c r="D10" s="30">
        <f t="shared" si="0"/>
        <v>1067784039</v>
      </c>
      <c r="E10" s="28">
        <f t="shared" si="0"/>
        <v>1400829715</v>
      </c>
      <c r="F10" s="29">
        <f t="shared" si="0"/>
        <v>1411446211</v>
      </c>
      <c r="G10" s="31">
        <f t="shared" si="0"/>
        <v>1411446211</v>
      </c>
      <c r="H10" s="32">
        <f t="shared" si="0"/>
        <v>0</v>
      </c>
      <c r="I10" s="28">
        <f t="shared" si="0"/>
        <v>2099118639</v>
      </c>
      <c r="J10" s="29">
        <f t="shared" si="0"/>
        <v>2196178071</v>
      </c>
      <c r="K10" s="31">
        <f t="shared" si="0"/>
        <v>2293290828</v>
      </c>
    </row>
    <row r="11" spans="1:11" ht="13.5">
      <c r="A11" s="22" t="s">
        <v>22</v>
      </c>
      <c r="B11" s="6">
        <v>256142458</v>
      </c>
      <c r="C11" s="6">
        <v>259274435</v>
      </c>
      <c r="D11" s="23">
        <v>308550975</v>
      </c>
      <c r="E11" s="24">
        <v>351445108</v>
      </c>
      <c r="F11" s="6">
        <v>337760707</v>
      </c>
      <c r="G11" s="25">
        <v>337760707</v>
      </c>
      <c r="H11" s="26">
        <v>0</v>
      </c>
      <c r="I11" s="24">
        <v>373063658</v>
      </c>
      <c r="J11" s="6">
        <v>391148541</v>
      </c>
      <c r="K11" s="25">
        <v>410423117</v>
      </c>
    </row>
    <row r="12" spans="1:11" ht="13.5">
      <c r="A12" s="22" t="s">
        <v>23</v>
      </c>
      <c r="B12" s="6">
        <v>17501532</v>
      </c>
      <c r="C12" s="6">
        <v>19389954</v>
      </c>
      <c r="D12" s="23">
        <v>20133891</v>
      </c>
      <c r="E12" s="24">
        <v>22100000</v>
      </c>
      <c r="F12" s="6">
        <v>21334805</v>
      </c>
      <c r="G12" s="25">
        <v>21334805</v>
      </c>
      <c r="H12" s="26">
        <v>0</v>
      </c>
      <c r="I12" s="24">
        <v>23643071</v>
      </c>
      <c r="J12" s="6">
        <v>24825224</v>
      </c>
      <c r="K12" s="25">
        <v>26066486</v>
      </c>
    </row>
    <row r="13" spans="1:11" ht="13.5">
      <c r="A13" s="22" t="s">
        <v>98</v>
      </c>
      <c r="B13" s="6">
        <v>458714888</v>
      </c>
      <c r="C13" s="6">
        <v>214697263</v>
      </c>
      <c r="D13" s="23">
        <v>215724631</v>
      </c>
      <c r="E13" s="24">
        <v>150000000</v>
      </c>
      <c r="F13" s="6">
        <v>103200000</v>
      </c>
      <c r="G13" s="25">
        <v>103200000</v>
      </c>
      <c r="H13" s="26">
        <v>0</v>
      </c>
      <c r="I13" s="24">
        <v>179110000</v>
      </c>
      <c r="J13" s="6">
        <v>188250000</v>
      </c>
      <c r="K13" s="25">
        <v>197837500</v>
      </c>
    </row>
    <row r="14" spans="1:11" ht="13.5">
      <c r="A14" s="22" t="s">
        <v>24</v>
      </c>
      <c r="B14" s="6">
        <v>7462798</v>
      </c>
      <c r="C14" s="6">
        <v>7582504</v>
      </c>
      <c r="D14" s="23">
        <v>5769356</v>
      </c>
      <c r="E14" s="24">
        <v>6000000</v>
      </c>
      <c r="F14" s="6">
        <v>7600000</v>
      </c>
      <c r="G14" s="25">
        <v>7600000</v>
      </c>
      <c r="H14" s="26">
        <v>0</v>
      </c>
      <c r="I14" s="24">
        <v>6000000</v>
      </c>
      <c r="J14" s="6">
        <v>6300000</v>
      </c>
      <c r="K14" s="25">
        <v>6615000</v>
      </c>
    </row>
    <row r="15" spans="1:11" ht="13.5">
      <c r="A15" s="22" t="s">
        <v>25</v>
      </c>
      <c r="B15" s="6">
        <v>374011629</v>
      </c>
      <c r="C15" s="6">
        <v>353257401</v>
      </c>
      <c r="D15" s="23">
        <v>282062323</v>
      </c>
      <c r="E15" s="24">
        <v>368474264</v>
      </c>
      <c r="F15" s="6">
        <v>407072142</v>
      </c>
      <c r="G15" s="25">
        <v>407072142</v>
      </c>
      <c r="H15" s="26">
        <v>0</v>
      </c>
      <c r="I15" s="24">
        <v>639274000</v>
      </c>
      <c r="J15" s="6">
        <v>671361000</v>
      </c>
      <c r="K15" s="25">
        <v>703805000</v>
      </c>
    </row>
    <row r="16" spans="1:11" ht="13.5">
      <c r="A16" s="33" t="s">
        <v>26</v>
      </c>
      <c r="B16" s="6">
        <v>74387000</v>
      </c>
      <c r="C16" s="6">
        <v>77723000</v>
      </c>
      <c r="D16" s="23">
        <v>80000000</v>
      </c>
      <c r="E16" s="24">
        <v>88500000</v>
      </c>
      <c r="F16" s="6">
        <v>88500000</v>
      </c>
      <c r="G16" s="25">
        <v>88500000</v>
      </c>
      <c r="H16" s="26">
        <v>0</v>
      </c>
      <c r="I16" s="24">
        <v>255396452</v>
      </c>
      <c r="J16" s="6">
        <v>230954523</v>
      </c>
      <c r="K16" s="25">
        <v>240302250</v>
      </c>
    </row>
    <row r="17" spans="1:11" ht="13.5">
      <c r="A17" s="22" t="s">
        <v>27</v>
      </c>
      <c r="B17" s="6">
        <v>1132706937</v>
      </c>
      <c r="C17" s="6">
        <v>517531997</v>
      </c>
      <c r="D17" s="23">
        <v>604580355</v>
      </c>
      <c r="E17" s="24">
        <v>409309673</v>
      </c>
      <c r="F17" s="6">
        <v>442778556</v>
      </c>
      <c r="G17" s="25">
        <v>442778556</v>
      </c>
      <c r="H17" s="26">
        <v>0</v>
      </c>
      <c r="I17" s="24">
        <v>476831459</v>
      </c>
      <c r="J17" s="6">
        <v>496833482</v>
      </c>
      <c r="K17" s="25">
        <v>523735208</v>
      </c>
    </row>
    <row r="18" spans="1:11" ht="13.5">
      <c r="A18" s="34" t="s">
        <v>28</v>
      </c>
      <c r="B18" s="35">
        <f>SUM(B11:B17)</f>
        <v>2320927242</v>
      </c>
      <c r="C18" s="36">
        <f aca="true" t="shared" si="1" ref="C18:K18">SUM(C11:C17)</f>
        <v>1449456554</v>
      </c>
      <c r="D18" s="37">
        <f t="shared" si="1"/>
        <v>1516821531</v>
      </c>
      <c r="E18" s="35">
        <f t="shared" si="1"/>
        <v>1395829045</v>
      </c>
      <c r="F18" s="36">
        <f t="shared" si="1"/>
        <v>1408246210</v>
      </c>
      <c r="G18" s="38">
        <f t="shared" si="1"/>
        <v>1408246210</v>
      </c>
      <c r="H18" s="39">
        <f t="shared" si="1"/>
        <v>0</v>
      </c>
      <c r="I18" s="35">
        <f t="shared" si="1"/>
        <v>1953318640</v>
      </c>
      <c r="J18" s="36">
        <f t="shared" si="1"/>
        <v>2009672770</v>
      </c>
      <c r="K18" s="38">
        <f t="shared" si="1"/>
        <v>2108784561</v>
      </c>
    </row>
    <row r="19" spans="1:11" ht="13.5">
      <c r="A19" s="34" t="s">
        <v>29</v>
      </c>
      <c r="B19" s="40">
        <f>+B10-B18</f>
        <v>-614695623</v>
      </c>
      <c r="C19" s="41">
        <f aca="true" t="shared" si="2" ref="C19:K19">+C10-C18</f>
        <v>-473055264</v>
      </c>
      <c r="D19" s="42">
        <f t="shared" si="2"/>
        <v>-449037492</v>
      </c>
      <c r="E19" s="40">
        <f t="shared" si="2"/>
        <v>5000670</v>
      </c>
      <c r="F19" s="41">
        <f t="shared" si="2"/>
        <v>3200001</v>
      </c>
      <c r="G19" s="43">
        <f t="shared" si="2"/>
        <v>3200001</v>
      </c>
      <c r="H19" s="44">
        <f t="shared" si="2"/>
        <v>0</v>
      </c>
      <c r="I19" s="40">
        <f t="shared" si="2"/>
        <v>145799999</v>
      </c>
      <c r="J19" s="41">
        <f t="shared" si="2"/>
        <v>186505301</v>
      </c>
      <c r="K19" s="43">
        <f t="shared" si="2"/>
        <v>184506267</v>
      </c>
    </row>
    <row r="20" spans="1:11" ht="13.5">
      <c r="A20" s="22" t="s">
        <v>30</v>
      </c>
      <c r="B20" s="24">
        <v>294379835</v>
      </c>
      <c r="C20" s="6">
        <v>286989512</v>
      </c>
      <c r="D20" s="23">
        <v>280400011</v>
      </c>
      <c r="E20" s="24">
        <v>253309000</v>
      </c>
      <c r="F20" s="6">
        <v>276401862</v>
      </c>
      <c r="G20" s="25">
        <v>276401862</v>
      </c>
      <c r="H20" s="26">
        <v>0</v>
      </c>
      <c r="I20" s="24">
        <v>304865000</v>
      </c>
      <c r="J20" s="6">
        <v>273608000</v>
      </c>
      <c r="K20" s="25">
        <v>282447000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-320315788</v>
      </c>
      <c r="C22" s="52">
        <f aca="true" t="shared" si="3" ref="C22:K22">SUM(C19:C21)</f>
        <v>-186065752</v>
      </c>
      <c r="D22" s="53">
        <f t="shared" si="3"/>
        <v>-168637481</v>
      </c>
      <c r="E22" s="51">
        <f t="shared" si="3"/>
        <v>258309670</v>
      </c>
      <c r="F22" s="52">
        <f t="shared" si="3"/>
        <v>279601863</v>
      </c>
      <c r="G22" s="54">
        <f t="shared" si="3"/>
        <v>279601863</v>
      </c>
      <c r="H22" s="55">
        <f t="shared" si="3"/>
        <v>0</v>
      </c>
      <c r="I22" s="51">
        <f t="shared" si="3"/>
        <v>450664999</v>
      </c>
      <c r="J22" s="52">
        <f t="shared" si="3"/>
        <v>460113301</v>
      </c>
      <c r="K22" s="54">
        <f t="shared" si="3"/>
        <v>466953267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-320315788</v>
      </c>
      <c r="C24" s="41">
        <f aca="true" t="shared" si="4" ref="C24:K24">SUM(C22:C23)</f>
        <v>-186065752</v>
      </c>
      <c r="D24" s="42">
        <f t="shared" si="4"/>
        <v>-168637481</v>
      </c>
      <c r="E24" s="40">
        <f t="shared" si="4"/>
        <v>258309670</v>
      </c>
      <c r="F24" s="41">
        <f t="shared" si="4"/>
        <v>279601863</v>
      </c>
      <c r="G24" s="43">
        <f t="shared" si="4"/>
        <v>279601863</v>
      </c>
      <c r="H24" s="44">
        <f t="shared" si="4"/>
        <v>0</v>
      </c>
      <c r="I24" s="40">
        <f t="shared" si="4"/>
        <v>450664999</v>
      </c>
      <c r="J24" s="41">
        <f t="shared" si="4"/>
        <v>460113301</v>
      </c>
      <c r="K24" s="43">
        <f t="shared" si="4"/>
        <v>466953267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369716114</v>
      </c>
      <c r="C27" s="7">
        <v>316787194</v>
      </c>
      <c r="D27" s="64">
        <v>290371357</v>
      </c>
      <c r="E27" s="65">
        <v>308308998</v>
      </c>
      <c r="F27" s="7">
        <v>358302827</v>
      </c>
      <c r="G27" s="66">
        <v>358302827</v>
      </c>
      <c r="H27" s="67">
        <v>0</v>
      </c>
      <c r="I27" s="65">
        <v>450665000</v>
      </c>
      <c r="J27" s="7">
        <v>382608000</v>
      </c>
      <c r="K27" s="66">
        <v>344947000</v>
      </c>
    </row>
    <row r="28" spans="1:11" ht="13.5">
      <c r="A28" s="68" t="s">
        <v>30</v>
      </c>
      <c r="B28" s="6">
        <v>294379834</v>
      </c>
      <c r="C28" s="6">
        <v>286989511</v>
      </c>
      <c r="D28" s="23">
        <v>280400011</v>
      </c>
      <c r="E28" s="24">
        <v>253308998</v>
      </c>
      <c r="F28" s="6">
        <v>276402827</v>
      </c>
      <c r="G28" s="25">
        <v>276402827</v>
      </c>
      <c r="H28" s="26">
        <v>0</v>
      </c>
      <c r="I28" s="24">
        <v>304865000</v>
      </c>
      <c r="J28" s="6">
        <v>273608000</v>
      </c>
      <c r="K28" s="25">
        <v>282447000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56288784</v>
      </c>
      <c r="C30" s="6">
        <v>20093293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19047496</v>
      </c>
      <c r="C31" s="6">
        <v>9704390</v>
      </c>
      <c r="D31" s="23">
        <v>9971346</v>
      </c>
      <c r="E31" s="24">
        <v>55000000</v>
      </c>
      <c r="F31" s="6">
        <v>81900000</v>
      </c>
      <c r="G31" s="25">
        <v>81900000</v>
      </c>
      <c r="H31" s="26">
        <v>0</v>
      </c>
      <c r="I31" s="24">
        <v>145800000</v>
      </c>
      <c r="J31" s="6">
        <v>109000000</v>
      </c>
      <c r="K31" s="25">
        <v>62500000</v>
      </c>
    </row>
    <row r="32" spans="1:11" ht="13.5">
      <c r="A32" s="34" t="s">
        <v>36</v>
      </c>
      <c r="B32" s="7">
        <f>SUM(B28:B31)</f>
        <v>369716114</v>
      </c>
      <c r="C32" s="7">
        <f aca="true" t="shared" si="5" ref="C32:K32">SUM(C28:C31)</f>
        <v>316787194</v>
      </c>
      <c r="D32" s="64">
        <f t="shared" si="5"/>
        <v>290371357</v>
      </c>
      <c r="E32" s="65">
        <f t="shared" si="5"/>
        <v>308308998</v>
      </c>
      <c r="F32" s="7">
        <f t="shared" si="5"/>
        <v>358302827</v>
      </c>
      <c r="G32" s="66">
        <f t="shared" si="5"/>
        <v>358302827</v>
      </c>
      <c r="H32" s="67">
        <f t="shared" si="5"/>
        <v>0</v>
      </c>
      <c r="I32" s="65">
        <f t="shared" si="5"/>
        <v>450665000</v>
      </c>
      <c r="J32" s="7">
        <f t="shared" si="5"/>
        <v>382608000</v>
      </c>
      <c r="K32" s="66">
        <f t="shared" si="5"/>
        <v>344947000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229496746</v>
      </c>
      <c r="C35" s="6">
        <v>383905601</v>
      </c>
      <c r="D35" s="23">
        <v>486265450</v>
      </c>
      <c r="E35" s="24">
        <v>297130906</v>
      </c>
      <c r="F35" s="6">
        <v>486265450</v>
      </c>
      <c r="G35" s="25">
        <v>486265450</v>
      </c>
      <c r="H35" s="26">
        <v>-62392745</v>
      </c>
      <c r="I35" s="24">
        <v>465454940</v>
      </c>
      <c r="J35" s="6">
        <v>488727687</v>
      </c>
      <c r="K35" s="25">
        <v>513164071</v>
      </c>
    </row>
    <row r="36" spans="1:11" ht="13.5">
      <c r="A36" s="22" t="s">
        <v>39</v>
      </c>
      <c r="B36" s="6">
        <v>4413204363</v>
      </c>
      <c r="C36" s="6">
        <v>2926260518</v>
      </c>
      <c r="D36" s="23">
        <v>2916159242</v>
      </c>
      <c r="E36" s="24">
        <v>4610470294</v>
      </c>
      <c r="F36" s="6">
        <v>2916159242</v>
      </c>
      <c r="G36" s="25">
        <v>2916159242</v>
      </c>
      <c r="H36" s="26">
        <v>9912</v>
      </c>
      <c r="I36" s="24">
        <v>2743609899</v>
      </c>
      <c r="J36" s="6">
        <v>2880790394</v>
      </c>
      <c r="K36" s="25">
        <v>3024829915</v>
      </c>
    </row>
    <row r="37" spans="1:11" ht="13.5">
      <c r="A37" s="22" t="s">
        <v>40</v>
      </c>
      <c r="B37" s="6">
        <v>285126887</v>
      </c>
      <c r="C37" s="6">
        <v>392740205</v>
      </c>
      <c r="D37" s="23">
        <v>653059916</v>
      </c>
      <c r="E37" s="24">
        <v>266769746</v>
      </c>
      <c r="F37" s="6">
        <v>653059916</v>
      </c>
      <c r="G37" s="25">
        <v>653059916</v>
      </c>
      <c r="H37" s="26">
        <v>-587802</v>
      </c>
      <c r="I37" s="24">
        <v>212319221</v>
      </c>
      <c r="J37" s="6">
        <v>222935182</v>
      </c>
      <c r="K37" s="25">
        <v>234081941</v>
      </c>
    </row>
    <row r="38" spans="1:11" ht="13.5">
      <c r="A38" s="22" t="s">
        <v>41</v>
      </c>
      <c r="B38" s="6">
        <v>77943390</v>
      </c>
      <c r="C38" s="6">
        <v>71107371</v>
      </c>
      <c r="D38" s="23">
        <v>71683314</v>
      </c>
      <c r="E38" s="24">
        <v>90217944</v>
      </c>
      <c r="F38" s="6">
        <v>71683746</v>
      </c>
      <c r="G38" s="25">
        <v>71683746</v>
      </c>
      <c r="H38" s="26">
        <v>-258677</v>
      </c>
      <c r="I38" s="24">
        <v>41166954</v>
      </c>
      <c r="J38" s="6">
        <v>40162201</v>
      </c>
      <c r="K38" s="25">
        <v>39232212</v>
      </c>
    </row>
    <row r="39" spans="1:11" ht="13.5">
      <c r="A39" s="22" t="s">
        <v>42</v>
      </c>
      <c r="B39" s="6">
        <v>4279630832</v>
      </c>
      <c r="C39" s="6">
        <v>2846318543</v>
      </c>
      <c r="D39" s="23">
        <v>2677681462</v>
      </c>
      <c r="E39" s="24">
        <v>4550613510</v>
      </c>
      <c r="F39" s="6">
        <v>2677681030</v>
      </c>
      <c r="G39" s="25">
        <v>2677681030</v>
      </c>
      <c r="H39" s="26">
        <v>-61536354</v>
      </c>
      <c r="I39" s="24">
        <v>2955578664</v>
      </c>
      <c r="J39" s="6">
        <v>3106420698</v>
      </c>
      <c r="K39" s="25">
        <v>3264679833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300254183</v>
      </c>
      <c r="C42" s="6">
        <v>237487450</v>
      </c>
      <c r="D42" s="23">
        <v>191629910</v>
      </c>
      <c r="E42" s="24">
        <v>286809000</v>
      </c>
      <c r="F42" s="6">
        <v>220096595</v>
      </c>
      <c r="G42" s="25">
        <v>220096595</v>
      </c>
      <c r="H42" s="26">
        <v>66215411</v>
      </c>
      <c r="I42" s="24">
        <v>675665002</v>
      </c>
      <c r="J42" s="6">
        <v>696363302</v>
      </c>
      <c r="K42" s="25">
        <v>715015766</v>
      </c>
    </row>
    <row r="43" spans="1:11" ht="13.5">
      <c r="A43" s="22" t="s">
        <v>45</v>
      </c>
      <c r="B43" s="6">
        <v>-318063602</v>
      </c>
      <c r="C43" s="6">
        <v>-275059732</v>
      </c>
      <c r="D43" s="23">
        <v>-199768419</v>
      </c>
      <c r="E43" s="24">
        <v>-251842772</v>
      </c>
      <c r="F43" s="6">
        <v>-221238898</v>
      </c>
      <c r="G43" s="25">
        <v>-221238898</v>
      </c>
      <c r="H43" s="26">
        <v>-89615562</v>
      </c>
      <c r="I43" s="24">
        <v>-448165001</v>
      </c>
      <c r="J43" s="6">
        <v>-382608000</v>
      </c>
      <c r="K43" s="25">
        <v>-344947000</v>
      </c>
    </row>
    <row r="44" spans="1:11" ht="13.5">
      <c r="A44" s="22" t="s">
        <v>46</v>
      </c>
      <c r="B44" s="6">
        <v>20514140</v>
      </c>
      <c r="C44" s="6">
        <v>-8430031</v>
      </c>
      <c r="D44" s="23">
        <v>-3412111</v>
      </c>
      <c r="E44" s="24">
        <v>-5500000</v>
      </c>
      <c r="F44" s="6">
        <v>-3412111</v>
      </c>
      <c r="G44" s="25">
        <v>-3412111</v>
      </c>
      <c r="H44" s="26">
        <v>-5028876</v>
      </c>
      <c r="I44" s="24">
        <v>-6000000</v>
      </c>
      <c r="J44" s="6">
        <v>-6300000</v>
      </c>
      <c r="K44" s="25">
        <v>-6615000</v>
      </c>
    </row>
    <row r="45" spans="1:11" ht="13.5">
      <c r="A45" s="34" t="s">
        <v>47</v>
      </c>
      <c r="B45" s="7">
        <v>12229810</v>
      </c>
      <c r="C45" s="7">
        <v>-32319334</v>
      </c>
      <c r="D45" s="64">
        <v>-43869954</v>
      </c>
      <c r="E45" s="65">
        <v>15880578</v>
      </c>
      <c r="F45" s="7">
        <v>-16105034</v>
      </c>
      <c r="G45" s="66">
        <v>-16105034</v>
      </c>
      <c r="H45" s="67">
        <v>-23078523</v>
      </c>
      <c r="I45" s="65">
        <v>224500001</v>
      </c>
      <c r="J45" s="7">
        <v>531955303</v>
      </c>
      <c r="K45" s="66">
        <v>895409069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12441664</v>
      </c>
      <c r="C48" s="6">
        <v>-31689083</v>
      </c>
      <c r="D48" s="23">
        <v>-43133720</v>
      </c>
      <c r="E48" s="24">
        <v>117794491</v>
      </c>
      <c r="F48" s="6">
        <v>4636613</v>
      </c>
      <c r="G48" s="25">
        <v>4636613</v>
      </c>
      <c r="H48" s="26">
        <v>-58773227</v>
      </c>
      <c r="I48" s="24">
        <v>3900000</v>
      </c>
      <c r="J48" s="6">
        <v>4095000</v>
      </c>
      <c r="K48" s="25">
        <v>4299750</v>
      </c>
    </row>
    <row r="49" spans="1:11" ht="13.5">
      <c r="A49" s="22" t="s">
        <v>50</v>
      </c>
      <c r="B49" s="6">
        <f>+B75</f>
        <v>166536927.89767772</v>
      </c>
      <c r="C49" s="6">
        <f aca="true" t="shared" si="6" ref="C49:K49">+C75</f>
        <v>184858072.95763174</v>
      </c>
      <c r="D49" s="23">
        <f t="shared" si="6"/>
        <v>488623344.4027958</v>
      </c>
      <c r="E49" s="24">
        <f t="shared" si="6"/>
        <v>129361288.45550437</v>
      </c>
      <c r="F49" s="6">
        <f t="shared" si="6"/>
        <v>572191110.2332207</v>
      </c>
      <c r="G49" s="25">
        <f t="shared" si="6"/>
        <v>572191110.2332207</v>
      </c>
      <c r="H49" s="26">
        <f t="shared" si="6"/>
        <v>-527636</v>
      </c>
      <c r="I49" s="24">
        <f t="shared" si="6"/>
        <v>-51429064.38725817</v>
      </c>
      <c r="J49" s="6">
        <f t="shared" si="6"/>
        <v>-53950614.11201081</v>
      </c>
      <c r="K49" s="25">
        <f t="shared" si="6"/>
        <v>-56616296.71402204</v>
      </c>
    </row>
    <row r="50" spans="1:11" ht="13.5">
      <c r="A50" s="34" t="s">
        <v>51</v>
      </c>
      <c r="B50" s="7">
        <f>+B48-B49</f>
        <v>-154095263.89767772</v>
      </c>
      <c r="C50" s="7">
        <f aca="true" t="shared" si="7" ref="C50:K50">+C48-C49</f>
        <v>-216547155.95763174</v>
      </c>
      <c r="D50" s="64">
        <f t="shared" si="7"/>
        <v>-531757064.4027958</v>
      </c>
      <c r="E50" s="65">
        <f t="shared" si="7"/>
        <v>-11566797.455504373</v>
      </c>
      <c r="F50" s="7">
        <f t="shared" si="7"/>
        <v>-567554497.2332207</v>
      </c>
      <c r="G50" s="66">
        <f t="shared" si="7"/>
        <v>-567554497.2332207</v>
      </c>
      <c r="H50" s="67">
        <f t="shared" si="7"/>
        <v>-58245591</v>
      </c>
      <c r="I50" s="65">
        <f t="shared" si="7"/>
        <v>55329064.38725817</v>
      </c>
      <c r="J50" s="7">
        <f t="shared" si="7"/>
        <v>58045614.11201081</v>
      </c>
      <c r="K50" s="66">
        <f t="shared" si="7"/>
        <v>60916046.71402204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4375899469</v>
      </c>
      <c r="C53" s="6">
        <v>2876725069</v>
      </c>
      <c r="D53" s="23">
        <v>2870207494</v>
      </c>
      <c r="E53" s="24">
        <v>2854070465</v>
      </c>
      <c r="F53" s="6">
        <v>2904064294</v>
      </c>
      <c r="G53" s="25">
        <v>2904064294</v>
      </c>
      <c r="H53" s="26">
        <v>2545761467</v>
      </c>
      <c r="I53" s="24">
        <v>3013717868</v>
      </c>
      <c r="J53" s="6">
        <v>3164403763</v>
      </c>
      <c r="K53" s="25">
        <v>3322623956</v>
      </c>
    </row>
    <row r="54" spans="1:11" ht="13.5">
      <c r="A54" s="22" t="s">
        <v>98</v>
      </c>
      <c r="B54" s="6">
        <v>458714888</v>
      </c>
      <c r="C54" s="6">
        <v>214697263</v>
      </c>
      <c r="D54" s="23">
        <v>215724631</v>
      </c>
      <c r="E54" s="24">
        <v>150000000</v>
      </c>
      <c r="F54" s="6">
        <v>103200000</v>
      </c>
      <c r="G54" s="25">
        <v>103200000</v>
      </c>
      <c r="H54" s="26">
        <v>0</v>
      </c>
      <c r="I54" s="24">
        <v>179110000</v>
      </c>
      <c r="J54" s="6">
        <v>188250000</v>
      </c>
      <c r="K54" s="25">
        <v>197837500</v>
      </c>
    </row>
    <row r="55" spans="1:11" ht="13.5">
      <c r="A55" s="22" t="s">
        <v>54</v>
      </c>
      <c r="B55" s="6">
        <v>3563022</v>
      </c>
      <c r="C55" s="6">
        <v>2500000</v>
      </c>
      <c r="D55" s="23">
        <v>6208400</v>
      </c>
      <c r="E55" s="24">
        <v>2608030</v>
      </c>
      <c r="F55" s="6">
        <v>2202956</v>
      </c>
      <c r="G55" s="25">
        <v>2202956</v>
      </c>
      <c r="H55" s="26">
        <v>0</v>
      </c>
      <c r="I55" s="24">
        <v>0</v>
      </c>
      <c r="J55" s="6">
        <v>3000000</v>
      </c>
      <c r="K55" s="25">
        <v>4000000</v>
      </c>
    </row>
    <row r="56" spans="1:11" ht="13.5">
      <c r="A56" s="22" t="s">
        <v>55</v>
      </c>
      <c r="B56" s="6">
        <v>42907915</v>
      </c>
      <c r="C56" s="6">
        <v>79800430</v>
      </c>
      <c r="D56" s="23">
        <v>72185451</v>
      </c>
      <c r="E56" s="24">
        <v>100424633</v>
      </c>
      <c r="F56" s="6">
        <v>94946700</v>
      </c>
      <c r="G56" s="25">
        <v>94946700</v>
      </c>
      <c r="H56" s="26">
        <v>0</v>
      </c>
      <c r="I56" s="24">
        <v>122470431</v>
      </c>
      <c r="J56" s="6">
        <v>128593953</v>
      </c>
      <c r="K56" s="25">
        <v>135023651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125180184</v>
      </c>
      <c r="C59" s="6">
        <v>95080307</v>
      </c>
      <c r="D59" s="23">
        <v>59751363</v>
      </c>
      <c r="E59" s="24">
        <v>5299810</v>
      </c>
      <c r="F59" s="6">
        <v>57927177</v>
      </c>
      <c r="G59" s="25">
        <v>57927177</v>
      </c>
      <c r="H59" s="26">
        <v>57927177</v>
      </c>
      <c r="I59" s="24">
        <v>104958313</v>
      </c>
      <c r="J59" s="6">
        <v>111255812</v>
      </c>
      <c r="K59" s="25">
        <v>117931161</v>
      </c>
    </row>
    <row r="60" spans="1:11" ht="13.5">
      <c r="A60" s="33" t="s">
        <v>58</v>
      </c>
      <c r="B60" s="6">
        <v>686573856</v>
      </c>
      <c r="C60" s="6">
        <v>674501404</v>
      </c>
      <c r="D60" s="23">
        <v>675993676</v>
      </c>
      <c r="E60" s="24">
        <v>1438999810</v>
      </c>
      <c r="F60" s="6">
        <v>677527177</v>
      </c>
      <c r="G60" s="25">
        <v>677527177</v>
      </c>
      <c r="H60" s="26">
        <v>677527177</v>
      </c>
      <c r="I60" s="24">
        <v>137819441</v>
      </c>
      <c r="J60" s="6">
        <v>139197925</v>
      </c>
      <c r="K60" s="25">
        <v>145449801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8220</v>
      </c>
      <c r="C62" s="92">
        <v>6400</v>
      </c>
      <c r="D62" s="93">
        <v>3927</v>
      </c>
      <c r="E62" s="91">
        <v>3850</v>
      </c>
      <c r="F62" s="92">
        <v>3850</v>
      </c>
      <c r="G62" s="93">
        <v>3850</v>
      </c>
      <c r="H62" s="94">
        <v>3850</v>
      </c>
      <c r="I62" s="91">
        <v>3850</v>
      </c>
      <c r="J62" s="92">
        <v>3850</v>
      </c>
      <c r="K62" s="93">
        <v>3850</v>
      </c>
    </row>
    <row r="63" spans="1:11" ht="13.5">
      <c r="A63" s="90" t="s">
        <v>61</v>
      </c>
      <c r="B63" s="91">
        <v>2013</v>
      </c>
      <c r="C63" s="92">
        <v>2192</v>
      </c>
      <c r="D63" s="93">
        <v>5112</v>
      </c>
      <c r="E63" s="91">
        <v>4354</v>
      </c>
      <c r="F63" s="92">
        <v>4354</v>
      </c>
      <c r="G63" s="93">
        <v>4354</v>
      </c>
      <c r="H63" s="94">
        <v>4354</v>
      </c>
      <c r="I63" s="91">
        <v>4354</v>
      </c>
      <c r="J63" s="92">
        <v>4354</v>
      </c>
      <c r="K63" s="93">
        <v>4354</v>
      </c>
    </row>
    <row r="64" spans="1:11" ht="13.5">
      <c r="A64" s="90" t="s">
        <v>62</v>
      </c>
      <c r="B64" s="91">
        <v>15300</v>
      </c>
      <c r="C64" s="92">
        <v>10500</v>
      </c>
      <c r="D64" s="93">
        <v>4720</v>
      </c>
      <c r="E64" s="91">
        <v>4767</v>
      </c>
      <c r="F64" s="92">
        <v>4767</v>
      </c>
      <c r="G64" s="93">
        <v>4767</v>
      </c>
      <c r="H64" s="94">
        <v>4767</v>
      </c>
      <c r="I64" s="91">
        <v>4767</v>
      </c>
      <c r="J64" s="92">
        <v>4767</v>
      </c>
      <c r="K64" s="93">
        <v>4767</v>
      </c>
    </row>
    <row r="65" spans="1:11" ht="13.5">
      <c r="A65" s="90" t="s">
        <v>63</v>
      </c>
      <c r="B65" s="91">
        <v>70153</v>
      </c>
      <c r="C65" s="92">
        <v>70147</v>
      </c>
      <c r="D65" s="93">
        <v>73661</v>
      </c>
      <c r="E65" s="91">
        <v>73396</v>
      </c>
      <c r="F65" s="92">
        <v>73396</v>
      </c>
      <c r="G65" s="93">
        <v>73396</v>
      </c>
      <c r="H65" s="94">
        <v>73396</v>
      </c>
      <c r="I65" s="91">
        <v>73396</v>
      </c>
      <c r="J65" s="92">
        <v>73396</v>
      </c>
      <c r="K65" s="93">
        <v>73396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0.38880706349401695</v>
      </c>
      <c r="C70" s="5">
        <f aca="true" t="shared" si="8" ref="C70:K70">IF(ISERROR(C71/C72),0,(C71/C72))</f>
        <v>0.7965130633879032</v>
      </c>
      <c r="D70" s="5">
        <f t="shared" si="8"/>
        <v>0.3557253953269304</v>
      </c>
      <c r="E70" s="5">
        <f t="shared" si="8"/>
        <v>0.7391573487500792</v>
      </c>
      <c r="F70" s="5">
        <f t="shared" si="8"/>
        <v>0.24989142561079783</v>
      </c>
      <c r="G70" s="5">
        <f t="shared" si="8"/>
        <v>0.24989142561079783</v>
      </c>
      <c r="H70" s="5">
        <f t="shared" si="8"/>
        <v>0</v>
      </c>
      <c r="I70" s="5">
        <f t="shared" si="8"/>
        <v>0.9476758636996643</v>
      </c>
      <c r="J70" s="5">
        <f t="shared" si="8"/>
        <v>0.9474984138706531</v>
      </c>
      <c r="K70" s="5">
        <f t="shared" si="8"/>
        <v>0.9473905636742146</v>
      </c>
    </row>
    <row r="71" spans="1:11" ht="12.75" hidden="1">
      <c r="A71" s="1" t="s">
        <v>104</v>
      </c>
      <c r="B71" s="1">
        <f>+B83</f>
        <v>538670402</v>
      </c>
      <c r="C71" s="1">
        <f aca="true" t="shared" si="9" ref="C71:K71">+C83</f>
        <v>499003970</v>
      </c>
      <c r="D71" s="1">
        <f t="shared" si="9"/>
        <v>248958915</v>
      </c>
      <c r="E71" s="1">
        <f t="shared" si="9"/>
        <v>670520465</v>
      </c>
      <c r="F71" s="1">
        <f t="shared" si="9"/>
        <v>229214962</v>
      </c>
      <c r="G71" s="1">
        <f t="shared" si="9"/>
        <v>229214962</v>
      </c>
      <c r="H71" s="1">
        <f t="shared" si="9"/>
        <v>354769925</v>
      </c>
      <c r="I71" s="1">
        <f t="shared" si="9"/>
        <v>1447228638</v>
      </c>
      <c r="J71" s="1">
        <f t="shared" si="9"/>
        <v>1519561071</v>
      </c>
      <c r="K71" s="1">
        <f t="shared" si="9"/>
        <v>1595508575</v>
      </c>
    </row>
    <row r="72" spans="1:11" ht="12.75" hidden="1">
      <c r="A72" s="1" t="s">
        <v>105</v>
      </c>
      <c r="B72" s="1">
        <f>+B77</f>
        <v>1385443971</v>
      </c>
      <c r="C72" s="1">
        <f aca="true" t="shared" si="10" ref="C72:K72">+C77</f>
        <v>626485607</v>
      </c>
      <c r="D72" s="1">
        <f t="shared" si="10"/>
        <v>699862642</v>
      </c>
      <c r="E72" s="1">
        <f t="shared" si="10"/>
        <v>907141715</v>
      </c>
      <c r="F72" s="1">
        <f t="shared" si="10"/>
        <v>917258211</v>
      </c>
      <c r="G72" s="1">
        <f t="shared" si="10"/>
        <v>917258211</v>
      </c>
      <c r="H72" s="1">
        <f t="shared" si="10"/>
        <v>0</v>
      </c>
      <c r="I72" s="1">
        <f t="shared" si="10"/>
        <v>1527134639</v>
      </c>
      <c r="J72" s="1">
        <f t="shared" si="10"/>
        <v>1603761071</v>
      </c>
      <c r="K72" s="1">
        <f t="shared" si="10"/>
        <v>1684108578</v>
      </c>
    </row>
    <row r="73" spans="1:11" ht="12.75" hidden="1">
      <c r="A73" s="1" t="s">
        <v>106</v>
      </c>
      <c r="B73" s="1">
        <f>+B74</f>
        <v>23954000.999999985</v>
      </c>
      <c r="C73" s="1">
        <f aca="true" t="shared" si="11" ref="C73:K73">+(C78+C80+C81+C82)-(B78+B80+B81+B82)</f>
        <v>-33814290</v>
      </c>
      <c r="D73" s="1">
        <f t="shared" si="11"/>
        <v>101319476</v>
      </c>
      <c r="E73" s="1">
        <f t="shared" si="11"/>
        <v>-110156504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-296821101</v>
      </c>
      <c r="I73" s="1">
        <f>+(I78+I80+I81+I82)-(E78+E80+E81+E82)</f>
        <v>92561693</v>
      </c>
      <c r="J73" s="1">
        <f t="shared" si="11"/>
        <v>13765520</v>
      </c>
      <c r="K73" s="1">
        <f t="shared" si="11"/>
        <v>14453795</v>
      </c>
    </row>
    <row r="74" spans="1:11" ht="12.75" hidden="1">
      <c r="A74" s="1" t="s">
        <v>107</v>
      </c>
      <c r="B74" s="1">
        <f>+TREND(C74:E74)</f>
        <v>23954000.999999985</v>
      </c>
      <c r="C74" s="1">
        <f>+C73</f>
        <v>-33814290</v>
      </c>
      <c r="D74" s="1">
        <f aca="true" t="shared" si="12" ref="D74:K74">+D73</f>
        <v>101319476</v>
      </c>
      <c r="E74" s="1">
        <f t="shared" si="12"/>
        <v>-110156504</v>
      </c>
      <c r="F74" s="1">
        <f t="shared" si="12"/>
        <v>0</v>
      </c>
      <c r="G74" s="1">
        <f t="shared" si="12"/>
        <v>0</v>
      </c>
      <c r="H74" s="1">
        <f t="shared" si="12"/>
        <v>-296821101</v>
      </c>
      <c r="I74" s="1">
        <f t="shared" si="12"/>
        <v>92561693</v>
      </c>
      <c r="J74" s="1">
        <f t="shared" si="12"/>
        <v>13765520</v>
      </c>
      <c r="K74" s="1">
        <f t="shared" si="12"/>
        <v>14453795</v>
      </c>
    </row>
    <row r="75" spans="1:11" ht="12.75" hidden="1">
      <c r="A75" s="1" t="s">
        <v>108</v>
      </c>
      <c r="B75" s="1">
        <f>+B84-(((B80+B81+B78)*B70)-B79)</f>
        <v>166536927.89767772</v>
      </c>
      <c r="C75" s="1">
        <f aca="true" t="shared" si="13" ref="C75:K75">+C84-(((C80+C81+C78)*C70)-C79)</f>
        <v>184858072.95763174</v>
      </c>
      <c r="D75" s="1">
        <f t="shared" si="13"/>
        <v>488623344.4027958</v>
      </c>
      <c r="E75" s="1">
        <f t="shared" si="13"/>
        <v>129361288.45550437</v>
      </c>
      <c r="F75" s="1">
        <f t="shared" si="13"/>
        <v>572191110.2332207</v>
      </c>
      <c r="G75" s="1">
        <f t="shared" si="13"/>
        <v>572191110.2332207</v>
      </c>
      <c r="H75" s="1">
        <f t="shared" si="13"/>
        <v>-527636</v>
      </c>
      <c r="I75" s="1">
        <f t="shared" si="13"/>
        <v>-51429064.38725817</v>
      </c>
      <c r="J75" s="1">
        <f t="shared" si="13"/>
        <v>-53950614.11201081</v>
      </c>
      <c r="K75" s="1">
        <f t="shared" si="13"/>
        <v>-56616296.71402204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1385443971</v>
      </c>
      <c r="C77" s="3">
        <v>626485607</v>
      </c>
      <c r="D77" s="3">
        <v>699862642</v>
      </c>
      <c r="E77" s="3">
        <v>907141715</v>
      </c>
      <c r="F77" s="3">
        <v>917258211</v>
      </c>
      <c r="G77" s="3">
        <v>917258211</v>
      </c>
      <c r="H77" s="3">
        <v>0</v>
      </c>
      <c r="I77" s="3">
        <v>1527134639</v>
      </c>
      <c r="J77" s="3">
        <v>1603761071</v>
      </c>
      <c r="K77" s="3">
        <v>1684108578</v>
      </c>
    </row>
    <row r="78" spans="1:11" ht="12.75" hidden="1">
      <c r="A78" s="2" t="s">
        <v>65</v>
      </c>
      <c r="B78" s="3">
        <v>10478684</v>
      </c>
      <c r="C78" s="3">
        <v>5922083</v>
      </c>
      <c r="D78" s="3">
        <v>2693821</v>
      </c>
      <c r="E78" s="3">
        <v>6218187</v>
      </c>
      <c r="F78" s="3">
        <v>2693821</v>
      </c>
      <c r="G78" s="3">
        <v>2693821</v>
      </c>
      <c r="H78" s="3">
        <v>0</v>
      </c>
      <c r="I78" s="3">
        <v>2855450</v>
      </c>
      <c r="J78" s="3">
        <v>2998223</v>
      </c>
      <c r="K78" s="3">
        <v>3148134</v>
      </c>
    </row>
    <row r="79" spans="1:11" ht="12.75" hidden="1">
      <c r="A79" s="2" t="s">
        <v>66</v>
      </c>
      <c r="B79" s="3">
        <v>250400204</v>
      </c>
      <c r="C79" s="3">
        <v>327210350</v>
      </c>
      <c r="D79" s="3">
        <v>590285314</v>
      </c>
      <c r="E79" s="3">
        <v>254455522</v>
      </c>
      <c r="F79" s="3">
        <v>641327325</v>
      </c>
      <c r="G79" s="3">
        <v>641327325</v>
      </c>
      <c r="H79" s="3">
        <v>-527636</v>
      </c>
      <c r="I79" s="3">
        <v>200000000</v>
      </c>
      <c r="J79" s="3">
        <v>210000000</v>
      </c>
      <c r="K79" s="3">
        <v>220500000</v>
      </c>
    </row>
    <row r="80" spans="1:11" ht="12.75" hidden="1">
      <c r="A80" s="2" t="s">
        <v>67</v>
      </c>
      <c r="B80" s="3">
        <v>85206593</v>
      </c>
      <c r="C80" s="3">
        <v>132257517</v>
      </c>
      <c r="D80" s="3">
        <v>268825723</v>
      </c>
      <c r="E80" s="3">
        <v>137334986</v>
      </c>
      <c r="F80" s="3">
        <v>268825723</v>
      </c>
      <c r="G80" s="3">
        <v>268825723</v>
      </c>
      <c r="H80" s="3">
        <v>-1817436</v>
      </c>
      <c r="I80" s="3">
        <v>250000000</v>
      </c>
      <c r="J80" s="3">
        <v>262500000</v>
      </c>
      <c r="K80" s="3">
        <v>275625000</v>
      </c>
    </row>
    <row r="81" spans="1:11" ht="12.75" hidden="1">
      <c r="A81" s="2" t="s">
        <v>68</v>
      </c>
      <c r="B81" s="3">
        <v>120008531</v>
      </c>
      <c r="C81" s="3">
        <v>40539725</v>
      </c>
      <c r="D81" s="3">
        <v>14268232</v>
      </c>
      <c r="E81" s="3">
        <v>25685804</v>
      </c>
      <c r="F81" s="3">
        <v>14268232</v>
      </c>
      <c r="G81" s="3">
        <v>14268232</v>
      </c>
      <c r="H81" s="3">
        <v>-2098464</v>
      </c>
      <c r="I81" s="3">
        <v>14981644</v>
      </c>
      <c r="J81" s="3">
        <v>15730726</v>
      </c>
      <c r="K81" s="3">
        <v>16517262</v>
      </c>
    </row>
    <row r="82" spans="1:11" ht="12.75" hidden="1">
      <c r="A82" s="2" t="s">
        <v>69</v>
      </c>
      <c r="B82" s="3">
        <v>9706207</v>
      </c>
      <c r="C82" s="3">
        <v>12866400</v>
      </c>
      <c r="D82" s="3">
        <v>7117425</v>
      </c>
      <c r="E82" s="3">
        <v>13509720</v>
      </c>
      <c r="F82" s="3">
        <v>7117425</v>
      </c>
      <c r="G82" s="3">
        <v>7117425</v>
      </c>
      <c r="H82" s="3">
        <v>0</v>
      </c>
      <c r="I82" s="3">
        <v>7473296</v>
      </c>
      <c r="J82" s="3">
        <v>7846961</v>
      </c>
      <c r="K82" s="3">
        <v>8239309</v>
      </c>
    </row>
    <row r="83" spans="1:11" ht="12.75" hidden="1">
      <c r="A83" s="2" t="s">
        <v>70</v>
      </c>
      <c r="B83" s="3">
        <v>538670402</v>
      </c>
      <c r="C83" s="3">
        <v>499003970</v>
      </c>
      <c r="D83" s="3">
        <v>248958915</v>
      </c>
      <c r="E83" s="3">
        <v>670520465</v>
      </c>
      <c r="F83" s="3">
        <v>229214962</v>
      </c>
      <c r="G83" s="3">
        <v>229214962</v>
      </c>
      <c r="H83" s="3">
        <v>354769925</v>
      </c>
      <c r="I83" s="3">
        <v>1447228638</v>
      </c>
      <c r="J83" s="3">
        <v>1519561071</v>
      </c>
      <c r="K83" s="3">
        <v>1595508575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2279700</v>
      </c>
      <c r="G84" s="3">
        <v>2279700</v>
      </c>
      <c r="H84" s="3">
        <v>0</v>
      </c>
      <c r="I84" s="3">
        <v>2393685</v>
      </c>
      <c r="J84" s="3">
        <v>2513369</v>
      </c>
      <c r="K84" s="3">
        <v>2639038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6074745</v>
      </c>
      <c r="C5" s="6">
        <v>7482667</v>
      </c>
      <c r="D5" s="23">
        <v>7799030</v>
      </c>
      <c r="E5" s="24">
        <v>7885564</v>
      </c>
      <c r="F5" s="6">
        <v>7801733</v>
      </c>
      <c r="G5" s="25">
        <v>7801733</v>
      </c>
      <c r="H5" s="26">
        <v>0</v>
      </c>
      <c r="I5" s="24">
        <v>22544587</v>
      </c>
      <c r="J5" s="6">
        <v>23874718</v>
      </c>
      <c r="K5" s="25">
        <v>25211702</v>
      </c>
    </row>
    <row r="6" spans="1:11" ht="13.5">
      <c r="A6" s="22" t="s">
        <v>18</v>
      </c>
      <c r="B6" s="6">
        <v>23978308</v>
      </c>
      <c r="C6" s="6">
        <v>22592369</v>
      </c>
      <c r="D6" s="23">
        <v>26655865</v>
      </c>
      <c r="E6" s="24">
        <v>33277364</v>
      </c>
      <c r="F6" s="6">
        <v>29478527</v>
      </c>
      <c r="G6" s="25">
        <v>29478527</v>
      </c>
      <c r="H6" s="26">
        <v>0</v>
      </c>
      <c r="I6" s="24">
        <v>46706713</v>
      </c>
      <c r="J6" s="6">
        <v>52702657</v>
      </c>
      <c r="K6" s="25">
        <v>52682705</v>
      </c>
    </row>
    <row r="7" spans="1:11" ht="13.5">
      <c r="A7" s="22" t="s">
        <v>19</v>
      </c>
      <c r="B7" s="6">
        <v>895839</v>
      </c>
      <c r="C7" s="6">
        <v>672013</v>
      </c>
      <c r="D7" s="23">
        <v>545846</v>
      </c>
      <c r="E7" s="24">
        <v>543000</v>
      </c>
      <c r="F7" s="6">
        <v>231651</v>
      </c>
      <c r="G7" s="25">
        <v>231651</v>
      </c>
      <c r="H7" s="26">
        <v>0</v>
      </c>
      <c r="I7" s="24">
        <v>222129</v>
      </c>
      <c r="J7" s="6">
        <v>235234</v>
      </c>
      <c r="K7" s="25">
        <v>248407</v>
      </c>
    </row>
    <row r="8" spans="1:11" ht="13.5">
      <c r="A8" s="22" t="s">
        <v>20</v>
      </c>
      <c r="B8" s="6">
        <v>53117304</v>
      </c>
      <c r="C8" s="6">
        <v>59448849</v>
      </c>
      <c r="D8" s="23">
        <v>59289984</v>
      </c>
      <c r="E8" s="24">
        <v>63098800</v>
      </c>
      <c r="F8" s="6">
        <v>62265800</v>
      </c>
      <c r="G8" s="25">
        <v>62265800</v>
      </c>
      <c r="H8" s="26">
        <v>0</v>
      </c>
      <c r="I8" s="24">
        <v>64267000</v>
      </c>
      <c r="J8" s="6">
        <v>61992000</v>
      </c>
      <c r="K8" s="25">
        <v>61117000</v>
      </c>
    </row>
    <row r="9" spans="1:11" ht="13.5">
      <c r="A9" s="22" t="s">
        <v>21</v>
      </c>
      <c r="B9" s="6">
        <v>11325196</v>
      </c>
      <c r="C9" s="6">
        <v>4755435</v>
      </c>
      <c r="D9" s="23">
        <v>8298866</v>
      </c>
      <c r="E9" s="24">
        <v>5081000</v>
      </c>
      <c r="F9" s="6">
        <v>11901667</v>
      </c>
      <c r="G9" s="25">
        <v>11901667</v>
      </c>
      <c r="H9" s="26">
        <v>0</v>
      </c>
      <c r="I9" s="24">
        <v>14631602</v>
      </c>
      <c r="J9" s="6">
        <v>15455223</v>
      </c>
      <c r="K9" s="25">
        <v>15443698</v>
      </c>
    </row>
    <row r="10" spans="1:11" ht="25.5">
      <c r="A10" s="27" t="s">
        <v>97</v>
      </c>
      <c r="B10" s="28">
        <f>SUM(B5:B9)</f>
        <v>95391392</v>
      </c>
      <c r="C10" s="29">
        <f aca="true" t="shared" si="0" ref="C10:K10">SUM(C5:C9)</f>
        <v>94951333</v>
      </c>
      <c r="D10" s="30">
        <f t="shared" si="0"/>
        <v>102589591</v>
      </c>
      <c r="E10" s="28">
        <f t="shared" si="0"/>
        <v>109885728</v>
      </c>
      <c r="F10" s="29">
        <f t="shared" si="0"/>
        <v>111679378</v>
      </c>
      <c r="G10" s="31">
        <f t="shared" si="0"/>
        <v>111679378</v>
      </c>
      <c r="H10" s="32">
        <f t="shared" si="0"/>
        <v>0</v>
      </c>
      <c r="I10" s="28">
        <f t="shared" si="0"/>
        <v>148372031</v>
      </c>
      <c r="J10" s="29">
        <f t="shared" si="0"/>
        <v>154259832</v>
      </c>
      <c r="K10" s="31">
        <f t="shared" si="0"/>
        <v>154703512</v>
      </c>
    </row>
    <row r="11" spans="1:11" ht="13.5">
      <c r="A11" s="22" t="s">
        <v>22</v>
      </c>
      <c r="B11" s="6">
        <v>28047933</v>
      </c>
      <c r="C11" s="6">
        <v>44482107</v>
      </c>
      <c r="D11" s="23">
        <v>47036796</v>
      </c>
      <c r="E11" s="24">
        <v>51529115</v>
      </c>
      <c r="F11" s="6">
        <v>48813653</v>
      </c>
      <c r="G11" s="25">
        <v>48813653</v>
      </c>
      <c r="H11" s="26">
        <v>0</v>
      </c>
      <c r="I11" s="24">
        <v>53099033</v>
      </c>
      <c r="J11" s="6">
        <v>55795695</v>
      </c>
      <c r="K11" s="25">
        <v>58906981</v>
      </c>
    </row>
    <row r="12" spans="1:11" ht="13.5">
      <c r="A12" s="22" t="s">
        <v>23</v>
      </c>
      <c r="B12" s="6">
        <v>4221220</v>
      </c>
      <c r="C12" s="6">
        <v>4447485</v>
      </c>
      <c r="D12" s="23">
        <v>4548686</v>
      </c>
      <c r="E12" s="24">
        <v>5189878</v>
      </c>
      <c r="F12" s="6">
        <v>5111338</v>
      </c>
      <c r="G12" s="25">
        <v>5111338</v>
      </c>
      <c r="H12" s="26">
        <v>0</v>
      </c>
      <c r="I12" s="24">
        <v>4348286</v>
      </c>
      <c r="J12" s="6">
        <v>4609183</v>
      </c>
      <c r="K12" s="25">
        <v>4885734</v>
      </c>
    </row>
    <row r="13" spans="1:11" ht="13.5">
      <c r="A13" s="22" t="s">
        <v>98</v>
      </c>
      <c r="B13" s="6">
        <v>27058424</v>
      </c>
      <c r="C13" s="6">
        <v>26376769</v>
      </c>
      <c r="D13" s="23">
        <v>20396203</v>
      </c>
      <c r="E13" s="24">
        <v>0</v>
      </c>
      <c r="F13" s="6">
        <v>0</v>
      </c>
      <c r="G13" s="25">
        <v>0</v>
      </c>
      <c r="H13" s="26">
        <v>0</v>
      </c>
      <c r="I13" s="24">
        <v>3876003</v>
      </c>
      <c r="J13" s="6">
        <v>4104688</v>
      </c>
      <c r="K13" s="25">
        <v>4334548</v>
      </c>
    </row>
    <row r="14" spans="1:11" ht="13.5">
      <c r="A14" s="22" t="s">
        <v>24</v>
      </c>
      <c r="B14" s="6">
        <v>1186603</v>
      </c>
      <c r="C14" s="6">
        <v>2027332</v>
      </c>
      <c r="D14" s="23">
        <v>2861584</v>
      </c>
      <c r="E14" s="24">
        <v>0</v>
      </c>
      <c r="F14" s="6">
        <v>0</v>
      </c>
      <c r="G14" s="25">
        <v>0</v>
      </c>
      <c r="H14" s="26">
        <v>0</v>
      </c>
      <c r="I14" s="24">
        <v>891101</v>
      </c>
      <c r="J14" s="6">
        <v>943676</v>
      </c>
      <c r="K14" s="25">
        <v>996522</v>
      </c>
    </row>
    <row r="15" spans="1:11" ht="13.5">
      <c r="A15" s="22" t="s">
        <v>25</v>
      </c>
      <c r="B15" s="6">
        <v>16106106</v>
      </c>
      <c r="C15" s="6">
        <v>17601563</v>
      </c>
      <c r="D15" s="23">
        <v>18164469</v>
      </c>
      <c r="E15" s="24">
        <v>15619162</v>
      </c>
      <c r="F15" s="6">
        <v>17706478</v>
      </c>
      <c r="G15" s="25">
        <v>17706478</v>
      </c>
      <c r="H15" s="26">
        <v>0</v>
      </c>
      <c r="I15" s="24">
        <v>18800712</v>
      </c>
      <c r="J15" s="6">
        <v>19909953</v>
      </c>
      <c r="K15" s="25">
        <v>21024912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48634529</v>
      </c>
      <c r="C17" s="6">
        <v>55117775</v>
      </c>
      <c r="D17" s="23">
        <v>56565221</v>
      </c>
      <c r="E17" s="24">
        <v>34575000</v>
      </c>
      <c r="F17" s="6">
        <v>40039039</v>
      </c>
      <c r="G17" s="25">
        <v>40039039</v>
      </c>
      <c r="H17" s="26">
        <v>0</v>
      </c>
      <c r="I17" s="24">
        <v>66318328</v>
      </c>
      <c r="J17" s="6">
        <v>73865475</v>
      </c>
      <c r="K17" s="25">
        <v>62188051</v>
      </c>
    </row>
    <row r="18" spans="1:11" ht="13.5">
      <c r="A18" s="34" t="s">
        <v>28</v>
      </c>
      <c r="B18" s="35">
        <f>SUM(B11:B17)</f>
        <v>125254815</v>
      </c>
      <c r="C18" s="36">
        <f aca="true" t="shared" si="1" ref="C18:K18">SUM(C11:C17)</f>
        <v>150053031</v>
      </c>
      <c r="D18" s="37">
        <f t="shared" si="1"/>
        <v>149572959</v>
      </c>
      <c r="E18" s="35">
        <f t="shared" si="1"/>
        <v>106913155</v>
      </c>
      <c r="F18" s="36">
        <f t="shared" si="1"/>
        <v>111670508</v>
      </c>
      <c r="G18" s="38">
        <f t="shared" si="1"/>
        <v>111670508</v>
      </c>
      <c r="H18" s="39">
        <f t="shared" si="1"/>
        <v>0</v>
      </c>
      <c r="I18" s="35">
        <f t="shared" si="1"/>
        <v>147333463</v>
      </c>
      <c r="J18" s="36">
        <f t="shared" si="1"/>
        <v>159228670</v>
      </c>
      <c r="K18" s="38">
        <f t="shared" si="1"/>
        <v>152336748</v>
      </c>
    </row>
    <row r="19" spans="1:11" ht="13.5">
      <c r="A19" s="34" t="s">
        <v>29</v>
      </c>
      <c r="B19" s="40">
        <f>+B10-B18</f>
        <v>-29863423</v>
      </c>
      <c r="C19" s="41">
        <f aca="true" t="shared" si="2" ref="C19:K19">+C10-C18</f>
        <v>-55101698</v>
      </c>
      <c r="D19" s="42">
        <f t="shared" si="2"/>
        <v>-46983368</v>
      </c>
      <c r="E19" s="40">
        <f t="shared" si="2"/>
        <v>2972573</v>
      </c>
      <c r="F19" s="41">
        <f t="shared" si="2"/>
        <v>8870</v>
      </c>
      <c r="G19" s="43">
        <f t="shared" si="2"/>
        <v>8870</v>
      </c>
      <c r="H19" s="44">
        <f t="shared" si="2"/>
        <v>0</v>
      </c>
      <c r="I19" s="40">
        <f t="shared" si="2"/>
        <v>1038568</v>
      </c>
      <c r="J19" s="41">
        <f t="shared" si="2"/>
        <v>-4968838</v>
      </c>
      <c r="K19" s="43">
        <f t="shared" si="2"/>
        <v>2366764</v>
      </c>
    </row>
    <row r="20" spans="1:11" ht="13.5">
      <c r="A20" s="22" t="s">
        <v>30</v>
      </c>
      <c r="B20" s="24">
        <v>30085381</v>
      </c>
      <c r="C20" s="6">
        <v>60474470</v>
      </c>
      <c r="D20" s="23">
        <v>48744710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221958</v>
      </c>
      <c r="C22" s="52">
        <f aca="true" t="shared" si="3" ref="C22:K22">SUM(C19:C21)</f>
        <v>5372772</v>
      </c>
      <c r="D22" s="53">
        <f t="shared" si="3"/>
        <v>1761342</v>
      </c>
      <c r="E22" s="51">
        <f t="shared" si="3"/>
        <v>2972573</v>
      </c>
      <c r="F22" s="52">
        <f t="shared" si="3"/>
        <v>8870</v>
      </c>
      <c r="G22" s="54">
        <f t="shared" si="3"/>
        <v>8870</v>
      </c>
      <c r="H22" s="55">
        <f t="shared" si="3"/>
        <v>0</v>
      </c>
      <c r="I22" s="51">
        <f t="shared" si="3"/>
        <v>1038568</v>
      </c>
      <c r="J22" s="52">
        <f t="shared" si="3"/>
        <v>-4968838</v>
      </c>
      <c r="K22" s="54">
        <f t="shared" si="3"/>
        <v>2366764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221958</v>
      </c>
      <c r="C24" s="41">
        <f aca="true" t="shared" si="4" ref="C24:K24">SUM(C22:C23)</f>
        <v>5372772</v>
      </c>
      <c r="D24" s="42">
        <f t="shared" si="4"/>
        <v>1761342</v>
      </c>
      <c r="E24" s="40">
        <f t="shared" si="4"/>
        <v>2972573</v>
      </c>
      <c r="F24" s="41">
        <f t="shared" si="4"/>
        <v>8870</v>
      </c>
      <c r="G24" s="43">
        <f t="shared" si="4"/>
        <v>8870</v>
      </c>
      <c r="H24" s="44">
        <f t="shared" si="4"/>
        <v>0</v>
      </c>
      <c r="I24" s="40">
        <f t="shared" si="4"/>
        <v>1038568</v>
      </c>
      <c r="J24" s="41">
        <f t="shared" si="4"/>
        <v>-4968838</v>
      </c>
      <c r="K24" s="43">
        <f t="shared" si="4"/>
        <v>2366764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77617000</v>
      </c>
      <c r="C27" s="7">
        <v>86684338</v>
      </c>
      <c r="D27" s="64">
        <v>46827000</v>
      </c>
      <c r="E27" s="65">
        <v>0</v>
      </c>
      <c r="F27" s="7">
        <v>48246000</v>
      </c>
      <c r="G27" s="66">
        <v>48246000</v>
      </c>
      <c r="H27" s="67">
        <v>0</v>
      </c>
      <c r="I27" s="65">
        <v>48292000</v>
      </c>
      <c r="J27" s="7">
        <v>53821000</v>
      </c>
      <c r="K27" s="66">
        <v>60750000</v>
      </c>
    </row>
    <row r="28" spans="1:11" ht="13.5">
      <c r="A28" s="68" t="s">
        <v>30</v>
      </c>
      <c r="B28" s="6">
        <v>74117000</v>
      </c>
      <c r="C28" s="6">
        <v>86684338</v>
      </c>
      <c r="D28" s="23">
        <v>45277000</v>
      </c>
      <c r="E28" s="24">
        <v>0</v>
      </c>
      <c r="F28" s="6">
        <v>47796000</v>
      </c>
      <c r="G28" s="25">
        <v>47796000</v>
      </c>
      <c r="H28" s="26">
        <v>0</v>
      </c>
      <c r="I28" s="24">
        <v>48027000</v>
      </c>
      <c r="J28" s="6">
        <v>53821000</v>
      </c>
      <c r="K28" s="25">
        <v>60750000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3500000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1550000</v>
      </c>
      <c r="E31" s="24">
        <v>0</v>
      </c>
      <c r="F31" s="6">
        <v>450000</v>
      </c>
      <c r="G31" s="25">
        <v>450000</v>
      </c>
      <c r="H31" s="26">
        <v>0</v>
      </c>
      <c r="I31" s="24">
        <v>265000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77617000</v>
      </c>
      <c r="C32" s="7">
        <f aca="true" t="shared" si="5" ref="C32:K32">SUM(C28:C31)</f>
        <v>86684338</v>
      </c>
      <c r="D32" s="64">
        <f t="shared" si="5"/>
        <v>46827000</v>
      </c>
      <c r="E32" s="65">
        <f t="shared" si="5"/>
        <v>0</v>
      </c>
      <c r="F32" s="7">
        <f t="shared" si="5"/>
        <v>48246000</v>
      </c>
      <c r="G32" s="66">
        <f t="shared" si="5"/>
        <v>48246000</v>
      </c>
      <c r="H32" s="67">
        <f t="shared" si="5"/>
        <v>0</v>
      </c>
      <c r="I32" s="65">
        <f t="shared" si="5"/>
        <v>48292000</v>
      </c>
      <c r="J32" s="7">
        <f t="shared" si="5"/>
        <v>53821000</v>
      </c>
      <c r="K32" s="66">
        <f t="shared" si="5"/>
        <v>60750000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25892913</v>
      </c>
      <c r="C35" s="6">
        <v>5298773</v>
      </c>
      <c r="D35" s="23">
        <v>11752900</v>
      </c>
      <c r="E35" s="24">
        <v>32672307</v>
      </c>
      <c r="F35" s="6">
        <v>32672307</v>
      </c>
      <c r="G35" s="25">
        <v>32672307</v>
      </c>
      <c r="H35" s="26">
        <v>156705911</v>
      </c>
      <c r="I35" s="24">
        <v>15857062</v>
      </c>
      <c r="J35" s="6">
        <v>17293299</v>
      </c>
      <c r="K35" s="25">
        <v>26801054</v>
      </c>
    </row>
    <row r="36" spans="1:11" ht="13.5">
      <c r="A36" s="22" t="s">
        <v>39</v>
      </c>
      <c r="B36" s="6">
        <v>519038394</v>
      </c>
      <c r="C36" s="6">
        <v>557286085</v>
      </c>
      <c r="D36" s="23">
        <v>539601363</v>
      </c>
      <c r="E36" s="24">
        <v>897986136</v>
      </c>
      <c r="F36" s="6">
        <v>875486136</v>
      </c>
      <c r="G36" s="25">
        <v>875486136</v>
      </c>
      <c r="H36" s="26">
        <v>444427437</v>
      </c>
      <c r="I36" s="24">
        <v>602517311</v>
      </c>
      <c r="J36" s="6">
        <v>559458231</v>
      </c>
      <c r="K36" s="25">
        <v>608696821</v>
      </c>
    </row>
    <row r="37" spans="1:11" ht="13.5">
      <c r="A37" s="22" t="s">
        <v>40</v>
      </c>
      <c r="B37" s="6">
        <v>43900782</v>
      </c>
      <c r="C37" s="6">
        <v>62730624</v>
      </c>
      <c r="D37" s="23">
        <v>98108291</v>
      </c>
      <c r="E37" s="24">
        <v>2381428</v>
      </c>
      <c r="F37" s="6">
        <v>2381428</v>
      </c>
      <c r="G37" s="25">
        <v>2381428</v>
      </c>
      <c r="H37" s="26">
        <v>257197594</v>
      </c>
      <c r="I37" s="24">
        <v>1738650</v>
      </c>
      <c r="J37" s="6">
        <v>1691227</v>
      </c>
      <c r="K37" s="25">
        <v>2078468</v>
      </c>
    </row>
    <row r="38" spans="1:11" ht="13.5">
      <c r="A38" s="22" t="s">
        <v>41</v>
      </c>
      <c r="B38" s="6">
        <v>12456692</v>
      </c>
      <c r="C38" s="6">
        <v>19813078</v>
      </c>
      <c r="D38" s="23">
        <v>20498813</v>
      </c>
      <c r="E38" s="24">
        <v>30256728</v>
      </c>
      <c r="F38" s="6">
        <v>30256728</v>
      </c>
      <c r="G38" s="25">
        <v>30256728</v>
      </c>
      <c r="H38" s="26">
        <v>19010069</v>
      </c>
      <c r="I38" s="24">
        <v>27912736</v>
      </c>
      <c r="J38" s="6">
        <v>31816215</v>
      </c>
      <c r="K38" s="25">
        <v>37843645</v>
      </c>
    </row>
    <row r="39" spans="1:11" ht="13.5">
      <c r="A39" s="22" t="s">
        <v>42</v>
      </c>
      <c r="B39" s="6">
        <v>488573833</v>
      </c>
      <c r="C39" s="6">
        <v>480041156</v>
      </c>
      <c r="D39" s="23">
        <v>432747159</v>
      </c>
      <c r="E39" s="24">
        <v>898020287</v>
      </c>
      <c r="F39" s="6">
        <v>875520287</v>
      </c>
      <c r="G39" s="25">
        <v>875520287</v>
      </c>
      <c r="H39" s="26">
        <v>324925685</v>
      </c>
      <c r="I39" s="24">
        <v>588722988</v>
      </c>
      <c r="J39" s="6">
        <v>543244088</v>
      </c>
      <c r="K39" s="25">
        <v>595575763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28360651</v>
      </c>
      <c r="C42" s="6">
        <v>54134736</v>
      </c>
      <c r="D42" s="23">
        <v>56803852</v>
      </c>
      <c r="E42" s="24">
        <v>277357572</v>
      </c>
      <c r="F42" s="6">
        <v>36166538</v>
      </c>
      <c r="G42" s="25">
        <v>36166538</v>
      </c>
      <c r="H42" s="26">
        <v>22397467</v>
      </c>
      <c r="I42" s="24">
        <v>62638624</v>
      </c>
      <c r="J42" s="6">
        <v>59325166</v>
      </c>
      <c r="K42" s="25">
        <v>74176259</v>
      </c>
    </row>
    <row r="43" spans="1:11" ht="13.5">
      <c r="A43" s="22" t="s">
        <v>45</v>
      </c>
      <c r="B43" s="6">
        <v>-24694697</v>
      </c>
      <c r="C43" s="6">
        <v>-64550742</v>
      </c>
      <c r="D43" s="23">
        <v>-49895738</v>
      </c>
      <c r="E43" s="24">
        <v>70746000</v>
      </c>
      <c r="F43" s="6">
        <v>-48246000</v>
      </c>
      <c r="G43" s="25">
        <v>-48246000</v>
      </c>
      <c r="H43" s="26">
        <v>-29349217</v>
      </c>
      <c r="I43" s="24">
        <v>-48291996</v>
      </c>
      <c r="J43" s="6">
        <v>-53574000</v>
      </c>
      <c r="K43" s="25">
        <v>-60750000</v>
      </c>
    </row>
    <row r="44" spans="1:11" ht="13.5">
      <c r="A44" s="22" t="s">
        <v>46</v>
      </c>
      <c r="B44" s="6">
        <v>-427435</v>
      </c>
      <c r="C44" s="6">
        <v>2599568</v>
      </c>
      <c r="D44" s="23">
        <v>-1203874</v>
      </c>
      <c r="E44" s="24">
        <v>0</v>
      </c>
      <c r="F44" s="6">
        <v>0</v>
      </c>
      <c r="G44" s="25">
        <v>0</v>
      </c>
      <c r="H44" s="26">
        <v>0</v>
      </c>
      <c r="I44" s="24">
        <v>-9756216</v>
      </c>
      <c r="J44" s="6">
        <v>-7712250</v>
      </c>
      <c r="K44" s="25">
        <v>-7875336</v>
      </c>
    </row>
    <row r="45" spans="1:11" ht="13.5">
      <c r="A45" s="34" t="s">
        <v>47</v>
      </c>
      <c r="B45" s="7">
        <v>6571153</v>
      </c>
      <c r="C45" s="7">
        <v>-1245285</v>
      </c>
      <c r="D45" s="64">
        <v>4458956</v>
      </c>
      <c r="E45" s="65">
        <v>340472875</v>
      </c>
      <c r="F45" s="7">
        <v>-7815107</v>
      </c>
      <c r="G45" s="66">
        <v>-7815107</v>
      </c>
      <c r="H45" s="67">
        <v>-11216105</v>
      </c>
      <c r="I45" s="65">
        <v>-3224691</v>
      </c>
      <c r="J45" s="7">
        <v>-5185775</v>
      </c>
      <c r="K45" s="66">
        <v>365148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6571154</v>
      </c>
      <c r="C48" s="6">
        <v>-1245284</v>
      </c>
      <c r="D48" s="23">
        <v>4458957</v>
      </c>
      <c r="E48" s="24">
        <v>-4142658</v>
      </c>
      <c r="F48" s="6">
        <v>-4142658</v>
      </c>
      <c r="G48" s="25">
        <v>-4142658</v>
      </c>
      <c r="H48" s="26">
        <v>14503679</v>
      </c>
      <c r="I48" s="24">
        <v>-1224699</v>
      </c>
      <c r="J48" s="6">
        <v>-2185783</v>
      </c>
      <c r="K48" s="25">
        <v>4865140</v>
      </c>
    </row>
    <row r="49" spans="1:11" ht="13.5">
      <c r="A49" s="22" t="s">
        <v>50</v>
      </c>
      <c r="B49" s="6">
        <f>+B75</f>
        <v>36241013.948486656</v>
      </c>
      <c r="C49" s="6">
        <f aca="true" t="shared" si="6" ref="C49:K49">+C75</f>
        <v>56790047.00654806</v>
      </c>
      <c r="D49" s="23">
        <f t="shared" si="6"/>
        <v>94678428.069431</v>
      </c>
      <c r="E49" s="24">
        <f t="shared" si="6"/>
        <v>-13989474.51615546</v>
      </c>
      <c r="F49" s="6">
        <f t="shared" si="6"/>
        <v>-12676576.181028632</v>
      </c>
      <c r="G49" s="25">
        <f t="shared" si="6"/>
        <v>-12676576.181028632</v>
      </c>
      <c r="H49" s="26">
        <f t="shared" si="6"/>
        <v>140385856</v>
      </c>
      <c r="I49" s="24">
        <f t="shared" si="6"/>
        <v>-11535788.222416675</v>
      </c>
      <c r="J49" s="6">
        <f t="shared" si="6"/>
        <v>-16460446.933024906</v>
      </c>
      <c r="K49" s="25">
        <f t="shared" si="6"/>
        <v>-18595499.036298346</v>
      </c>
    </row>
    <row r="50" spans="1:11" ht="13.5">
      <c r="A50" s="34" t="s">
        <v>51</v>
      </c>
      <c r="B50" s="7">
        <f>+B48-B49</f>
        <v>-29669859.948486656</v>
      </c>
      <c r="C50" s="7">
        <f aca="true" t="shared" si="7" ref="C50:K50">+C48-C49</f>
        <v>-58035331.00654806</v>
      </c>
      <c r="D50" s="64">
        <f t="shared" si="7"/>
        <v>-90219471.069431</v>
      </c>
      <c r="E50" s="65">
        <f t="shared" si="7"/>
        <v>9846816.51615546</v>
      </c>
      <c r="F50" s="7">
        <f t="shared" si="7"/>
        <v>8533918.181028632</v>
      </c>
      <c r="G50" s="66">
        <f t="shared" si="7"/>
        <v>8533918.181028632</v>
      </c>
      <c r="H50" s="67">
        <f t="shared" si="7"/>
        <v>-125882177</v>
      </c>
      <c r="I50" s="65">
        <f t="shared" si="7"/>
        <v>10311089.222416675</v>
      </c>
      <c r="J50" s="7">
        <f t="shared" si="7"/>
        <v>14274663.933024906</v>
      </c>
      <c r="K50" s="66">
        <f t="shared" si="7"/>
        <v>23460639.036298346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518368251</v>
      </c>
      <c r="C53" s="6">
        <v>556750090</v>
      </c>
      <c r="D53" s="23">
        <v>539108452</v>
      </c>
      <c r="E53" s="24">
        <v>827240135</v>
      </c>
      <c r="F53" s="6">
        <v>875486135</v>
      </c>
      <c r="G53" s="25">
        <v>875486135</v>
      </c>
      <c r="H53" s="26">
        <v>827240135</v>
      </c>
      <c r="I53" s="24">
        <v>602517311</v>
      </c>
      <c r="J53" s="6">
        <v>559458231</v>
      </c>
      <c r="K53" s="25">
        <v>608696820</v>
      </c>
    </row>
    <row r="54" spans="1:11" ht="13.5">
      <c r="A54" s="22" t="s">
        <v>98</v>
      </c>
      <c r="B54" s="6">
        <v>27058424</v>
      </c>
      <c r="C54" s="6">
        <v>26376769</v>
      </c>
      <c r="D54" s="23">
        <v>20396203</v>
      </c>
      <c r="E54" s="24">
        <v>0</v>
      </c>
      <c r="F54" s="6">
        <v>0</v>
      </c>
      <c r="G54" s="25">
        <v>0</v>
      </c>
      <c r="H54" s="26">
        <v>0</v>
      </c>
      <c r="I54" s="24">
        <v>3876003</v>
      </c>
      <c r="J54" s="6">
        <v>4104688</v>
      </c>
      <c r="K54" s="25">
        <v>4334548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8264806</v>
      </c>
      <c r="C56" s="6">
        <v>12629867</v>
      </c>
      <c r="D56" s="23">
        <v>8048694</v>
      </c>
      <c r="E56" s="24">
        <v>0</v>
      </c>
      <c r="F56" s="6">
        <v>0</v>
      </c>
      <c r="G56" s="25">
        <v>0</v>
      </c>
      <c r="H56" s="26">
        <v>0</v>
      </c>
      <c r="I56" s="24">
        <v>8320522</v>
      </c>
      <c r="J56" s="6">
        <v>8811433</v>
      </c>
      <c r="K56" s="25">
        <v>9304873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303583</v>
      </c>
      <c r="E59" s="24">
        <v>7426080</v>
      </c>
      <c r="F59" s="6">
        <v>7674480</v>
      </c>
      <c r="G59" s="25">
        <v>7674480</v>
      </c>
      <c r="H59" s="26">
        <v>7945200</v>
      </c>
      <c r="I59" s="24">
        <v>7426080</v>
      </c>
      <c r="J59" s="6">
        <v>7674480</v>
      </c>
      <c r="K59" s="25">
        <v>7945200</v>
      </c>
    </row>
    <row r="60" spans="1:11" ht="13.5">
      <c r="A60" s="33" t="s">
        <v>58</v>
      </c>
      <c r="B60" s="6">
        <v>1902022</v>
      </c>
      <c r="C60" s="6">
        <v>1902022</v>
      </c>
      <c r="D60" s="23">
        <v>4189100</v>
      </c>
      <c r="E60" s="24">
        <v>8489363</v>
      </c>
      <c r="F60" s="6">
        <v>8795180</v>
      </c>
      <c r="G60" s="25">
        <v>8795180</v>
      </c>
      <c r="H60" s="26">
        <v>9126418</v>
      </c>
      <c r="I60" s="24">
        <v>9074779</v>
      </c>
      <c r="J60" s="6">
        <v>9769089</v>
      </c>
      <c r="K60" s="25">
        <v>10506386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68</v>
      </c>
      <c r="F62" s="92">
        <v>68</v>
      </c>
      <c r="G62" s="93">
        <v>68</v>
      </c>
      <c r="H62" s="94">
        <v>68</v>
      </c>
      <c r="I62" s="91">
        <v>18</v>
      </c>
      <c r="J62" s="92">
        <v>18</v>
      </c>
      <c r="K62" s="93">
        <v>18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74</v>
      </c>
      <c r="F63" s="92">
        <v>74</v>
      </c>
      <c r="G63" s="93">
        <v>74</v>
      </c>
      <c r="H63" s="94">
        <v>74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1600</v>
      </c>
      <c r="F64" s="92">
        <v>1600</v>
      </c>
      <c r="G64" s="93">
        <v>1600</v>
      </c>
      <c r="H64" s="94">
        <v>1600</v>
      </c>
      <c r="I64" s="91">
        <v>1600</v>
      </c>
      <c r="J64" s="92">
        <v>1600</v>
      </c>
      <c r="K64" s="93">
        <v>1600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1538</v>
      </c>
      <c r="F65" s="92">
        <v>1538</v>
      </c>
      <c r="G65" s="93">
        <v>1538</v>
      </c>
      <c r="H65" s="94">
        <v>1538</v>
      </c>
      <c r="I65" s="91">
        <v>1538</v>
      </c>
      <c r="J65" s="92">
        <v>1538</v>
      </c>
      <c r="K65" s="93">
        <v>1538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1.172690705206013</v>
      </c>
      <c r="C70" s="5">
        <f aca="true" t="shared" si="8" ref="C70:K70">IF(ISERROR(C71/C72),0,(C71/C72))</f>
        <v>0.9633944657251405</v>
      </c>
      <c r="D70" s="5">
        <f t="shared" si="8"/>
        <v>0.47870665694183023</v>
      </c>
      <c r="E70" s="5">
        <f t="shared" si="8"/>
        <v>0.8436663944291237</v>
      </c>
      <c r="F70" s="5">
        <f t="shared" si="8"/>
        <v>0.7644891384593369</v>
      </c>
      <c r="G70" s="5">
        <f t="shared" si="8"/>
        <v>0.7644891384593369</v>
      </c>
      <c r="H70" s="5">
        <f t="shared" si="8"/>
        <v>0</v>
      </c>
      <c r="I70" s="5">
        <f t="shared" si="8"/>
        <v>0.6956913817788517</v>
      </c>
      <c r="J70" s="5">
        <f t="shared" si="8"/>
        <v>0.8718880999099906</v>
      </c>
      <c r="K70" s="5">
        <f t="shared" si="8"/>
        <v>0.8764882359675076</v>
      </c>
    </row>
    <row r="71" spans="1:11" ht="12.75" hidden="1">
      <c r="A71" s="1" t="s">
        <v>104</v>
      </c>
      <c r="B71" s="1">
        <f>+B83</f>
        <v>48523888</v>
      </c>
      <c r="C71" s="1">
        <f aca="true" t="shared" si="9" ref="C71:K71">+C83</f>
        <v>33555483</v>
      </c>
      <c r="D71" s="1">
        <f t="shared" si="9"/>
        <v>20466510</v>
      </c>
      <c r="E71" s="1">
        <f t="shared" si="9"/>
        <v>39014448</v>
      </c>
      <c r="F71" s="1">
        <f t="shared" si="9"/>
        <v>37599049</v>
      </c>
      <c r="G71" s="1">
        <f t="shared" si="9"/>
        <v>37599049</v>
      </c>
      <c r="H71" s="1">
        <f t="shared" si="9"/>
        <v>28088481</v>
      </c>
      <c r="I71" s="1">
        <f t="shared" si="9"/>
        <v>58356612</v>
      </c>
      <c r="J71" s="1">
        <f t="shared" si="9"/>
        <v>80242127</v>
      </c>
      <c r="K71" s="1">
        <f t="shared" si="9"/>
        <v>81809751</v>
      </c>
    </row>
    <row r="72" spans="1:11" ht="12.75" hidden="1">
      <c r="A72" s="1" t="s">
        <v>105</v>
      </c>
      <c r="B72" s="1">
        <f>+B77</f>
        <v>41378249</v>
      </c>
      <c r="C72" s="1">
        <f aca="true" t="shared" si="10" ref="C72:K72">+C77</f>
        <v>34830471</v>
      </c>
      <c r="D72" s="1">
        <f t="shared" si="10"/>
        <v>42753761</v>
      </c>
      <c r="E72" s="1">
        <f t="shared" si="10"/>
        <v>46243928</v>
      </c>
      <c r="F72" s="1">
        <f t="shared" si="10"/>
        <v>49181927</v>
      </c>
      <c r="G72" s="1">
        <f t="shared" si="10"/>
        <v>49181927</v>
      </c>
      <c r="H72" s="1">
        <f t="shared" si="10"/>
        <v>0</v>
      </c>
      <c r="I72" s="1">
        <f t="shared" si="10"/>
        <v>83882902</v>
      </c>
      <c r="J72" s="1">
        <f t="shared" si="10"/>
        <v>92032598</v>
      </c>
      <c r="K72" s="1">
        <f t="shared" si="10"/>
        <v>93338105</v>
      </c>
    </row>
    <row r="73" spans="1:11" ht="12.75" hidden="1">
      <c r="A73" s="1" t="s">
        <v>106</v>
      </c>
      <c r="B73" s="1">
        <f>+B74</f>
        <v>-2748690</v>
      </c>
      <c r="C73" s="1">
        <f aca="true" t="shared" si="11" ref="C73:K73">+(C78+C80+C81+C82)-(B78+B80+B81+B82)</f>
        <v>-2431853</v>
      </c>
      <c r="D73" s="1">
        <f t="shared" si="11"/>
        <v>2783632</v>
      </c>
      <c r="E73" s="1">
        <f t="shared" si="11"/>
        <v>9900139</v>
      </c>
      <c r="F73" s="1">
        <f>+(F78+F80+F81+F82)-(D78+D80+D81+D82)</f>
        <v>9900139</v>
      </c>
      <c r="G73" s="1">
        <f>+(G78+G80+G81+G82)-(D78+D80+D81+D82)</f>
        <v>9900139</v>
      </c>
      <c r="H73" s="1">
        <f>+(H78+H80+H81+H82)-(D78+D80+D81+D82)</f>
        <v>137240040</v>
      </c>
      <c r="I73" s="1">
        <f>+(I78+I80+I81+I82)-(E78+E80+E81+E82)</f>
        <v>0</v>
      </c>
      <c r="J73" s="1">
        <f t="shared" si="11"/>
        <v>2297321</v>
      </c>
      <c r="K73" s="1">
        <f t="shared" si="11"/>
        <v>2336832</v>
      </c>
    </row>
    <row r="74" spans="1:11" ht="12.75" hidden="1">
      <c r="A74" s="1" t="s">
        <v>107</v>
      </c>
      <c r="B74" s="1">
        <f>+TREND(C74:E74)</f>
        <v>-2748690</v>
      </c>
      <c r="C74" s="1">
        <f>+C73</f>
        <v>-2431853</v>
      </c>
      <c r="D74" s="1">
        <f aca="true" t="shared" si="12" ref="D74:K74">+D73</f>
        <v>2783632</v>
      </c>
      <c r="E74" s="1">
        <f t="shared" si="12"/>
        <v>9900139</v>
      </c>
      <c r="F74" s="1">
        <f t="shared" si="12"/>
        <v>9900139</v>
      </c>
      <c r="G74" s="1">
        <f t="shared" si="12"/>
        <v>9900139</v>
      </c>
      <c r="H74" s="1">
        <f t="shared" si="12"/>
        <v>137240040</v>
      </c>
      <c r="I74" s="1">
        <f t="shared" si="12"/>
        <v>0</v>
      </c>
      <c r="J74" s="1">
        <f t="shared" si="12"/>
        <v>2297321</v>
      </c>
      <c r="K74" s="1">
        <f t="shared" si="12"/>
        <v>2336832</v>
      </c>
    </row>
    <row r="75" spans="1:11" ht="12.75" hidden="1">
      <c r="A75" s="1" t="s">
        <v>108</v>
      </c>
      <c r="B75" s="1">
        <f>+B84-(((B80+B81+B78)*B70)-B79)</f>
        <v>36241013.948486656</v>
      </c>
      <c r="C75" s="1">
        <f aca="true" t="shared" si="13" ref="C75:K75">+C84-(((C80+C81+C78)*C70)-C79)</f>
        <v>56790047.00654806</v>
      </c>
      <c r="D75" s="1">
        <f t="shared" si="13"/>
        <v>94678428.069431</v>
      </c>
      <c r="E75" s="1">
        <f t="shared" si="13"/>
        <v>-13989474.51615546</v>
      </c>
      <c r="F75" s="1">
        <f t="shared" si="13"/>
        <v>-12676576.181028632</v>
      </c>
      <c r="G75" s="1">
        <f t="shared" si="13"/>
        <v>-12676576.181028632</v>
      </c>
      <c r="H75" s="1">
        <f t="shared" si="13"/>
        <v>140385856</v>
      </c>
      <c r="I75" s="1">
        <f t="shared" si="13"/>
        <v>-11535788.222416675</v>
      </c>
      <c r="J75" s="1">
        <f t="shared" si="13"/>
        <v>-16460446.933024906</v>
      </c>
      <c r="K75" s="1">
        <f t="shared" si="13"/>
        <v>-18595499.036298346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41378249</v>
      </c>
      <c r="C77" s="3">
        <v>34830471</v>
      </c>
      <c r="D77" s="3">
        <v>42753761</v>
      </c>
      <c r="E77" s="3">
        <v>46243928</v>
      </c>
      <c r="F77" s="3">
        <v>49181927</v>
      </c>
      <c r="G77" s="3">
        <v>49181927</v>
      </c>
      <c r="H77" s="3">
        <v>0</v>
      </c>
      <c r="I77" s="3">
        <v>83882902</v>
      </c>
      <c r="J77" s="3">
        <v>92032598</v>
      </c>
      <c r="K77" s="3">
        <v>93338105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43663962</v>
      </c>
      <c r="C79" s="3">
        <v>60545349</v>
      </c>
      <c r="D79" s="3">
        <v>97876965</v>
      </c>
      <c r="E79" s="3">
        <v>0</v>
      </c>
      <c r="F79" s="3">
        <v>0</v>
      </c>
      <c r="G79" s="3">
        <v>0</v>
      </c>
      <c r="H79" s="3">
        <v>140385856</v>
      </c>
      <c r="I79" s="3">
        <v>0</v>
      </c>
      <c r="J79" s="3">
        <v>0</v>
      </c>
      <c r="K79" s="3">
        <v>0</v>
      </c>
    </row>
    <row r="80" spans="1:11" ht="12.75" hidden="1">
      <c r="A80" s="2" t="s">
        <v>67</v>
      </c>
      <c r="B80" s="3">
        <v>427243</v>
      </c>
      <c r="C80" s="3">
        <v>1190276</v>
      </c>
      <c r="D80" s="3">
        <v>4678608</v>
      </c>
      <c r="E80" s="3">
        <v>16581761</v>
      </c>
      <c r="F80" s="3">
        <v>16581761</v>
      </c>
      <c r="G80" s="3">
        <v>16581761</v>
      </c>
      <c r="H80" s="3">
        <v>143923966</v>
      </c>
      <c r="I80" s="3">
        <v>16581761</v>
      </c>
      <c r="J80" s="3">
        <v>18879082</v>
      </c>
      <c r="K80" s="3">
        <v>21215914</v>
      </c>
    </row>
    <row r="81" spans="1:11" ht="12.75" hidden="1">
      <c r="A81" s="2" t="s">
        <v>68</v>
      </c>
      <c r="B81" s="3">
        <v>5902600</v>
      </c>
      <c r="C81" s="3">
        <v>2707714</v>
      </c>
      <c r="D81" s="3">
        <v>2003014</v>
      </c>
      <c r="E81" s="3">
        <v>0</v>
      </c>
      <c r="F81" s="3">
        <v>0</v>
      </c>
      <c r="G81" s="3">
        <v>0</v>
      </c>
      <c r="H81" s="3">
        <v>-2304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48523888</v>
      </c>
      <c r="C83" s="3">
        <v>33555483</v>
      </c>
      <c r="D83" s="3">
        <v>20466510</v>
      </c>
      <c r="E83" s="3">
        <v>39014448</v>
      </c>
      <c r="F83" s="3">
        <v>37599049</v>
      </c>
      <c r="G83" s="3">
        <v>37599049</v>
      </c>
      <c r="H83" s="3">
        <v>28088481</v>
      </c>
      <c r="I83" s="3">
        <v>58356612</v>
      </c>
      <c r="J83" s="3">
        <v>80242127</v>
      </c>
      <c r="K83" s="3">
        <v>81809751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89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10761843</v>
      </c>
      <c r="C5" s="6">
        <v>11825394</v>
      </c>
      <c r="D5" s="23">
        <v>12668157</v>
      </c>
      <c r="E5" s="24">
        <v>16086267</v>
      </c>
      <c r="F5" s="6">
        <v>16086267</v>
      </c>
      <c r="G5" s="25">
        <v>16086267</v>
      </c>
      <c r="H5" s="26">
        <v>0</v>
      </c>
      <c r="I5" s="24">
        <v>13849595</v>
      </c>
      <c r="J5" s="6">
        <v>14819067</v>
      </c>
      <c r="K5" s="25">
        <v>15856401</v>
      </c>
    </row>
    <row r="6" spans="1:11" ht="13.5">
      <c r="A6" s="22" t="s">
        <v>18</v>
      </c>
      <c r="B6" s="6">
        <v>66061438</v>
      </c>
      <c r="C6" s="6">
        <v>92697421</v>
      </c>
      <c r="D6" s="23">
        <v>89713659</v>
      </c>
      <c r="E6" s="24">
        <v>106690042</v>
      </c>
      <c r="F6" s="6">
        <v>106690042</v>
      </c>
      <c r="G6" s="25">
        <v>106690042</v>
      </c>
      <c r="H6" s="26">
        <v>0</v>
      </c>
      <c r="I6" s="24">
        <v>114267210</v>
      </c>
      <c r="J6" s="6">
        <v>122265915</v>
      </c>
      <c r="K6" s="25">
        <v>130824529</v>
      </c>
    </row>
    <row r="7" spans="1:11" ht="13.5">
      <c r="A7" s="22" t="s">
        <v>19</v>
      </c>
      <c r="B7" s="6">
        <v>106267</v>
      </c>
      <c r="C7" s="6">
        <v>226553</v>
      </c>
      <c r="D7" s="23">
        <v>531083</v>
      </c>
      <c r="E7" s="24">
        <v>200000</v>
      </c>
      <c r="F7" s="6">
        <v>200000</v>
      </c>
      <c r="G7" s="25">
        <v>200000</v>
      </c>
      <c r="H7" s="26">
        <v>0</v>
      </c>
      <c r="I7" s="24">
        <v>571000</v>
      </c>
      <c r="J7" s="6">
        <v>610970</v>
      </c>
      <c r="K7" s="25">
        <v>653738</v>
      </c>
    </row>
    <row r="8" spans="1:11" ht="13.5">
      <c r="A8" s="22" t="s">
        <v>20</v>
      </c>
      <c r="B8" s="6">
        <v>64219174</v>
      </c>
      <c r="C8" s="6">
        <v>71198282</v>
      </c>
      <c r="D8" s="23">
        <v>70125398</v>
      </c>
      <c r="E8" s="24">
        <v>73420353</v>
      </c>
      <c r="F8" s="6">
        <v>73420353</v>
      </c>
      <c r="G8" s="25">
        <v>73420353</v>
      </c>
      <c r="H8" s="26">
        <v>0</v>
      </c>
      <c r="I8" s="24">
        <v>76750399</v>
      </c>
      <c r="J8" s="6">
        <v>70525549</v>
      </c>
      <c r="K8" s="25">
        <v>68950201</v>
      </c>
    </row>
    <row r="9" spans="1:11" ht="13.5">
      <c r="A9" s="22" t="s">
        <v>21</v>
      </c>
      <c r="B9" s="6">
        <v>14319748</v>
      </c>
      <c r="C9" s="6">
        <v>23955846</v>
      </c>
      <c r="D9" s="23">
        <v>22528117</v>
      </c>
      <c r="E9" s="24">
        <v>21711598</v>
      </c>
      <c r="F9" s="6">
        <v>21711598</v>
      </c>
      <c r="G9" s="25">
        <v>21711598</v>
      </c>
      <c r="H9" s="26">
        <v>0</v>
      </c>
      <c r="I9" s="24">
        <v>27453950</v>
      </c>
      <c r="J9" s="6">
        <v>29375725</v>
      </c>
      <c r="K9" s="25">
        <v>31432026</v>
      </c>
    </row>
    <row r="10" spans="1:11" ht="25.5">
      <c r="A10" s="27" t="s">
        <v>97</v>
      </c>
      <c r="B10" s="28">
        <f>SUM(B5:B9)</f>
        <v>155468470</v>
      </c>
      <c r="C10" s="29">
        <f aca="true" t="shared" si="0" ref="C10:K10">SUM(C5:C9)</f>
        <v>199903496</v>
      </c>
      <c r="D10" s="30">
        <f t="shared" si="0"/>
        <v>195566414</v>
      </c>
      <c r="E10" s="28">
        <f t="shared" si="0"/>
        <v>218108260</v>
      </c>
      <c r="F10" s="29">
        <f t="shared" si="0"/>
        <v>218108260</v>
      </c>
      <c r="G10" s="31">
        <f t="shared" si="0"/>
        <v>218108260</v>
      </c>
      <c r="H10" s="32">
        <f t="shared" si="0"/>
        <v>0</v>
      </c>
      <c r="I10" s="28">
        <f t="shared" si="0"/>
        <v>232892154</v>
      </c>
      <c r="J10" s="29">
        <f t="shared" si="0"/>
        <v>237597226</v>
      </c>
      <c r="K10" s="31">
        <f t="shared" si="0"/>
        <v>247716895</v>
      </c>
    </row>
    <row r="11" spans="1:11" ht="13.5">
      <c r="A11" s="22" t="s">
        <v>22</v>
      </c>
      <c r="B11" s="6">
        <v>48719191</v>
      </c>
      <c r="C11" s="6">
        <v>52538887</v>
      </c>
      <c r="D11" s="23">
        <v>60473230</v>
      </c>
      <c r="E11" s="24">
        <v>71968275</v>
      </c>
      <c r="F11" s="6">
        <v>71968275</v>
      </c>
      <c r="G11" s="25">
        <v>71968275</v>
      </c>
      <c r="H11" s="26">
        <v>0</v>
      </c>
      <c r="I11" s="24">
        <v>73027934</v>
      </c>
      <c r="J11" s="6">
        <v>78139890</v>
      </c>
      <c r="K11" s="25">
        <v>83609683</v>
      </c>
    </row>
    <row r="12" spans="1:11" ht="13.5">
      <c r="A12" s="22" t="s">
        <v>23</v>
      </c>
      <c r="B12" s="6">
        <v>4270292</v>
      </c>
      <c r="C12" s="6">
        <v>4889440</v>
      </c>
      <c r="D12" s="23">
        <v>4909057</v>
      </c>
      <c r="E12" s="24">
        <v>5714645</v>
      </c>
      <c r="F12" s="6">
        <v>5714645</v>
      </c>
      <c r="G12" s="25">
        <v>5714645</v>
      </c>
      <c r="H12" s="26">
        <v>0</v>
      </c>
      <c r="I12" s="24">
        <v>6290310</v>
      </c>
      <c r="J12" s="6">
        <v>6730632</v>
      </c>
      <c r="K12" s="25">
        <v>7201776</v>
      </c>
    </row>
    <row r="13" spans="1:11" ht="13.5">
      <c r="A13" s="22" t="s">
        <v>98</v>
      </c>
      <c r="B13" s="6">
        <v>24327814</v>
      </c>
      <c r="C13" s="6">
        <v>30003844</v>
      </c>
      <c r="D13" s="23">
        <v>23794813</v>
      </c>
      <c r="E13" s="24">
        <v>11991000</v>
      </c>
      <c r="F13" s="6">
        <v>11991000</v>
      </c>
      <c r="G13" s="25">
        <v>11991000</v>
      </c>
      <c r="H13" s="26">
        <v>0</v>
      </c>
      <c r="I13" s="24">
        <v>4251492</v>
      </c>
      <c r="J13" s="6">
        <v>4549095</v>
      </c>
      <c r="K13" s="25">
        <v>4867533</v>
      </c>
    </row>
    <row r="14" spans="1:11" ht="13.5">
      <c r="A14" s="22" t="s">
        <v>24</v>
      </c>
      <c r="B14" s="6">
        <v>993516</v>
      </c>
      <c r="C14" s="6">
        <v>813946</v>
      </c>
      <c r="D14" s="23">
        <v>888298</v>
      </c>
      <c r="E14" s="24">
        <v>512000</v>
      </c>
      <c r="F14" s="6">
        <v>512000</v>
      </c>
      <c r="G14" s="25">
        <v>512000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36241397</v>
      </c>
      <c r="C15" s="6">
        <v>36364179</v>
      </c>
      <c r="D15" s="23">
        <v>41891970</v>
      </c>
      <c r="E15" s="24">
        <v>42046958</v>
      </c>
      <c r="F15" s="6">
        <v>42046958</v>
      </c>
      <c r="G15" s="25">
        <v>42046958</v>
      </c>
      <c r="H15" s="26">
        <v>0</v>
      </c>
      <c r="I15" s="24">
        <v>45756950</v>
      </c>
      <c r="J15" s="6">
        <v>48959936</v>
      </c>
      <c r="K15" s="25">
        <v>52387131</v>
      </c>
    </row>
    <row r="16" spans="1:11" ht="13.5">
      <c r="A16" s="33" t="s">
        <v>26</v>
      </c>
      <c r="B16" s="6">
        <v>10700163</v>
      </c>
      <c r="C16" s="6">
        <v>12822477</v>
      </c>
      <c r="D16" s="23">
        <v>5661870</v>
      </c>
      <c r="E16" s="24">
        <v>0</v>
      </c>
      <c r="F16" s="6">
        <v>0</v>
      </c>
      <c r="G16" s="25">
        <v>0</v>
      </c>
      <c r="H16" s="26">
        <v>0</v>
      </c>
      <c r="I16" s="24">
        <v>10020000</v>
      </c>
      <c r="J16" s="6">
        <v>9279481</v>
      </c>
      <c r="K16" s="25">
        <v>9929045</v>
      </c>
    </row>
    <row r="17" spans="1:11" ht="13.5">
      <c r="A17" s="22" t="s">
        <v>27</v>
      </c>
      <c r="B17" s="6">
        <v>50749387</v>
      </c>
      <c r="C17" s="6">
        <v>142806459</v>
      </c>
      <c r="D17" s="23">
        <v>71248486</v>
      </c>
      <c r="E17" s="24">
        <v>80603464</v>
      </c>
      <c r="F17" s="6">
        <v>80603464</v>
      </c>
      <c r="G17" s="25">
        <v>80603464</v>
      </c>
      <c r="H17" s="26">
        <v>0</v>
      </c>
      <c r="I17" s="24">
        <v>90398745</v>
      </c>
      <c r="J17" s="6">
        <v>86057609</v>
      </c>
      <c r="K17" s="25">
        <v>85569503</v>
      </c>
    </row>
    <row r="18" spans="1:11" ht="13.5">
      <c r="A18" s="34" t="s">
        <v>28</v>
      </c>
      <c r="B18" s="35">
        <f>SUM(B11:B17)</f>
        <v>176001760</v>
      </c>
      <c r="C18" s="36">
        <f aca="true" t="shared" si="1" ref="C18:K18">SUM(C11:C17)</f>
        <v>280239232</v>
      </c>
      <c r="D18" s="37">
        <f t="shared" si="1"/>
        <v>208867724</v>
      </c>
      <c r="E18" s="35">
        <f t="shared" si="1"/>
        <v>212836342</v>
      </c>
      <c r="F18" s="36">
        <f t="shared" si="1"/>
        <v>212836342</v>
      </c>
      <c r="G18" s="38">
        <f t="shared" si="1"/>
        <v>212836342</v>
      </c>
      <c r="H18" s="39">
        <f t="shared" si="1"/>
        <v>0</v>
      </c>
      <c r="I18" s="35">
        <f t="shared" si="1"/>
        <v>229745431</v>
      </c>
      <c r="J18" s="36">
        <f t="shared" si="1"/>
        <v>233716643</v>
      </c>
      <c r="K18" s="38">
        <f t="shared" si="1"/>
        <v>243564671</v>
      </c>
    </row>
    <row r="19" spans="1:11" ht="13.5">
      <c r="A19" s="34" t="s">
        <v>29</v>
      </c>
      <c r="B19" s="40">
        <f>+B10-B18</f>
        <v>-20533290</v>
      </c>
      <c r="C19" s="41">
        <f aca="true" t="shared" si="2" ref="C19:K19">+C10-C18</f>
        <v>-80335736</v>
      </c>
      <c r="D19" s="42">
        <f t="shared" si="2"/>
        <v>-13301310</v>
      </c>
      <c r="E19" s="40">
        <f t="shared" si="2"/>
        <v>5271918</v>
      </c>
      <c r="F19" s="41">
        <f t="shared" si="2"/>
        <v>5271918</v>
      </c>
      <c r="G19" s="43">
        <f t="shared" si="2"/>
        <v>5271918</v>
      </c>
      <c r="H19" s="44">
        <f t="shared" si="2"/>
        <v>0</v>
      </c>
      <c r="I19" s="40">
        <f t="shared" si="2"/>
        <v>3146723</v>
      </c>
      <c r="J19" s="41">
        <f t="shared" si="2"/>
        <v>3880583</v>
      </c>
      <c r="K19" s="43">
        <f t="shared" si="2"/>
        <v>4152224</v>
      </c>
    </row>
    <row r="20" spans="1:11" ht="13.5">
      <c r="A20" s="22" t="s">
        <v>30</v>
      </c>
      <c r="B20" s="24">
        <v>24214792</v>
      </c>
      <c r="C20" s="6">
        <v>34243884</v>
      </c>
      <c r="D20" s="23">
        <v>25930109</v>
      </c>
      <c r="E20" s="24">
        <v>0</v>
      </c>
      <c r="F20" s="6">
        <v>0</v>
      </c>
      <c r="G20" s="25">
        <v>0</v>
      </c>
      <c r="H20" s="26">
        <v>0</v>
      </c>
      <c r="I20" s="24">
        <v>43456600</v>
      </c>
      <c r="J20" s="6">
        <v>23248450</v>
      </c>
      <c r="K20" s="25">
        <v>21934800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3505500</v>
      </c>
      <c r="F21" s="46">
        <v>3505500</v>
      </c>
      <c r="G21" s="48">
        <v>3505500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3681502</v>
      </c>
      <c r="C22" s="52">
        <f aca="true" t="shared" si="3" ref="C22:K22">SUM(C19:C21)</f>
        <v>-46091852</v>
      </c>
      <c r="D22" s="53">
        <f t="shared" si="3"/>
        <v>12628799</v>
      </c>
      <c r="E22" s="51">
        <f t="shared" si="3"/>
        <v>8777418</v>
      </c>
      <c r="F22" s="52">
        <f t="shared" si="3"/>
        <v>8777418</v>
      </c>
      <c r="G22" s="54">
        <f t="shared" si="3"/>
        <v>8777418</v>
      </c>
      <c r="H22" s="55">
        <f t="shared" si="3"/>
        <v>0</v>
      </c>
      <c r="I22" s="51">
        <f t="shared" si="3"/>
        <v>46603323</v>
      </c>
      <c r="J22" s="52">
        <f t="shared" si="3"/>
        <v>27129033</v>
      </c>
      <c r="K22" s="54">
        <f t="shared" si="3"/>
        <v>26087024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3681502</v>
      </c>
      <c r="C24" s="41">
        <f aca="true" t="shared" si="4" ref="C24:K24">SUM(C22:C23)</f>
        <v>-46091852</v>
      </c>
      <c r="D24" s="42">
        <f t="shared" si="4"/>
        <v>12628799</v>
      </c>
      <c r="E24" s="40">
        <f t="shared" si="4"/>
        <v>8777418</v>
      </c>
      <c r="F24" s="41">
        <f t="shared" si="4"/>
        <v>8777418</v>
      </c>
      <c r="G24" s="43">
        <f t="shared" si="4"/>
        <v>8777418</v>
      </c>
      <c r="H24" s="44">
        <f t="shared" si="4"/>
        <v>0</v>
      </c>
      <c r="I24" s="40">
        <f t="shared" si="4"/>
        <v>46603323</v>
      </c>
      <c r="J24" s="41">
        <f t="shared" si="4"/>
        <v>27129033</v>
      </c>
      <c r="K24" s="43">
        <f t="shared" si="4"/>
        <v>26087024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24214795</v>
      </c>
      <c r="C27" s="7">
        <v>36004017</v>
      </c>
      <c r="D27" s="64">
        <v>26717765</v>
      </c>
      <c r="E27" s="65">
        <v>74435200</v>
      </c>
      <c r="F27" s="7">
        <v>74435200</v>
      </c>
      <c r="G27" s="66">
        <v>74435200</v>
      </c>
      <c r="H27" s="67">
        <v>0</v>
      </c>
      <c r="I27" s="65">
        <v>46579350</v>
      </c>
      <c r="J27" s="7">
        <v>26188450</v>
      </c>
      <c r="K27" s="66">
        <v>25344800</v>
      </c>
    </row>
    <row r="28" spans="1:11" ht="13.5">
      <c r="A28" s="68" t="s">
        <v>30</v>
      </c>
      <c r="B28" s="6">
        <v>24214795</v>
      </c>
      <c r="C28" s="6">
        <v>34243884</v>
      </c>
      <c r="D28" s="23">
        <v>25930108</v>
      </c>
      <c r="E28" s="24">
        <v>64998200</v>
      </c>
      <c r="F28" s="6">
        <v>64998200</v>
      </c>
      <c r="G28" s="25">
        <v>64998200</v>
      </c>
      <c r="H28" s="26">
        <v>0</v>
      </c>
      <c r="I28" s="24">
        <v>43456600</v>
      </c>
      <c r="J28" s="6">
        <v>23248450</v>
      </c>
      <c r="K28" s="25">
        <v>21934800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1760133</v>
      </c>
      <c r="D31" s="23">
        <v>787657</v>
      </c>
      <c r="E31" s="24">
        <v>9437000</v>
      </c>
      <c r="F31" s="6">
        <v>9437000</v>
      </c>
      <c r="G31" s="25">
        <v>9437000</v>
      </c>
      <c r="H31" s="26">
        <v>0</v>
      </c>
      <c r="I31" s="24">
        <v>3122750</v>
      </c>
      <c r="J31" s="6">
        <v>2940000</v>
      </c>
      <c r="K31" s="25">
        <v>3410000</v>
      </c>
    </row>
    <row r="32" spans="1:11" ht="13.5">
      <c r="A32" s="34" t="s">
        <v>36</v>
      </c>
      <c r="B32" s="7">
        <f>SUM(B28:B31)</f>
        <v>24214795</v>
      </c>
      <c r="C32" s="7">
        <f aca="true" t="shared" si="5" ref="C32:K32">SUM(C28:C31)</f>
        <v>36004017</v>
      </c>
      <c r="D32" s="64">
        <f t="shared" si="5"/>
        <v>26717765</v>
      </c>
      <c r="E32" s="65">
        <f t="shared" si="5"/>
        <v>74435200</v>
      </c>
      <c r="F32" s="7">
        <f t="shared" si="5"/>
        <v>74435200</v>
      </c>
      <c r="G32" s="66">
        <f t="shared" si="5"/>
        <v>74435200</v>
      </c>
      <c r="H32" s="67">
        <f t="shared" si="5"/>
        <v>0</v>
      </c>
      <c r="I32" s="65">
        <f t="shared" si="5"/>
        <v>46579350</v>
      </c>
      <c r="J32" s="7">
        <f t="shared" si="5"/>
        <v>26188450</v>
      </c>
      <c r="K32" s="66">
        <f t="shared" si="5"/>
        <v>25344800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111651516</v>
      </c>
      <c r="C35" s="6">
        <v>69777720</v>
      </c>
      <c r="D35" s="23">
        <v>52781827</v>
      </c>
      <c r="E35" s="24">
        <v>61039</v>
      </c>
      <c r="F35" s="6">
        <v>61039</v>
      </c>
      <c r="G35" s="25">
        <v>61039</v>
      </c>
      <c r="H35" s="26">
        <v>0</v>
      </c>
      <c r="I35" s="24">
        <v>94246472</v>
      </c>
      <c r="J35" s="6">
        <v>177847062</v>
      </c>
      <c r="K35" s="25">
        <v>207410316</v>
      </c>
    </row>
    <row r="36" spans="1:11" ht="13.5">
      <c r="A36" s="22" t="s">
        <v>39</v>
      </c>
      <c r="B36" s="6">
        <v>736257006</v>
      </c>
      <c r="C36" s="6">
        <v>743093962</v>
      </c>
      <c r="D36" s="23">
        <v>707747093</v>
      </c>
      <c r="E36" s="24">
        <v>811969</v>
      </c>
      <c r="F36" s="6">
        <v>811969</v>
      </c>
      <c r="G36" s="25">
        <v>811969</v>
      </c>
      <c r="H36" s="26">
        <v>0</v>
      </c>
      <c r="I36" s="24">
        <v>1326528828</v>
      </c>
      <c r="J36" s="6">
        <v>1348161941</v>
      </c>
      <c r="K36" s="25">
        <v>1368633407</v>
      </c>
    </row>
    <row r="37" spans="1:11" ht="13.5">
      <c r="A37" s="22" t="s">
        <v>40</v>
      </c>
      <c r="B37" s="6">
        <v>53529280</v>
      </c>
      <c r="C37" s="6">
        <v>64761158</v>
      </c>
      <c r="D37" s="23">
        <v>71331008</v>
      </c>
      <c r="E37" s="24">
        <v>38920</v>
      </c>
      <c r="F37" s="6">
        <v>38920</v>
      </c>
      <c r="G37" s="25">
        <v>38920</v>
      </c>
      <c r="H37" s="26">
        <v>0</v>
      </c>
      <c r="I37" s="24">
        <v>91177017</v>
      </c>
      <c r="J37" s="6">
        <v>81943326</v>
      </c>
      <c r="K37" s="25">
        <v>72763277</v>
      </c>
    </row>
    <row r="38" spans="1:11" ht="13.5">
      <c r="A38" s="22" t="s">
        <v>41</v>
      </c>
      <c r="B38" s="6">
        <v>32544969</v>
      </c>
      <c r="C38" s="6">
        <v>30971903</v>
      </c>
      <c r="D38" s="23">
        <v>47073018</v>
      </c>
      <c r="E38" s="24">
        <v>4152</v>
      </c>
      <c r="F38" s="6">
        <v>4152</v>
      </c>
      <c r="G38" s="25">
        <v>4152</v>
      </c>
      <c r="H38" s="26">
        <v>0</v>
      </c>
      <c r="I38" s="24">
        <v>3686000</v>
      </c>
      <c r="J38" s="6">
        <v>3686000</v>
      </c>
      <c r="K38" s="25">
        <v>2348000</v>
      </c>
    </row>
    <row r="39" spans="1:11" ht="13.5">
      <c r="A39" s="22" t="s">
        <v>42</v>
      </c>
      <c r="B39" s="6">
        <v>761834273</v>
      </c>
      <c r="C39" s="6">
        <v>717138621</v>
      </c>
      <c r="D39" s="23">
        <v>642124894</v>
      </c>
      <c r="E39" s="24">
        <v>829936</v>
      </c>
      <c r="F39" s="6">
        <v>829936</v>
      </c>
      <c r="G39" s="25">
        <v>829936</v>
      </c>
      <c r="H39" s="26">
        <v>0</v>
      </c>
      <c r="I39" s="24">
        <v>1325912283</v>
      </c>
      <c r="J39" s="6">
        <v>1440379677</v>
      </c>
      <c r="K39" s="25">
        <v>1500932446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20708226</v>
      </c>
      <c r="C42" s="6">
        <v>46310725</v>
      </c>
      <c r="D42" s="23">
        <v>29783936</v>
      </c>
      <c r="E42" s="24">
        <v>35950</v>
      </c>
      <c r="F42" s="6">
        <v>35950</v>
      </c>
      <c r="G42" s="25">
        <v>35950</v>
      </c>
      <c r="H42" s="26">
        <v>16421370</v>
      </c>
      <c r="I42" s="24">
        <v>47066363</v>
      </c>
      <c r="J42" s="6">
        <v>16565689</v>
      </c>
      <c r="K42" s="25">
        <v>29821245</v>
      </c>
    </row>
    <row r="43" spans="1:11" ht="13.5">
      <c r="A43" s="22" t="s">
        <v>45</v>
      </c>
      <c r="B43" s="6">
        <v>-22232725</v>
      </c>
      <c r="C43" s="6">
        <v>-43960936</v>
      </c>
      <c r="D43" s="23">
        <v>-29207514</v>
      </c>
      <c r="E43" s="24">
        <v>-37215</v>
      </c>
      <c r="F43" s="6">
        <v>-37215</v>
      </c>
      <c r="G43" s="25">
        <v>-37215</v>
      </c>
      <c r="H43" s="26">
        <v>-8797234</v>
      </c>
      <c r="I43" s="24">
        <v>-47079350</v>
      </c>
      <c r="J43" s="6">
        <v>-26188450</v>
      </c>
      <c r="K43" s="25">
        <v>-25344800</v>
      </c>
    </row>
    <row r="44" spans="1:11" ht="13.5">
      <c r="A44" s="22" t="s">
        <v>46</v>
      </c>
      <c r="B44" s="6">
        <v>-1241110</v>
      </c>
      <c r="C44" s="6">
        <v>-2194298</v>
      </c>
      <c r="D44" s="23">
        <v>0</v>
      </c>
      <c r="E44" s="24">
        <v>-1343</v>
      </c>
      <c r="F44" s="6">
        <v>-1343</v>
      </c>
      <c r="G44" s="25">
        <v>-1343</v>
      </c>
      <c r="H44" s="26">
        <v>16461</v>
      </c>
      <c r="I44" s="24">
        <v>0</v>
      </c>
      <c r="J44" s="6">
        <v>0</v>
      </c>
      <c r="K44" s="25">
        <v>-1338000</v>
      </c>
    </row>
    <row r="45" spans="1:11" ht="13.5">
      <c r="A45" s="34" t="s">
        <v>47</v>
      </c>
      <c r="B45" s="7">
        <v>-4157737</v>
      </c>
      <c r="C45" s="7">
        <v>-4002246</v>
      </c>
      <c r="D45" s="64">
        <v>608863</v>
      </c>
      <c r="E45" s="65">
        <v>-2415</v>
      </c>
      <c r="F45" s="7">
        <v>-2415</v>
      </c>
      <c r="G45" s="66">
        <v>-2415</v>
      </c>
      <c r="H45" s="67">
        <v>8249460</v>
      </c>
      <c r="I45" s="65">
        <v>-7987</v>
      </c>
      <c r="J45" s="7">
        <v>-9630748</v>
      </c>
      <c r="K45" s="66">
        <v>-6492303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-13468638</v>
      </c>
      <c r="C48" s="6">
        <v>8972928</v>
      </c>
      <c r="D48" s="23">
        <v>8552714</v>
      </c>
      <c r="E48" s="24">
        <v>100</v>
      </c>
      <c r="F48" s="6">
        <v>100</v>
      </c>
      <c r="G48" s="25">
        <v>100</v>
      </c>
      <c r="H48" s="26">
        <v>0</v>
      </c>
      <c r="I48" s="24">
        <v>8584258</v>
      </c>
      <c r="J48" s="6">
        <v>8583919</v>
      </c>
      <c r="K48" s="25">
        <v>8583919</v>
      </c>
    </row>
    <row r="49" spans="1:11" ht="13.5">
      <c r="A49" s="22" t="s">
        <v>50</v>
      </c>
      <c r="B49" s="6">
        <f>+B75</f>
        <v>10122631.920177031</v>
      </c>
      <c r="C49" s="6">
        <f aca="true" t="shared" si="6" ref="C49:K49">+C75</f>
        <v>34679964.83469251</v>
      </c>
      <c r="D49" s="23">
        <f t="shared" si="6"/>
        <v>36744674.99551511</v>
      </c>
      <c r="E49" s="24">
        <f t="shared" si="6"/>
        <v>456.1276929138317</v>
      </c>
      <c r="F49" s="6">
        <f t="shared" si="6"/>
        <v>456.1276929138317</v>
      </c>
      <c r="G49" s="25">
        <f t="shared" si="6"/>
        <v>456.1276929138317</v>
      </c>
      <c r="H49" s="26">
        <f t="shared" si="6"/>
        <v>0</v>
      </c>
      <c r="I49" s="24">
        <f t="shared" si="6"/>
        <v>-4650369.640857011</v>
      </c>
      <c r="J49" s="6">
        <f t="shared" si="6"/>
        <v>-63568199.111681685</v>
      </c>
      <c r="K49" s="25">
        <f t="shared" si="6"/>
        <v>-89976596.1314292</v>
      </c>
    </row>
    <row r="50" spans="1:11" ht="13.5">
      <c r="A50" s="34" t="s">
        <v>51</v>
      </c>
      <c r="B50" s="7">
        <f>+B48-B49</f>
        <v>-23591269.92017703</v>
      </c>
      <c r="C50" s="7">
        <f aca="true" t="shared" si="7" ref="C50:K50">+C48-C49</f>
        <v>-25707036.834692508</v>
      </c>
      <c r="D50" s="64">
        <f t="shared" si="7"/>
        <v>-28191960.995515108</v>
      </c>
      <c r="E50" s="65">
        <f t="shared" si="7"/>
        <v>-356.1276929138317</v>
      </c>
      <c r="F50" s="7">
        <f t="shared" si="7"/>
        <v>-356.1276929138317</v>
      </c>
      <c r="G50" s="66">
        <f t="shared" si="7"/>
        <v>-356.1276929138317</v>
      </c>
      <c r="H50" s="67">
        <f t="shared" si="7"/>
        <v>0</v>
      </c>
      <c r="I50" s="65">
        <f t="shared" si="7"/>
        <v>13234627.640857011</v>
      </c>
      <c r="J50" s="7">
        <f t="shared" si="7"/>
        <v>72152118.11168168</v>
      </c>
      <c r="K50" s="66">
        <f t="shared" si="7"/>
        <v>98560515.1314292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735253669</v>
      </c>
      <c r="C53" s="6">
        <v>741253839</v>
      </c>
      <c r="D53" s="23">
        <v>706330813</v>
      </c>
      <c r="E53" s="24">
        <v>782936716</v>
      </c>
      <c r="F53" s="6">
        <v>782936716</v>
      </c>
      <c r="G53" s="25">
        <v>782936716</v>
      </c>
      <c r="H53" s="26">
        <v>708501516</v>
      </c>
      <c r="I53" s="24">
        <v>1325118909</v>
      </c>
      <c r="J53" s="6">
        <v>1346758262</v>
      </c>
      <c r="K53" s="25">
        <v>1367235527</v>
      </c>
    </row>
    <row r="54" spans="1:11" ht="13.5">
      <c r="A54" s="22" t="s">
        <v>98</v>
      </c>
      <c r="B54" s="6">
        <v>24327814</v>
      </c>
      <c r="C54" s="6">
        <v>30003844</v>
      </c>
      <c r="D54" s="23">
        <v>23794813</v>
      </c>
      <c r="E54" s="24">
        <v>11991000</v>
      </c>
      <c r="F54" s="6">
        <v>11991000</v>
      </c>
      <c r="G54" s="25">
        <v>11991000</v>
      </c>
      <c r="H54" s="26">
        <v>0</v>
      </c>
      <c r="I54" s="24">
        <v>4251492</v>
      </c>
      <c r="J54" s="6">
        <v>4549095</v>
      </c>
      <c r="K54" s="25">
        <v>4867533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11763451</v>
      </c>
      <c r="F55" s="6">
        <v>11763451</v>
      </c>
      <c r="G55" s="25">
        <v>11763451</v>
      </c>
      <c r="H55" s="26">
        <v>0</v>
      </c>
      <c r="I55" s="24">
        <v>7778884</v>
      </c>
      <c r="J55" s="6">
        <v>4648450</v>
      </c>
      <c r="K55" s="25">
        <v>4934800</v>
      </c>
    </row>
    <row r="56" spans="1:11" ht="13.5">
      <c r="A56" s="22" t="s">
        <v>55</v>
      </c>
      <c r="B56" s="6">
        <v>11623000</v>
      </c>
      <c r="C56" s="6">
        <v>6411052</v>
      </c>
      <c r="D56" s="23">
        <v>24451364</v>
      </c>
      <c r="E56" s="24">
        <v>0</v>
      </c>
      <c r="F56" s="6">
        <v>0</v>
      </c>
      <c r="G56" s="25">
        <v>0</v>
      </c>
      <c r="H56" s="26">
        <v>0</v>
      </c>
      <c r="I56" s="24">
        <v>52145522</v>
      </c>
      <c r="J56" s="6">
        <v>54918424</v>
      </c>
      <c r="K56" s="25">
        <v>57841568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16618000</v>
      </c>
      <c r="C59" s="6">
        <v>18333000</v>
      </c>
      <c r="D59" s="23">
        <v>0</v>
      </c>
      <c r="E59" s="24">
        <v>19857000</v>
      </c>
      <c r="F59" s="6">
        <v>838575</v>
      </c>
      <c r="G59" s="25">
        <v>838575</v>
      </c>
      <c r="H59" s="26">
        <v>838575</v>
      </c>
      <c r="I59" s="24">
        <v>835000</v>
      </c>
      <c r="J59" s="6">
        <v>835000</v>
      </c>
      <c r="K59" s="25">
        <v>835000</v>
      </c>
    </row>
    <row r="60" spans="1:11" ht="13.5">
      <c r="A60" s="33" t="s">
        <v>58</v>
      </c>
      <c r="B60" s="6">
        <v>16618000</v>
      </c>
      <c r="C60" s="6">
        <v>19353525</v>
      </c>
      <c r="D60" s="23">
        <v>0</v>
      </c>
      <c r="E60" s="24">
        <v>21047000</v>
      </c>
      <c r="F60" s="6">
        <v>4553420</v>
      </c>
      <c r="G60" s="25">
        <v>4553420</v>
      </c>
      <c r="H60" s="26">
        <v>4553420</v>
      </c>
      <c r="I60" s="24">
        <v>5149267</v>
      </c>
      <c r="J60" s="6">
        <v>5149267</v>
      </c>
      <c r="K60" s="25">
        <v>5149267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2000</v>
      </c>
      <c r="C63" s="92">
        <v>2000</v>
      </c>
      <c r="D63" s="93">
        <v>0</v>
      </c>
      <c r="E63" s="91">
        <v>500</v>
      </c>
      <c r="F63" s="92">
        <v>500</v>
      </c>
      <c r="G63" s="93">
        <v>500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12349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0.23146904934136156</v>
      </c>
      <c r="C70" s="5">
        <f aca="true" t="shared" si="8" ref="C70:K70">IF(ISERROR(C71/C72),0,(C71/C72))</f>
        <v>0.4488479790456284</v>
      </c>
      <c r="D70" s="5">
        <f t="shared" si="8"/>
        <v>0.7451729673455643</v>
      </c>
      <c r="E70" s="5">
        <f t="shared" si="8"/>
        <v>0.0007229633360715885</v>
      </c>
      <c r="F70" s="5">
        <f t="shared" si="8"/>
        <v>0.0007229633360715885</v>
      </c>
      <c r="G70" s="5">
        <f t="shared" si="8"/>
        <v>0.0007229633360715885</v>
      </c>
      <c r="H70" s="5">
        <f t="shared" si="8"/>
        <v>0</v>
      </c>
      <c r="I70" s="5">
        <f t="shared" si="8"/>
        <v>0.5702604207867715</v>
      </c>
      <c r="J70" s="5">
        <f t="shared" si="8"/>
        <v>0.5775674792974235</v>
      </c>
      <c r="K70" s="5">
        <f t="shared" si="8"/>
        <v>0.5742556723744792</v>
      </c>
    </row>
    <row r="71" spans="1:11" ht="12.75" hidden="1">
      <c r="A71" s="1" t="s">
        <v>104</v>
      </c>
      <c r="B71" s="1">
        <f>+B83</f>
        <v>21091254</v>
      </c>
      <c r="C71" s="1">
        <f aca="true" t="shared" si="9" ref="C71:K71">+C83</f>
        <v>57649617</v>
      </c>
      <c r="D71" s="1">
        <f t="shared" si="9"/>
        <v>93060853</v>
      </c>
      <c r="E71" s="1">
        <f t="shared" si="9"/>
        <v>104445</v>
      </c>
      <c r="F71" s="1">
        <f t="shared" si="9"/>
        <v>104445</v>
      </c>
      <c r="G71" s="1">
        <f t="shared" si="9"/>
        <v>104445</v>
      </c>
      <c r="H71" s="1">
        <f t="shared" si="9"/>
        <v>69419121</v>
      </c>
      <c r="I71" s="1">
        <f t="shared" si="9"/>
        <v>88704439</v>
      </c>
      <c r="J71" s="1">
        <f t="shared" si="9"/>
        <v>96129931</v>
      </c>
      <c r="K71" s="1">
        <f t="shared" si="9"/>
        <v>102269226</v>
      </c>
    </row>
    <row r="72" spans="1:11" ht="12.75" hidden="1">
      <c r="A72" s="1" t="s">
        <v>105</v>
      </c>
      <c r="B72" s="1">
        <f>+B77</f>
        <v>91119111</v>
      </c>
      <c r="C72" s="1">
        <f aca="true" t="shared" si="10" ref="C72:K72">+C77</f>
        <v>128439070</v>
      </c>
      <c r="D72" s="1">
        <f t="shared" si="10"/>
        <v>124884902</v>
      </c>
      <c r="E72" s="1">
        <f t="shared" si="10"/>
        <v>144467907</v>
      </c>
      <c r="F72" s="1">
        <f t="shared" si="10"/>
        <v>144467907</v>
      </c>
      <c r="G72" s="1">
        <f t="shared" si="10"/>
        <v>144467907</v>
      </c>
      <c r="H72" s="1">
        <f t="shared" si="10"/>
        <v>0</v>
      </c>
      <c r="I72" s="1">
        <f t="shared" si="10"/>
        <v>155550755</v>
      </c>
      <c r="J72" s="1">
        <f t="shared" si="10"/>
        <v>166439307</v>
      </c>
      <c r="K72" s="1">
        <f t="shared" si="10"/>
        <v>178090058</v>
      </c>
    </row>
    <row r="73" spans="1:11" ht="12.75" hidden="1">
      <c r="A73" s="1" t="s">
        <v>106</v>
      </c>
      <c r="B73" s="1">
        <f>+B74</f>
        <v>-39254553.333333336</v>
      </c>
      <c r="C73" s="1">
        <f aca="true" t="shared" si="11" ref="C73:K73">+(C78+C80+C81+C82)-(B78+B80+B81+B82)</f>
        <v>-49473395</v>
      </c>
      <c r="D73" s="1">
        <f t="shared" si="11"/>
        <v>-16521164</v>
      </c>
      <c r="E73" s="1">
        <f t="shared" si="11"/>
        <v>-44881983</v>
      </c>
      <c r="F73" s="1">
        <f>+(F78+F80+F81+F82)-(D78+D80+D81+D82)</f>
        <v>-44881983</v>
      </c>
      <c r="G73" s="1">
        <f>+(G78+G80+G81+G82)-(D78+D80+D81+D82)</f>
        <v>-44881983</v>
      </c>
      <c r="H73" s="1">
        <f>+(H78+H80+H81+H82)-(D78+D80+D81+D82)</f>
        <v>-44942672</v>
      </c>
      <c r="I73" s="1">
        <f>+(I78+I80+I81+I82)-(E78+E80+E81+E82)</f>
        <v>87011444</v>
      </c>
      <c r="J73" s="1">
        <f t="shared" si="11"/>
        <v>83594690</v>
      </c>
      <c r="K73" s="1">
        <f t="shared" si="11"/>
        <v>29557454</v>
      </c>
    </row>
    <row r="74" spans="1:11" ht="12.75" hidden="1">
      <c r="A74" s="1" t="s">
        <v>107</v>
      </c>
      <c r="B74" s="1">
        <f>+TREND(C74:E74)</f>
        <v>-39254553.333333336</v>
      </c>
      <c r="C74" s="1">
        <f>+C73</f>
        <v>-49473395</v>
      </c>
      <c r="D74" s="1">
        <f aca="true" t="shared" si="12" ref="D74:K74">+D73</f>
        <v>-16521164</v>
      </c>
      <c r="E74" s="1">
        <f t="shared" si="12"/>
        <v>-44881983</v>
      </c>
      <c r="F74" s="1">
        <f t="shared" si="12"/>
        <v>-44881983</v>
      </c>
      <c r="G74" s="1">
        <f t="shared" si="12"/>
        <v>-44881983</v>
      </c>
      <c r="H74" s="1">
        <f t="shared" si="12"/>
        <v>-44942672</v>
      </c>
      <c r="I74" s="1">
        <f t="shared" si="12"/>
        <v>87011444</v>
      </c>
      <c r="J74" s="1">
        <f t="shared" si="12"/>
        <v>83594690</v>
      </c>
      <c r="K74" s="1">
        <f t="shared" si="12"/>
        <v>29557454</v>
      </c>
    </row>
    <row r="75" spans="1:11" ht="12.75" hidden="1">
      <c r="A75" s="1" t="s">
        <v>108</v>
      </c>
      <c r="B75" s="1">
        <f>+B84-(((B80+B81+B78)*B70)-B79)</f>
        <v>10122631.920177031</v>
      </c>
      <c r="C75" s="1">
        <f aca="true" t="shared" si="13" ref="C75:K75">+C84-(((C80+C81+C78)*C70)-C79)</f>
        <v>34679964.83469251</v>
      </c>
      <c r="D75" s="1">
        <f t="shared" si="13"/>
        <v>36744674.99551511</v>
      </c>
      <c r="E75" s="1">
        <f t="shared" si="13"/>
        <v>456.1276929138317</v>
      </c>
      <c r="F75" s="1">
        <f t="shared" si="13"/>
        <v>456.1276929138317</v>
      </c>
      <c r="G75" s="1">
        <f t="shared" si="13"/>
        <v>456.1276929138317</v>
      </c>
      <c r="H75" s="1">
        <f t="shared" si="13"/>
        <v>0</v>
      </c>
      <c r="I75" s="1">
        <f t="shared" si="13"/>
        <v>-4650369.640857011</v>
      </c>
      <c r="J75" s="1">
        <f t="shared" si="13"/>
        <v>-63568199.111681685</v>
      </c>
      <c r="K75" s="1">
        <f t="shared" si="13"/>
        <v>-89976596.1314292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91119111</v>
      </c>
      <c r="C77" s="3">
        <v>128439070</v>
      </c>
      <c r="D77" s="3">
        <v>124884902</v>
      </c>
      <c r="E77" s="3">
        <v>144467907</v>
      </c>
      <c r="F77" s="3">
        <v>144467907</v>
      </c>
      <c r="G77" s="3">
        <v>144467907</v>
      </c>
      <c r="H77" s="3">
        <v>0</v>
      </c>
      <c r="I77" s="3">
        <v>155550755</v>
      </c>
      <c r="J77" s="3">
        <v>166439307</v>
      </c>
      <c r="K77" s="3">
        <v>178090058</v>
      </c>
    </row>
    <row r="78" spans="1:11" ht="12.75" hidden="1">
      <c r="A78" s="2" t="s">
        <v>65</v>
      </c>
      <c r="B78" s="3">
        <v>214432</v>
      </c>
      <c r="C78" s="3">
        <v>208536</v>
      </c>
      <c r="D78" s="3">
        <v>202580</v>
      </c>
      <c r="E78" s="3">
        <v>250</v>
      </c>
      <c r="F78" s="3">
        <v>250</v>
      </c>
      <c r="G78" s="3">
        <v>250</v>
      </c>
      <c r="H78" s="3">
        <v>0</v>
      </c>
      <c r="I78" s="3">
        <v>196580</v>
      </c>
      <c r="J78" s="3">
        <v>190680</v>
      </c>
      <c r="K78" s="3">
        <v>184880</v>
      </c>
    </row>
    <row r="79" spans="1:11" ht="12.75" hidden="1">
      <c r="A79" s="2" t="s">
        <v>66</v>
      </c>
      <c r="B79" s="3">
        <v>35799816</v>
      </c>
      <c r="C79" s="3">
        <v>62265237</v>
      </c>
      <c r="D79" s="3">
        <v>70230301</v>
      </c>
      <c r="E79" s="3">
        <v>500</v>
      </c>
      <c r="F79" s="3">
        <v>500</v>
      </c>
      <c r="G79" s="3">
        <v>500</v>
      </c>
      <c r="H79" s="3">
        <v>0</v>
      </c>
      <c r="I79" s="3">
        <v>45000000</v>
      </c>
      <c r="J79" s="3">
        <v>35000000</v>
      </c>
      <c r="K79" s="3">
        <v>25000000</v>
      </c>
    </row>
    <row r="80" spans="1:11" ht="12.75" hidden="1">
      <c r="A80" s="2" t="s">
        <v>67</v>
      </c>
      <c r="B80" s="3">
        <v>104174151</v>
      </c>
      <c r="C80" s="3">
        <v>56204122</v>
      </c>
      <c r="D80" s="3">
        <v>36920752</v>
      </c>
      <c r="E80" s="3">
        <v>55434</v>
      </c>
      <c r="F80" s="3">
        <v>55434</v>
      </c>
      <c r="G80" s="3">
        <v>55434</v>
      </c>
      <c r="H80" s="3">
        <v>0</v>
      </c>
      <c r="I80" s="3">
        <v>81869553</v>
      </c>
      <c r="J80" s="3">
        <v>166683243</v>
      </c>
      <c r="K80" s="3">
        <v>196246597</v>
      </c>
    </row>
    <row r="81" spans="1:11" ht="12.75" hidden="1">
      <c r="A81" s="2" t="s">
        <v>68</v>
      </c>
      <c r="B81" s="3">
        <v>6542810</v>
      </c>
      <c r="C81" s="3">
        <v>5045282</v>
      </c>
      <c r="D81" s="3">
        <v>7813384</v>
      </c>
      <c r="E81" s="3">
        <v>5000</v>
      </c>
      <c r="F81" s="3">
        <v>5000</v>
      </c>
      <c r="G81" s="3">
        <v>5000</v>
      </c>
      <c r="H81" s="3">
        <v>0</v>
      </c>
      <c r="I81" s="3">
        <v>5000000</v>
      </c>
      <c r="J81" s="3">
        <v>3787000</v>
      </c>
      <c r="K81" s="3">
        <v>3787000</v>
      </c>
    </row>
    <row r="82" spans="1:11" ht="12.75" hidden="1">
      <c r="A82" s="2" t="s">
        <v>69</v>
      </c>
      <c r="B82" s="3">
        <v>5838</v>
      </c>
      <c r="C82" s="3">
        <v>5896</v>
      </c>
      <c r="D82" s="3">
        <v>5956</v>
      </c>
      <c r="E82" s="3">
        <v>5</v>
      </c>
      <c r="F82" s="3">
        <v>5</v>
      </c>
      <c r="G82" s="3">
        <v>5</v>
      </c>
      <c r="H82" s="3">
        <v>0</v>
      </c>
      <c r="I82" s="3">
        <v>6000</v>
      </c>
      <c r="J82" s="3">
        <v>5900</v>
      </c>
      <c r="K82" s="3">
        <v>5800</v>
      </c>
    </row>
    <row r="83" spans="1:11" ht="12.75" hidden="1">
      <c r="A83" s="2" t="s">
        <v>70</v>
      </c>
      <c r="B83" s="3">
        <v>21091254</v>
      </c>
      <c r="C83" s="3">
        <v>57649617</v>
      </c>
      <c r="D83" s="3">
        <v>93060853</v>
      </c>
      <c r="E83" s="3">
        <v>104445</v>
      </c>
      <c r="F83" s="3">
        <v>104445</v>
      </c>
      <c r="G83" s="3">
        <v>104445</v>
      </c>
      <c r="H83" s="3">
        <v>69419121</v>
      </c>
      <c r="I83" s="3">
        <v>88704439</v>
      </c>
      <c r="J83" s="3">
        <v>96129931</v>
      </c>
      <c r="K83" s="3">
        <v>102269226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250000000</v>
      </c>
      <c r="E85" s="3">
        <v>0</v>
      </c>
      <c r="F85" s="3">
        <v>280000000</v>
      </c>
      <c r="G85" s="3">
        <v>280000000</v>
      </c>
      <c r="H85" s="3">
        <v>120000000</v>
      </c>
      <c r="I85" s="3">
        <v>120000000</v>
      </c>
      <c r="J85" s="3">
        <v>120000000</v>
      </c>
      <c r="K85" s="3">
        <v>120000000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463255703</v>
      </c>
      <c r="C5" s="6">
        <v>514177401</v>
      </c>
      <c r="D5" s="23">
        <v>969482446</v>
      </c>
      <c r="E5" s="24">
        <v>1084200413</v>
      </c>
      <c r="F5" s="6">
        <v>903089386</v>
      </c>
      <c r="G5" s="25">
        <v>903089386</v>
      </c>
      <c r="H5" s="26">
        <v>0</v>
      </c>
      <c r="I5" s="24">
        <v>913072817</v>
      </c>
      <c r="J5" s="6">
        <v>975637506</v>
      </c>
      <c r="K5" s="25">
        <v>1055700277</v>
      </c>
    </row>
    <row r="6" spans="1:11" ht="13.5">
      <c r="A6" s="22" t="s">
        <v>18</v>
      </c>
      <c r="B6" s="6">
        <v>2129061934</v>
      </c>
      <c r="C6" s="6">
        <v>2376153427</v>
      </c>
      <c r="D6" s="23">
        <v>2636832226</v>
      </c>
      <c r="E6" s="24">
        <v>3469943065</v>
      </c>
      <c r="F6" s="6">
        <v>3101631721</v>
      </c>
      <c r="G6" s="25">
        <v>3101631721</v>
      </c>
      <c r="H6" s="26">
        <v>0</v>
      </c>
      <c r="I6" s="24">
        <v>3615605353</v>
      </c>
      <c r="J6" s="6">
        <v>3919798854</v>
      </c>
      <c r="K6" s="25">
        <v>4223007638</v>
      </c>
    </row>
    <row r="7" spans="1:11" ht="13.5">
      <c r="A7" s="22" t="s">
        <v>19</v>
      </c>
      <c r="B7" s="6">
        <v>16529565</v>
      </c>
      <c r="C7" s="6">
        <v>33360805</v>
      </c>
      <c r="D7" s="23">
        <v>48171218</v>
      </c>
      <c r="E7" s="24">
        <v>196589127</v>
      </c>
      <c r="F7" s="6">
        <v>187314558</v>
      </c>
      <c r="G7" s="25">
        <v>187314558</v>
      </c>
      <c r="H7" s="26">
        <v>0</v>
      </c>
      <c r="I7" s="24">
        <v>154381795</v>
      </c>
      <c r="J7" s="6">
        <v>160958424</v>
      </c>
      <c r="K7" s="25">
        <v>179162375</v>
      </c>
    </row>
    <row r="8" spans="1:11" ht="13.5">
      <c r="A8" s="22" t="s">
        <v>20</v>
      </c>
      <c r="B8" s="6">
        <v>760648305</v>
      </c>
      <c r="C8" s="6">
        <v>884892828</v>
      </c>
      <c r="D8" s="23">
        <v>950472103</v>
      </c>
      <c r="E8" s="24">
        <v>617571000</v>
      </c>
      <c r="F8" s="6">
        <v>632933966</v>
      </c>
      <c r="G8" s="25">
        <v>632933966</v>
      </c>
      <c r="H8" s="26">
        <v>0</v>
      </c>
      <c r="I8" s="24">
        <v>615255000</v>
      </c>
      <c r="J8" s="6">
        <v>606045000</v>
      </c>
      <c r="K8" s="25">
        <v>625154000</v>
      </c>
    </row>
    <row r="9" spans="1:11" ht="13.5">
      <c r="A9" s="22" t="s">
        <v>21</v>
      </c>
      <c r="B9" s="6">
        <v>351838095</v>
      </c>
      <c r="C9" s="6">
        <v>292507446</v>
      </c>
      <c r="D9" s="23">
        <v>406567928</v>
      </c>
      <c r="E9" s="24">
        <v>944290483</v>
      </c>
      <c r="F9" s="6">
        <v>904969664</v>
      </c>
      <c r="G9" s="25">
        <v>904969664</v>
      </c>
      <c r="H9" s="26">
        <v>0</v>
      </c>
      <c r="I9" s="24">
        <v>1441932101</v>
      </c>
      <c r="J9" s="6">
        <v>1510996900</v>
      </c>
      <c r="K9" s="25">
        <v>1426141099</v>
      </c>
    </row>
    <row r="10" spans="1:11" ht="25.5">
      <c r="A10" s="27" t="s">
        <v>97</v>
      </c>
      <c r="B10" s="28">
        <f>SUM(B5:B9)</f>
        <v>3721333602</v>
      </c>
      <c r="C10" s="29">
        <f aca="true" t="shared" si="0" ref="C10:K10">SUM(C5:C9)</f>
        <v>4101091907</v>
      </c>
      <c r="D10" s="30">
        <f t="shared" si="0"/>
        <v>5011525921</v>
      </c>
      <c r="E10" s="28">
        <f t="shared" si="0"/>
        <v>6312594088</v>
      </c>
      <c r="F10" s="29">
        <f t="shared" si="0"/>
        <v>5729939295</v>
      </c>
      <c r="G10" s="31">
        <f t="shared" si="0"/>
        <v>5729939295</v>
      </c>
      <c r="H10" s="32">
        <f t="shared" si="0"/>
        <v>0</v>
      </c>
      <c r="I10" s="28">
        <f t="shared" si="0"/>
        <v>6740247066</v>
      </c>
      <c r="J10" s="29">
        <f t="shared" si="0"/>
        <v>7173436684</v>
      </c>
      <c r="K10" s="31">
        <f t="shared" si="0"/>
        <v>7509165389</v>
      </c>
    </row>
    <row r="11" spans="1:11" ht="13.5">
      <c r="A11" s="22" t="s">
        <v>22</v>
      </c>
      <c r="B11" s="6">
        <v>860487679</v>
      </c>
      <c r="C11" s="6">
        <v>970254772</v>
      </c>
      <c r="D11" s="23">
        <v>1105510557</v>
      </c>
      <c r="E11" s="24">
        <v>1356536965</v>
      </c>
      <c r="F11" s="6">
        <v>1371819298</v>
      </c>
      <c r="G11" s="25">
        <v>1371819298</v>
      </c>
      <c r="H11" s="26">
        <v>0</v>
      </c>
      <c r="I11" s="24">
        <v>1711050897</v>
      </c>
      <c r="J11" s="6">
        <v>1855299566</v>
      </c>
      <c r="K11" s="25">
        <v>2005099200</v>
      </c>
    </row>
    <row r="12" spans="1:11" ht="13.5">
      <c r="A12" s="22" t="s">
        <v>23</v>
      </c>
      <c r="B12" s="6">
        <v>41317639</v>
      </c>
      <c r="C12" s="6">
        <v>43610235</v>
      </c>
      <c r="D12" s="23">
        <v>47106731</v>
      </c>
      <c r="E12" s="24">
        <v>51692467</v>
      </c>
      <c r="F12" s="6">
        <v>51641158</v>
      </c>
      <c r="G12" s="25">
        <v>51641158</v>
      </c>
      <c r="H12" s="26">
        <v>0</v>
      </c>
      <c r="I12" s="24">
        <v>54215591</v>
      </c>
      <c r="J12" s="6">
        <v>57205152</v>
      </c>
      <c r="K12" s="25">
        <v>60375986</v>
      </c>
    </row>
    <row r="13" spans="1:11" ht="13.5">
      <c r="A13" s="22" t="s">
        <v>98</v>
      </c>
      <c r="B13" s="6">
        <v>440205942</v>
      </c>
      <c r="C13" s="6">
        <v>376682076</v>
      </c>
      <c r="D13" s="23">
        <v>388851807</v>
      </c>
      <c r="E13" s="24">
        <v>492852581</v>
      </c>
      <c r="F13" s="6">
        <v>434844470</v>
      </c>
      <c r="G13" s="25">
        <v>434844470</v>
      </c>
      <c r="H13" s="26">
        <v>0</v>
      </c>
      <c r="I13" s="24">
        <v>527384374</v>
      </c>
      <c r="J13" s="6">
        <v>573146516</v>
      </c>
      <c r="K13" s="25">
        <v>599573478</v>
      </c>
    </row>
    <row r="14" spans="1:11" ht="13.5">
      <c r="A14" s="22" t="s">
        <v>24</v>
      </c>
      <c r="B14" s="6">
        <v>56896175</v>
      </c>
      <c r="C14" s="6">
        <v>41530718</v>
      </c>
      <c r="D14" s="23">
        <v>70144989</v>
      </c>
      <c r="E14" s="24">
        <v>244132153</v>
      </c>
      <c r="F14" s="6">
        <v>226900314</v>
      </c>
      <c r="G14" s="25">
        <v>226900314</v>
      </c>
      <c r="H14" s="26">
        <v>0</v>
      </c>
      <c r="I14" s="24">
        <v>224941236</v>
      </c>
      <c r="J14" s="6">
        <v>237862958</v>
      </c>
      <c r="K14" s="25">
        <v>238433631</v>
      </c>
    </row>
    <row r="15" spans="1:11" ht="13.5">
      <c r="A15" s="22" t="s">
        <v>25</v>
      </c>
      <c r="B15" s="6">
        <v>1414207991</v>
      </c>
      <c r="C15" s="6">
        <v>1580895235</v>
      </c>
      <c r="D15" s="23">
        <v>1752027733</v>
      </c>
      <c r="E15" s="24">
        <v>2163848400</v>
      </c>
      <c r="F15" s="6">
        <v>1898465966</v>
      </c>
      <c r="G15" s="25">
        <v>1898465966</v>
      </c>
      <c r="H15" s="26">
        <v>0</v>
      </c>
      <c r="I15" s="24">
        <v>2152070580</v>
      </c>
      <c r="J15" s="6">
        <v>2325905261</v>
      </c>
      <c r="K15" s="25">
        <v>2493872757</v>
      </c>
    </row>
    <row r="16" spans="1:11" ht="13.5">
      <c r="A16" s="33" t="s">
        <v>26</v>
      </c>
      <c r="B16" s="6">
        <v>80514164</v>
      </c>
      <c r="C16" s="6">
        <v>8940969</v>
      </c>
      <c r="D16" s="23">
        <v>11070710</v>
      </c>
      <c r="E16" s="24">
        <v>161255266</v>
      </c>
      <c r="F16" s="6">
        <v>128165657</v>
      </c>
      <c r="G16" s="25">
        <v>128165657</v>
      </c>
      <c r="H16" s="26">
        <v>0</v>
      </c>
      <c r="I16" s="24">
        <v>117570826</v>
      </c>
      <c r="J16" s="6">
        <v>123112896</v>
      </c>
      <c r="K16" s="25">
        <v>125811752</v>
      </c>
    </row>
    <row r="17" spans="1:11" ht="13.5">
      <c r="A17" s="22" t="s">
        <v>27</v>
      </c>
      <c r="B17" s="6">
        <v>927625719</v>
      </c>
      <c r="C17" s="6">
        <v>1091180654</v>
      </c>
      <c r="D17" s="23">
        <v>1454721697</v>
      </c>
      <c r="E17" s="24">
        <v>1453729352</v>
      </c>
      <c r="F17" s="6">
        <v>1539264330</v>
      </c>
      <c r="G17" s="25">
        <v>1539264330</v>
      </c>
      <c r="H17" s="26">
        <v>0</v>
      </c>
      <c r="I17" s="24">
        <v>1419692229</v>
      </c>
      <c r="J17" s="6">
        <v>1443629342</v>
      </c>
      <c r="K17" s="25">
        <v>1494809253</v>
      </c>
    </row>
    <row r="18" spans="1:11" ht="13.5">
      <c r="A18" s="34" t="s">
        <v>28</v>
      </c>
      <c r="B18" s="35">
        <f>SUM(B11:B17)</f>
        <v>3821255309</v>
      </c>
      <c r="C18" s="36">
        <f aca="true" t="shared" si="1" ref="C18:K18">SUM(C11:C17)</f>
        <v>4113094659</v>
      </c>
      <c r="D18" s="37">
        <f t="shared" si="1"/>
        <v>4829434224</v>
      </c>
      <c r="E18" s="35">
        <f t="shared" si="1"/>
        <v>5924047184</v>
      </c>
      <c r="F18" s="36">
        <f t="shared" si="1"/>
        <v>5651101193</v>
      </c>
      <c r="G18" s="38">
        <f t="shared" si="1"/>
        <v>5651101193</v>
      </c>
      <c r="H18" s="39">
        <f t="shared" si="1"/>
        <v>0</v>
      </c>
      <c r="I18" s="35">
        <f t="shared" si="1"/>
        <v>6206925733</v>
      </c>
      <c r="J18" s="36">
        <f t="shared" si="1"/>
        <v>6616161691</v>
      </c>
      <c r="K18" s="38">
        <f t="shared" si="1"/>
        <v>7017976057</v>
      </c>
    </row>
    <row r="19" spans="1:11" ht="13.5">
      <c r="A19" s="34" t="s">
        <v>29</v>
      </c>
      <c r="B19" s="40">
        <f>+B10-B18</f>
        <v>-99921707</v>
      </c>
      <c r="C19" s="41">
        <f aca="true" t="shared" si="2" ref="C19:K19">+C10-C18</f>
        <v>-12002752</v>
      </c>
      <c r="D19" s="42">
        <f t="shared" si="2"/>
        <v>182091697</v>
      </c>
      <c r="E19" s="40">
        <f t="shared" si="2"/>
        <v>388546904</v>
      </c>
      <c r="F19" s="41">
        <f t="shared" si="2"/>
        <v>78838102</v>
      </c>
      <c r="G19" s="43">
        <f t="shared" si="2"/>
        <v>78838102</v>
      </c>
      <c r="H19" s="44">
        <f t="shared" si="2"/>
        <v>0</v>
      </c>
      <c r="I19" s="40">
        <f t="shared" si="2"/>
        <v>533321333</v>
      </c>
      <c r="J19" s="41">
        <f t="shared" si="2"/>
        <v>557274993</v>
      </c>
      <c r="K19" s="43">
        <f t="shared" si="2"/>
        <v>491189332</v>
      </c>
    </row>
    <row r="20" spans="1:11" ht="13.5">
      <c r="A20" s="22" t="s">
        <v>30</v>
      </c>
      <c r="B20" s="24">
        <v>450845491</v>
      </c>
      <c r="C20" s="6">
        <v>504028875</v>
      </c>
      <c r="D20" s="23">
        <v>772310671</v>
      </c>
      <c r="E20" s="24">
        <v>756633000</v>
      </c>
      <c r="F20" s="6">
        <v>827305989</v>
      </c>
      <c r="G20" s="25">
        <v>827305989</v>
      </c>
      <c r="H20" s="26">
        <v>0</v>
      </c>
      <c r="I20" s="24">
        <v>754004000</v>
      </c>
      <c r="J20" s="6">
        <v>792922000</v>
      </c>
      <c r="K20" s="25">
        <v>846415000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350923784</v>
      </c>
      <c r="C22" s="52">
        <f aca="true" t="shared" si="3" ref="C22:K22">SUM(C19:C21)</f>
        <v>492026123</v>
      </c>
      <c r="D22" s="53">
        <f t="shared" si="3"/>
        <v>954402368</v>
      </c>
      <c r="E22" s="51">
        <f t="shared" si="3"/>
        <v>1145179904</v>
      </c>
      <c r="F22" s="52">
        <f t="shared" si="3"/>
        <v>906144091</v>
      </c>
      <c r="G22" s="54">
        <f t="shared" si="3"/>
        <v>906144091</v>
      </c>
      <c r="H22" s="55">
        <f t="shared" si="3"/>
        <v>0</v>
      </c>
      <c r="I22" s="51">
        <f t="shared" si="3"/>
        <v>1287325333</v>
      </c>
      <c r="J22" s="52">
        <f t="shared" si="3"/>
        <v>1350196993</v>
      </c>
      <c r="K22" s="54">
        <f t="shared" si="3"/>
        <v>1337604332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350923784</v>
      </c>
      <c r="C24" s="41">
        <f aca="true" t="shared" si="4" ref="C24:K24">SUM(C22:C23)</f>
        <v>492026123</v>
      </c>
      <c r="D24" s="42">
        <f t="shared" si="4"/>
        <v>954402368</v>
      </c>
      <c r="E24" s="40">
        <f t="shared" si="4"/>
        <v>1145179904</v>
      </c>
      <c r="F24" s="41">
        <f t="shared" si="4"/>
        <v>906144091</v>
      </c>
      <c r="G24" s="43">
        <f t="shared" si="4"/>
        <v>906144091</v>
      </c>
      <c r="H24" s="44">
        <f t="shared" si="4"/>
        <v>0</v>
      </c>
      <c r="I24" s="40">
        <f t="shared" si="4"/>
        <v>1287325333</v>
      </c>
      <c r="J24" s="41">
        <f t="shared" si="4"/>
        <v>1350196993</v>
      </c>
      <c r="K24" s="43">
        <f t="shared" si="4"/>
        <v>1337604332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587464377</v>
      </c>
      <c r="C27" s="7">
        <v>746935922</v>
      </c>
      <c r="D27" s="64">
        <v>1059521089</v>
      </c>
      <c r="E27" s="65">
        <v>1469462648</v>
      </c>
      <c r="F27" s="7">
        <v>1557970940</v>
      </c>
      <c r="G27" s="66">
        <v>1557970940</v>
      </c>
      <c r="H27" s="67">
        <v>0</v>
      </c>
      <c r="I27" s="65">
        <v>1793890539</v>
      </c>
      <c r="J27" s="7">
        <v>2391896793</v>
      </c>
      <c r="K27" s="66">
        <v>2187256147</v>
      </c>
    </row>
    <row r="28" spans="1:11" ht="13.5">
      <c r="A28" s="68" t="s">
        <v>30</v>
      </c>
      <c r="B28" s="6">
        <v>405989989</v>
      </c>
      <c r="C28" s="6">
        <v>533225517</v>
      </c>
      <c r="D28" s="23">
        <v>757818800</v>
      </c>
      <c r="E28" s="24">
        <v>752924228</v>
      </c>
      <c r="F28" s="6">
        <v>823597219</v>
      </c>
      <c r="G28" s="25">
        <v>823597219</v>
      </c>
      <c r="H28" s="26">
        <v>0</v>
      </c>
      <c r="I28" s="24">
        <v>754004000</v>
      </c>
      <c r="J28" s="6">
        <v>792922003</v>
      </c>
      <c r="K28" s="25">
        <v>846415000</v>
      </c>
    </row>
    <row r="29" spans="1:11" ht="13.5">
      <c r="A29" s="22" t="s">
        <v>102</v>
      </c>
      <c r="B29" s="6">
        <v>15249817</v>
      </c>
      <c r="C29" s="6">
        <v>20543491</v>
      </c>
      <c r="D29" s="23">
        <v>25266000</v>
      </c>
      <c r="E29" s="24">
        <v>19267015</v>
      </c>
      <c r="F29" s="6">
        <v>15767015</v>
      </c>
      <c r="G29" s="25">
        <v>15767015</v>
      </c>
      <c r="H29" s="26">
        <v>0</v>
      </c>
      <c r="I29" s="24">
        <v>20952879</v>
      </c>
      <c r="J29" s="6">
        <v>22744351</v>
      </c>
      <c r="K29" s="25">
        <v>24109010</v>
      </c>
    </row>
    <row r="30" spans="1:11" ht="13.5">
      <c r="A30" s="22" t="s">
        <v>34</v>
      </c>
      <c r="B30" s="6">
        <v>80439672</v>
      </c>
      <c r="C30" s="6">
        <v>87736133</v>
      </c>
      <c r="D30" s="23">
        <v>28772000</v>
      </c>
      <c r="E30" s="24">
        <v>368517759</v>
      </c>
      <c r="F30" s="6">
        <v>257759912</v>
      </c>
      <c r="G30" s="25">
        <v>257759912</v>
      </c>
      <c r="H30" s="26">
        <v>0</v>
      </c>
      <c r="I30" s="24">
        <v>514256000</v>
      </c>
      <c r="J30" s="6">
        <v>1071882885</v>
      </c>
      <c r="K30" s="25">
        <v>896101323</v>
      </c>
    </row>
    <row r="31" spans="1:11" ht="13.5">
      <c r="A31" s="22" t="s">
        <v>35</v>
      </c>
      <c r="B31" s="6">
        <v>85784899</v>
      </c>
      <c r="C31" s="6">
        <v>105430784</v>
      </c>
      <c r="D31" s="23">
        <v>247664291</v>
      </c>
      <c r="E31" s="24">
        <v>328753646</v>
      </c>
      <c r="F31" s="6">
        <v>460846794</v>
      </c>
      <c r="G31" s="25">
        <v>460846794</v>
      </c>
      <c r="H31" s="26">
        <v>0</v>
      </c>
      <c r="I31" s="24">
        <v>504677660</v>
      </c>
      <c r="J31" s="6">
        <v>504347554</v>
      </c>
      <c r="K31" s="25">
        <v>420630814</v>
      </c>
    </row>
    <row r="32" spans="1:11" ht="13.5">
      <c r="A32" s="34" t="s">
        <v>36</v>
      </c>
      <c r="B32" s="7">
        <f>SUM(B28:B31)</f>
        <v>587464377</v>
      </c>
      <c r="C32" s="7">
        <f aca="true" t="shared" si="5" ref="C32:K32">SUM(C28:C31)</f>
        <v>746935925</v>
      </c>
      <c r="D32" s="64">
        <f t="shared" si="5"/>
        <v>1059521091</v>
      </c>
      <c r="E32" s="65">
        <f t="shared" si="5"/>
        <v>1469462648</v>
      </c>
      <c r="F32" s="7">
        <f t="shared" si="5"/>
        <v>1557970940</v>
      </c>
      <c r="G32" s="66">
        <f t="shared" si="5"/>
        <v>1557970940</v>
      </c>
      <c r="H32" s="67">
        <f t="shared" si="5"/>
        <v>0</v>
      </c>
      <c r="I32" s="65">
        <f t="shared" si="5"/>
        <v>1793890539</v>
      </c>
      <c r="J32" s="7">
        <f t="shared" si="5"/>
        <v>2391896793</v>
      </c>
      <c r="K32" s="66">
        <f t="shared" si="5"/>
        <v>2187256147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1153088730</v>
      </c>
      <c r="C35" s="6">
        <v>1531250467</v>
      </c>
      <c r="D35" s="23">
        <v>1866988444</v>
      </c>
      <c r="E35" s="24">
        <v>2914557464</v>
      </c>
      <c r="F35" s="6">
        <v>2791961596</v>
      </c>
      <c r="G35" s="25">
        <v>2791961596</v>
      </c>
      <c r="H35" s="26">
        <v>2575415379</v>
      </c>
      <c r="I35" s="24">
        <v>3409171035</v>
      </c>
      <c r="J35" s="6">
        <v>3879465861</v>
      </c>
      <c r="K35" s="25">
        <v>4382435253</v>
      </c>
    </row>
    <row r="36" spans="1:11" ht="13.5">
      <c r="A36" s="22" t="s">
        <v>39</v>
      </c>
      <c r="B36" s="6">
        <v>11253771195</v>
      </c>
      <c r="C36" s="6">
        <v>11978024315</v>
      </c>
      <c r="D36" s="23">
        <v>12800217398</v>
      </c>
      <c r="E36" s="24">
        <v>11878643751</v>
      </c>
      <c r="F36" s="6">
        <v>11967152043</v>
      </c>
      <c r="G36" s="25">
        <v>11967152043</v>
      </c>
      <c r="H36" s="26">
        <v>13678583935</v>
      </c>
      <c r="I36" s="24">
        <v>14227264385</v>
      </c>
      <c r="J36" s="6">
        <v>16625157016</v>
      </c>
      <c r="K36" s="25">
        <v>18752393791</v>
      </c>
    </row>
    <row r="37" spans="1:11" ht="13.5">
      <c r="A37" s="22" t="s">
        <v>40</v>
      </c>
      <c r="B37" s="6">
        <v>1340584424</v>
      </c>
      <c r="C37" s="6">
        <v>1322256843</v>
      </c>
      <c r="D37" s="23">
        <v>1337444588</v>
      </c>
      <c r="E37" s="24">
        <v>1436171092</v>
      </c>
      <c r="F37" s="6">
        <v>1406171093</v>
      </c>
      <c r="G37" s="25">
        <v>1406171093</v>
      </c>
      <c r="H37" s="26">
        <v>1687646962</v>
      </c>
      <c r="I37" s="24">
        <v>1884609705</v>
      </c>
      <c r="J37" s="6">
        <v>1929985773</v>
      </c>
      <c r="K37" s="25">
        <v>1981940166</v>
      </c>
    </row>
    <row r="38" spans="1:11" ht="13.5">
      <c r="A38" s="22" t="s">
        <v>41</v>
      </c>
      <c r="B38" s="6">
        <v>603129902</v>
      </c>
      <c r="C38" s="6">
        <v>1121485001</v>
      </c>
      <c r="D38" s="23">
        <v>1304618096</v>
      </c>
      <c r="E38" s="24">
        <v>1489514217</v>
      </c>
      <c r="F38" s="6">
        <v>1466449992</v>
      </c>
      <c r="G38" s="25">
        <v>1466449992</v>
      </c>
      <c r="H38" s="26">
        <v>1491976255</v>
      </c>
      <c r="I38" s="24">
        <v>1791639259</v>
      </c>
      <c r="J38" s="6">
        <v>2804086259</v>
      </c>
      <c r="K38" s="25">
        <v>2648751333</v>
      </c>
    </row>
    <row r="39" spans="1:11" ht="13.5">
      <c r="A39" s="22" t="s">
        <v>42</v>
      </c>
      <c r="B39" s="6">
        <v>10463145599</v>
      </c>
      <c r="C39" s="6">
        <v>11065532938</v>
      </c>
      <c r="D39" s="23">
        <v>12025143158</v>
      </c>
      <c r="E39" s="24">
        <v>11867515906</v>
      </c>
      <c r="F39" s="6">
        <v>11886492554</v>
      </c>
      <c r="G39" s="25">
        <v>11886492554</v>
      </c>
      <c r="H39" s="26">
        <v>13074376097</v>
      </c>
      <c r="I39" s="24">
        <v>13960186456</v>
      </c>
      <c r="J39" s="6">
        <v>15770550845</v>
      </c>
      <c r="K39" s="25">
        <v>18504137545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1141433306</v>
      </c>
      <c r="C42" s="6">
        <v>833913785</v>
      </c>
      <c r="D42" s="23">
        <v>1073961732</v>
      </c>
      <c r="E42" s="24">
        <v>1411709733</v>
      </c>
      <c r="F42" s="6">
        <v>741481425</v>
      </c>
      <c r="G42" s="25">
        <v>741481425</v>
      </c>
      <c r="H42" s="26">
        <v>1033882909</v>
      </c>
      <c r="I42" s="24">
        <v>1770697212</v>
      </c>
      <c r="J42" s="6">
        <v>1675932593</v>
      </c>
      <c r="K42" s="25">
        <v>1752202793</v>
      </c>
    </row>
    <row r="43" spans="1:11" ht="13.5">
      <c r="A43" s="22" t="s">
        <v>45</v>
      </c>
      <c r="B43" s="6">
        <v>-622725017</v>
      </c>
      <c r="C43" s="6">
        <v>-759740044</v>
      </c>
      <c r="D43" s="23">
        <v>-1350116028</v>
      </c>
      <c r="E43" s="24">
        <v>-1273630721</v>
      </c>
      <c r="F43" s="6">
        <v>-1253383451</v>
      </c>
      <c r="G43" s="25">
        <v>-1253383451</v>
      </c>
      <c r="H43" s="26">
        <v>-1343327160</v>
      </c>
      <c r="I43" s="24">
        <v>-1587740818</v>
      </c>
      <c r="J43" s="6">
        <v>-2242095485</v>
      </c>
      <c r="K43" s="25">
        <v>-2056493490</v>
      </c>
    </row>
    <row r="44" spans="1:11" ht="13.5">
      <c r="A44" s="22" t="s">
        <v>46</v>
      </c>
      <c r="B44" s="6">
        <v>-423329210</v>
      </c>
      <c r="C44" s="6">
        <v>187067896</v>
      </c>
      <c r="D44" s="23">
        <v>125276967</v>
      </c>
      <c r="E44" s="24">
        <v>306081979</v>
      </c>
      <c r="F44" s="6">
        <v>404282790</v>
      </c>
      <c r="G44" s="25">
        <v>404282790</v>
      </c>
      <c r="H44" s="26">
        <v>352483417</v>
      </c>
      <c r="I44" s="24">
        <v>47864432</v>
      </c>
      <c r="J44" s="6">
        <v>917235253</v>
      </c>
      <c r="K44" s="25">
        <v>747197870</v>
      </c>
    </row>
    <row r="45" spans="1:11" ht="13.5">
      <c r="A45" s="34" t="s">
        <v>47</v>
      </c>
      <c r="B45" s="7">
        <v>341844616</v>
      </c>
      <c r="C45" s="7">
        <v>603086253</v>
      </c>
      <c r="D45" s="64">
        <v>452208924</v>
      </c>
      <c r="E45" s="65">
        <v>1182509265</v>
      </c>
      <c r="F45" s="7">
        <v>525635656</v>
      </c>
      <c r="G45" s="66">
        <v>525635656</v>
      </c>
      <c r="H45" s="67">
        <v>676294058</v>
      </c>
      <c r="I45" s="65">
        <v>680155562</v>
      </c>
      <c r="J45" s="7">
        <v>1031227923</v>
      </c>
      <c r="K45" s="66">
        <v>1474135096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356976515</v>
      </c>
      <c r="C48" s="6">
        <v>603103035</v>
      </c>
      <c r="D48" s="23">
        <v>638790749</v>
      </c>
      <c r="E48" s="24">
        <v>1182526852</v>
      </c>
      <c r="F48" s="6">
        <v>525653144</v>
      </c>
      <c r="G48" s="25">
        <v>525653144</v>
      </c>
      <c r="H48" s="26">
        <v>676316981</v>
      </c>
      <c r="I48" s="24">
        <v>680173569</v>
      </c>
      <c r="J48" s="6">
        <v>1031246130</v>
      </c>
      <c r="K48" s="25">
        <v>1474153603</v>
      </c>
    </row>
    <row r="49" spans="1:11" ht="13.5">
      <c r="A49" s="22" t="s">
        <v>50</v>
      </c>
      <c r="B49" s="6">
        <f>+B75</f>
        <v>553727655.3227072</v>
      </c>
      <c r="C49" s="6">
        <f aca="true" t="shared" si="6" ref="C49:K49">+C75</f>
        <v>513787098.5526782</v>
      </c>
      <c r="D49" s="23">
        <f t="shared" si="6"/>
        <v>310171886.53058016</v>
      </c>
      <c r="E49" s="24">
        <f t="shared" si="6"/>
        <v>963607838.2401524</v>
      </c>
      <c r="F49" s="6">
        <f t="shared" si="6"/>
        <v>586537621.666425</v>
      </c>
      <c r="G49" s="25">
        <f t="shared" si="6"/>
        <v>586537621.666425</v>
      </c>
      <c r="H49" s="26">
        <f t="shared" si="6"/>
        <v>1477711301</v>
      </c>
      <c r="I49" s="24">
        <f t="shared" si="6"/>
        <v>503398469.19185543</v>
      </c>
      <c r="J49" s="6">
        <f t="shared" si="6"/>
        <v>528177840.289824</v>
      </c>
      <c r="K49" s="25">
        <f t="shared" si="6"/>
        <v>561894095.4723234</v>
      </c>
    </row>
    <row r="50" spans="1:11" ht="13.5">
      <c r="A50" s="34" t="s">
        <v>51</v>
      </c>
      <c r="B50" s="7">
        <f>+B48-B49</f>
        <v>-196751140.32270718</v>
      </c>
      <c r="C50" s="7">
        <f aca="true" t="shared" si="7" ref="C50:K50">+C48-C49</f>
        <v>89315936.44732177</v>
      </c>
      <c r="D50" s="64">
        <f t="shared" si="7"/>
        <v>328618862.46941984</v>
      </c>
      <c r="E50" s="65">
        <f t="shared" si="7"/>
        <v>218919013.75984764</v>
      </c>
      <c r="F50" s="7">
        <f t="shared" si="7"/>
        <v>-60884477.66642499</v>
      </c>
      <c r="G50" s="66">
        <f t="shared" si="7"/>
        <v>-60884477.66642499</v>
      </c>
      <c r="H50" s="67">
        <f t="shared" si="7"/>
        <v>-801394320</v>
      </c>
      <c r="I50" s="65">
        <f t="shared" si="7"/>
        <v>176775099.80814457</v>
      </c>
      <c r="J50" s="7">
        <f t="shared" si="7"/>
        <v>503068289.710176</v>
      </c>
      <c r="K50" s="66">
        <f t="shared" si="7"/>
        <v>912259507.5276766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11238555706</v>
      </c>
      <c r="C53" s="6">
        <v>11974297520</v>
      </c>
      <c r="D53" s="23">
        <v>12796861381</v>
      </c>
      <c r="E53" s="24">
        <v>1469462648</v>
      </c>
      <c r="F53" s="6">
        <v>1557970940</v>
      </c>
      <c r="G53" s="25">
        <v>1557970940</v>
      </c>
      <c r="H53" s="26">
        <v>0</v>
      </c>
      <c r="I53" s="24">
        <v>14191800528</v>
      </c>
      <c r="J53" s="6">
        <v>16588347684</v>
      </c>
      <c r="K53" s="25">
        <v>18714626239</v>
      </c>
    </row>
    <row r="54" spans="1:11" ht="13.5">
      <c r="A54" s="22" t="s">
        <v>98</v>
      </c>
      <c r="B54" s="6">
        <v>440205942</v>
      </c>
      <c r="C54" s="6">
        <v>376682076</v>
      </c>
      <c r="D54" s="23">
        <v>388851807</v>
      </c>
      <c r="E54" s="24">
        <v>492852581</v>
      </c>
      <c r="F54" s="6">
        <v>434844470</v>
      </c>
      <c r="G54" s="25">
        <v>434844470</v>
      </c>
      <c r="H54" s="26">
        <v>0</v>
      </c>
      <c r="I54" s="24">
        <v>527384374</v>
      </c>
      <c r="J54" s="6">
        <v>573146516</v>
      </c>
      <c r="K54" s="25">
        <v>599573478</v>
      </c>
    </row>
    <row r="55" spans="1:11" ht="13.5">
      <c r="A55" s="22" t="s">
        <v>54</v>
      </c>
      <c r="B55" s="6">
        <v>261649283</v>
      </c>
      <c r="C55" s="6">
        <v>159793594</v>
      </c>
      <c r="D55" s="23">
        <v>354142868</v>
      </c>
      <c r="E55" s="24">
        <v>445715846</v>
      </c>
      <c r="F55" s="6">
        <v>532245011</v>
      </c>
      <c r="G55" s="25">
        <v>532245011</v>
      </c>
      <c r="H55" s="26">
        <v>0</v>
      </c>
      <c r="I55" s="24">
        <v>521942691</v>
      </c>
      <c r="J55" s="6">
        <v>841518703</v>
      </c>
      <c r="K55" s="25">
        <v>823998645</v>
      </c>
    </row>
    <row r="56" spans="1:11" ht="13.5">
      <c r="A56" s="22" t="s">
        <v>55</v>
      </c>
      <c r="B56" s="6">
        <v>177942530</v>
      </c>
      <c r="C56" s="6">
        <v>161778436</v>
      </c>
      <c r="D56" s="23">
        <v>264983307</v>
      </c>
      <c r="E56" s="24">
        <v>419268369</v>
      </c>
      <c r="F56" s="6">
        <v>396885935</v>
      </c>
      <c r="G56" s="25">
        <v>396885935</v>
      </c>
      <c r="H56" s="26">
        <v>0</v>
      </c>
      <c r="I56" s="24">
        <v>423657032</v>
      </c>
      <c r="J56" s="6">
        <v>442420638</v>
      </c>
      <c r="K56" s="25">
        <v>472541302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6673200</v>
      </c>
      <c r="C59" s="6">
        <v>6759000</v>
      </c>
      <c r="D59" s="23">
        <v>69353500</v>
      </c>
      <c r="E59" s="24">
        <v>108313870</v>
      </c>
      <c r="F59" s="6">
        <v>194757010</v>
      </c>
      <c r="G59" s="25">
        <v>194757010</v>
      </c>
      <c r="H59" s="26">
        <v>194757010</v>
      </c>
      <c r="I59" s="24">
        <v>223464326</v>
      </c>
      <c r="J59" s="6">
        <v>253577677</v>
      </c>
      <c r="K59" s="25">
        <v>285289114</v>
      </c>
    </row>
    <row r="60" spans="1:11" ht="13.5">
      <c r="A60" s="33" t="s">
        <v>58</v>
      </c>
      <c r="B60" s="6">
        <v>14747772</v>
      </c>
      <c r="C60" s="6">
        <v>14937390</v>
      </c>
      <c r="D60" s="23">
        <v>116155398</v>
      </c>
      <c r="E60" s="24">
        <v>165178215</v>
      </c>
      <c r="F60" s="6">
        <v>191562996</v>
      </c>
      <c r="G60" s="25">
        <v>191562996</v>
      </c>
      <c r="H60" s="26">
        <v>191562996</v>
      </c>
      <c r="I60" s="24">
        <v>276825241</v>
      </c>
      <c r="J60" s="6">
        <v>294321647</v>
      </c>
      <c r="K60" s="25">
        <v>314707672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3000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2082</v>
      </c>
      <c r="C63" s="92">
        <v>2082</v>
      </c>
      <c r="D63" s="93">
        <v>1419</v>
      </c>
      <c r="E63" s="91">
        <v>1419</v>
      </c>
      <c r="F63" s="92">
        <v>1419</v>
      </c>
      <c r="G63" s="93">
        <v>1419</v>
      </c>
      <c r="H63" s="94">
        <v>1419</v>
      </c>
      <c r="I63" s="91">
        <v>1419</v>
      </c>
      <c r="J63" s="92">
        <v>1419</v>
      </c>
      <c r="K63" s="93">
        <v>1419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0.9181913495715186</v>
      </c>
      <c r="C70" s="5">
        <f aca="true" t="shared" si="8" ref="C70:K70">IF(ISERROR(C71/C72),0,(C71/C72))</f>
        <v>0.800893371272188</v>
      </c>
      <c r="D70" s="5">
        <f t="shared" si="8"/>
        <v>0.7361861836561983</v>
      </c>
      <c r="E70" s="5">
        <f t="shared" si="8"/>
        <v>0.8639054121683297</v>
      </c>
      <c r="F70" s="5">
        <f t="shared" si="8"/>
        <v>0.8076596855164061</v>
      </c>
      <c r="G70" s="5">
        <f t="shared" si="8"/>
        <v>0.8076596855164061</v>
      </c>
      <c r="H70" s="5">
        <f t="shared" si="8"/>
        <v>0</v>
      </c>
      <c r="I70" s="5">
        <f t="shared" si="8"/>
        <v>0.8653452547154068</v>
      </c>
      <c r="J70" s="5">
        <f t="shared" si="8"/>
        <v>0.8524403229135565</v>
      </c>
      <c r="K70" s="5">
        <f t="shared" si="8"/>
        <v>0.8582368198363622</v>
      </c>
    </row>
    <row r="71" spans="1:11" ht="12.75" hidden="1">
      <c r="A71" s="1" t="s">
        <v>104</v>
      </c>
      <c r="B71" s="1">
        <f>+B83</f>
        <v>2701743400</v>
      </c>
      <c r="C71" s="1">
        <f aca="true" t="shared" si="9" ref="C71:K71">+C83</f>
        <v>2548021729</v>
      </c>
      <c r="D71" s="1">
        <f t="shared" si="9"/>
        <v>2953182403</v>
      </c>
      <c r="E71" s="1">
        <f t="shared" si="9"/>
        <v>4749271591</v>
      </c>
      <c r="F71" s="1">
        <f t="shared" si="9"/>
        <v>3964559721</v>
      </c>
      <c r="G71" s="1">
        <f t="shared" si="9"/>
        <v>3964559721</v>
      </c>
      <c r="H71" s="1">
        <f t="shared" si="9"/>
        <v>4175410780</v>
      </c>
      <c r="I71" s="1">
        <f t="shared" si="9"/>
        <v>5166172412</v>
      </c>
      <c r="J71" s="1">
        <f t="shared" si="9"/>
        <v>5460605354</v>
      </c>
      <c r="K71" s="1">
        <f t="shared" si="9"/>
        <v>5753808230</v>
      </c>
    </row>
    <row r="72" spans="1:11" ht="12.75" hidden="1">
      <c r="A72" s="1" t="s">
        <v>105</v>
      </c>
      <c r="B72" s="1">
        <f>+B77</f>
        <v>2942462267</v>
      </c>
      <c r="C72" s="1">
        <f aca="true" t="shared" si="10" ref="C72:K72">+C77</f>
        <v>3181474364</v>
      </c>
      <c r="D72" s="1">
        <f t="shared" si="10"/>
        <v>4011461324</v>
      </c>
      <c r="E72" s="1">
        <f t="shared" si="10"/>
        <v>5497443961</v>
      </c>
      <c r="F72" s="1">
        <f t="shared" si="10"/>
        <v>4908700771</v>
      </c>
      <c r="G72" s="1">
        <f t="shared" si="10"/>
        <v>4908700771</v>
      </c>
      <c r="H72" s="1">
        <f t="shared" si="10"/>
        <v>0</v>
      </c>
      <c r="I72" s="1">
        <f t="shared" si="10"/>
        <v>5970070771</v>
      </c>
      <c r="J72" s="1">
        <f t="shared" si="10"/>
        <v>6405850600</v>
      </c>
      <c r="K72" s="1">
        <f t="shared" si="10"/>
        <v>6704219741</v>
      </c>
    </row>
    <row r="73" spans="1:11" ht="12.75" hidden="1">
      <c r="A73" s="1" t="s">
        <v>106</v>
      </c>
      <c r="B73" s="1">
        <f>+B74</f>
        <v>-20446547.99999994</v>
      </c>
      <c r="C73" s="1">
        <f aca="true" t="shared" si="11" ref="C73:K73">+(C78+C80+C81+C82)-(B78+B80+B81+B82)</f>
        <v>-16571737</v>
      </c>
      <c r="D73" s="1">
        <f t="shared" si="11"/>
        <v>242574112</v>
      </c>
      <c r="E73" s="1">
        <f t="shared" si="11"/>
        <v>524968827</v>
      </c>
      <c r="F73" s="1">
        <f>+(F78+F80+F81+F82)-(D78+D80+D81+D82)</f>
        <v>1059246667</v>
      </c>
      <c r="G73" s="1">
        <f>+(G78+G80+G81+G82)-(D78+D80+D81+D82)</f>
        <v>1059246667</v>
      </c>
      <c r="H73" s="1">
        <f>+(H78+H80+H81+H82)-(D78+D80+D81+D82)</f>
        <v>867637649</v>
      </c>
      <c r="I73" s="1">
        <f>+(I78+I80+I81+I82)-(E78+E80+E81+E82)</f>
        <v>979976541</v>
      </c>
      <c r="J73" s="1">
        <f t="shared" si="11"/>
        <v>109538198</v>
      </c>
      <c r="K73" s="1">
        <f t="shared" si="11"/>
        <v>50049645</v>
      </c>
    </row>
    <row r="74" spans="1:11" ht="12.75" hidden="1">
      <c r="A74" s="1" t="s">
        <v>107</v>
      </c>
      <c r="B74" s="1">
        <f>+TREND(C74:E74)</f>
        <v>-20446547.99999994</v>
      </c>
      <c r="C74" s="1">
        <f>+C73</f>
        <v>-16571737</v>
      </c>
      <c r="D74" s="1">
        <f aca="true" t="shared" si="12" ref="D74:K74">+D73</f>
        <v>242574112</v>
      </c>
      <c r="E74" s="1">
        <f t="shared" si="12"/>
        <v>524968827</v>
      </c>
      <c r="F74" s="1">
        <f t="shared" si="12"/>
        <v>1059246667</v>
      </c>
      <c r="G74" s="1">
        <f t="shared" si="12"/>
        <v>1059246667</v>
      </c>
      <c r="H74" s="1">
        <f t="shared" si="12"/>
        <v>867637649</v>
      </c>
      <c r="I74" s="1">
        <f t="shared" si="12"/>
        <v>979976541</v>
      </c>
      <c r="J74" s="1">
        <f t="shared" si="12"/>
        <v>109538198</v>
      </c>
      <c r="K74" s="1">
        <f t="shared" si="12"/>
        <v>50049645</v>
      </c>
    </row>
    <row r="75" spans="1:11" ht="12.75" hidden="1">
      <c r="A75" s="1" t="s">
        <v>108</v>
      </c>
      <c r="B75" s="1">
        <f>+B84-(((B80+B81+B78)*B70)-B79)</f>
        <v>553727655.3227072</v>
      </c>
      <c r="C75" s="1">
        <f aca="true" t="shared" si="13" ref="C75:K75">+C84-(((C80+C81+C78)*C70)-C79)</f>
        <v>513787098.5526782</v>
      </c>
      <c r="D75" s="1">
        <f t="shared" si="13"/>
        <v>310171886.53058016</v>
      </c>
      <c r="E75" s="1">
        <f t="shared" si="13"/>
        <v>963607838.2401524</v>
      </c>
      <c r="F75" s="1">
        <f t="shared" si="13"/>
        <v>586537621.666425</v>
      </c>
      <c r="G75" s="1">
        <f t="shared" si="13"/>
        <v>586537621.666425</v>
      </c>
      <c r="H75" s="1">
        <f t="shared" si="13"/>
        <v>1477711301</v>
      </c>
      <c r="I75" s="1">
        <f t="shared" si="13"/>
        <v>503398469.19185543</v>
      </c>
      <c r="J75" s="1">
        <f t="shared" si="13"/>
        <v>528177840.289824</v>
      </c>
      <c r="K75" s="1">
        <f t="shared" si="13"/>
        <v>561894095.4723234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2942462267</v>
      </c>
      <c r="C77" s="3">
        <v>3181474364</v>
      </c>
      <c r="D77" s="3">
        <v>4011461324</v>
      </c>
      <c r="E77" s="3">
        <v>5497443961</v>
      </c>
      <c r="F77" s="3">
        <v>4908700771</v>
      </c>
      <c r="G77" s="3">
        <v>4908700771</v>
      </c>
      <c r="H77" s="3">
        <v>0</v>
      </c>
      <c r="I77" s="3">
        <v>5970070771</v>
      </c>
      <c r="J77" s="3">
        <v>6405850600</v>
      </c>
      <c r="K77" s="3">
        <v>6704219741</v>
      </c>
    </row>
    <row r="78" spans="1:11" ht="12.75" hidden="1">
      <c r="A78" s="2" t="s">
        <v>65</v>
      </c>
      <c r="B78" s="3">
        <v>0</v>
      </c>
      <c r="C78" s="3">
        <v>3710013</v>
      </c>
      <c r="D78" s="3">
        <v>3333202</v>
      </c>
      <c r="E78" s="3">
        <v>18373538</v>
      </c>
      <c r="F78" s="3">
        <v>18373538</v>
      </c>
      <c r="G78" s="3">
        <v>18373538</v>
      </c>
      <c r="H78" s="3">
        <v>13511804</v>
      </c>
      <c r="I78" s="3">
        <v>19552978</v>
      </c>
      <c r="J78" s="3">
        <v>20898260</v>
      </c>
      <c r="K78" s="3">
        <v>21856176</v>
      </c>
    </row>
    <row r="79" spans="1:11" ht="12.75" hidden="1">
      <c r="A79" s="2" t="s">
        <v>66</v>
      </c>
      <c r="B79" s="3">
        <v>1254927661</v>
      </c>
      <c r="C79" s="3">
        <v>1112158535</v>
      </c>
      <c r="D79" s="3">
        <v>1038797056</v>
      </c>
      <c r="E79" s="3">
        <v>1194019564</v>
      </c>
      <c r="F79" s="3">
        <v>1164019565</v>
      </c>
      <c r="G79" s="3">
        <v>1164019565</v>
      </c>
      <c r="H79" s="3">
        <v>1477711301</v>
      </c>
      <c r="I79" s="3">
        <v>1535455468</v>
      </c>
      <c r="J79" s="3">
        <v>1570886252</v>
      </c>
      <c r="K79" s="3">
        <v>1609571583</v>
      </c>
    </row>
    <row r="80" spans="1:11" ht="12.75" hidden="1">
      <c r="A80" s="2" t="s">
        <v>67</v>
      </c>
      <c r="B80" s="3">
        <v>448775076</v>
      </c>
      <c r="C80" s="3">
        <v>658583491</v>
      </c>
      <c r="D80" s="3">
        <v>904795272</v>
      </c>
      <c r="E80" s="3">
        <v>1256220278</v>
      </c>
      <c r="F80" s="3">
        <v>1439952270</v>
      </c>
      <c r="G80" s="3">
        <v>1439952270</v>
      </c>
      <c r="H80" s="3">
        <v>1694635930</v>
      </c>
      <c r="I80" s="3">
        <v>1492016575</v>
      </c>
      <c r="J80" s="3">
        <v>1576841078</v>
      </c>
      <c r="K80" s="3">
        <v>1610200349</v>
      </c>
    </row>
    <row r="81" spans="1:11" ht="12.75" hidden="1">
      <c r="A81" s="2" t="s">
        <v>68</v>
      </c>
      <c r="B81" s="3">
        <v>314900171</v>
      </c>
      <c r="C81" s="3">
        <v>84836461</v>
      </c>
      <c r="D81" s="3">
        <v>81601007</v>
      </c>
      <c r="E81" s="3">
        <v>226753214</v>
      </c>
      <c r="F81" s="3">
        <v>577299062</v>
      </c>
      <c r="G81" s="3">
        <v>577299062</v>
      </c>
      <c r="H81" s="3">
        <v>136674411</v>
      </c>
      <c r="I81" s="3">
        <v>969133548</v>
      </c>
      <c r="J81" s="3">
        <v>991853570</v>
      </c>
      <c r="K81" s="3">
        <v>1006908459</v>
      </c>
    </row>
    <row r="82" spans="1:11" ht="12.75" hidden="1">
      <c r="A82" s="2" t="s">
        <v>69</v>
      </c>
      <c r="B82" s="3">
        <v>488803</v>
      </c>
      <c r="C82" s="3">
        <v>462348</v>
      </c>
      <c r="D82" s="3">
        <v>436944</v>
      </c>
      <c r="E82" s="3">
        <v>13788222</v>
      </c>
      <c r="F82" s="3">
        <v>13788222</v>
      </c>
      <c r="G82" s="3">
        <v>13788222</v>
      </c>
      <c r="H82" s="3">
        <v>12981929</v>
      </c>
      <c r="I82" s="3">
        <v>14408692</v>
      </c>
      <c r="J82" s="3">
        <v>15057083</v>
      </c>
      <c r="K82" s="3">
        <v>15734652</v>
      </c>
    </row>
    <row r="83" spans="1:11" ht="12.75" hidden="1">
      <c r="A83" s="2" t="s">
        <v>70</v>
      </c>
      <c r="B83" s="3">
        <v>2701743400</v>
      </c>
      <c r="C83" s="3">
        <v>2548021729</v>
      </c>
      <c r="D83" s="3">
        <v>2953182403</v>
      </c>
      <c r="E83" s="3">
        <v>4749271591</v>
      </c>
      <c r="F83" s="3">
        <v>3964559721</v>
      </c>
      <c r="G83" s="3">
        <v>3964559721</v>
      </c>
      <c r="H83" s="3">
        <v>4175410780</v>
      </c>
      <c r="I83" s="3">
        <v>5166172412</v>
      </c>
      <c r="J83" s="3">
        <v>5460605354</v>
      </c>
      <c r="K83" s="3">
        <v>5753808230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1066610099</v>
      </c>
      <c r="F84" s="3">
        <v>1066610199</v>
      </c>
      <c r="G84" s="3">
        <v>1066610199</v>
      </c>
      <c r="H84" s="3">
        <v>0</v>
      </c>
      <c r="I84" s="3">
        <v>1114607658</v>
      </c>
      <c r="J84" s="3">
        <v>1164765003</v>
      </c>
      <c r="K84" s="3">
        <v>1217179428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90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2098728</v>
      </c>
      <c r="C7" s="6">
        <v>2518928</v>
      </c>
      <c r="D7" s="23">
        <v>2473286</v>
      </c>
      <c r="E7" s="24">
        <v>1970000</v>
      </c>
      <c r="F7" s="6">
        <v>2544000</v>
      </c>
      <c r="G7" s="25">
        <v>2544000</v>
      </c>
      <c r="H7" s="26">
        <v>0</v>
      </c>
      <c r="I7" s="24">
        <v>2545000</v>
      </c>
      <c r="J7" s="6">
        <v>2798765</v>
      </c>
      <c r="K7" s="25">
        <v>2979989</v>
      </c>
    </row>
    <row r="8" spans="1:11" ht="13.5">
      <c r="A8" s="22" t="s">
        <v>20</v>
      </c>
      <c r="B8" s="6">
        <v>94082121</v>
      </c>
      <c r="C8" s="6">
        <v>83402347</v>
      </c>
      <c r="D8" s="23">
        <v>86206986</v>
      </c>
      <c r="E8" s="24">
        <v>92297000</v>
      </c>
      <c r="F8" s="6">
        <v>98065156</v>
      </c>
      <c r="G8" s="25">
        <v>98065156</v>
      </c>
      <c r="H8" s="26">
        <v>0</v>
      </c>
      <c r="I8" s="24">
        <v>102591000</v>
      </c>
      <c r="J8" s="6">
        <v>103067000</v>
      </c>
      <c r="K8" s="25">
        <v>103527000</v>
      </c>
    </row>
    <row r="9" spans="1:11" ht="13.5">
      <c r="A9" s="22" t="s">
        <v>21</v>
      </c>
      <c r="B9" s="6">
        <v>23200</v>
      </c>
      <c r="C9" s="6">
        <v>42150</v>
      </c>
      <c r="D9" s="23">
        <v>248054</v>
      </c>
      <c r="E9" s="24">
        <v>759066</v>
      </c>
      <c r="F9" s="6">
        <v>27968106</v>
      </c>
      <c r="G9" s="25">
        <v>27968106</v>
      </c>
      <c r="H9" s="26">
        <v>0</v>
      </c>
      <c r="I9" s="24">
        <v>3708333</v>
      </c>
      <c r="J9" s="6">
        <v>611267</v>
      </c>
      <c r="K9" s="25">
        <v>656667</v>
      </c>
    </row>
    <row r="10" spans="1:11" ht="25.5">
      <c r="A10" s="27" t="s">
        <v>97</v>
      </c>
      <c r="B10" s="28">
        <f>SUM(B5:B9)</f>
        <v>96204049</v>
      </c>
      <c r="C10" s="29">
        <f aca="true" t="shared" si="0" ref="C10:K10">SUM(C5:C9)</f>
        <v>85963425</v>
      </c>
      <c r="D10" s="30">
        <f t="shared" si="0"/>
        <v>88928326</v>
      </c>
      <c r="E10" s="28">
        <f t="shared" si="0"/>
        <v>95026066</v>
      </c>
      <c r="F10" s="29">
        <f t="shared" si="0"/>
        <v>128577262</v>
      </c>
      <c r="G10" s="31">
        <f t="shared" si="0"/>
        <v>128577262</v>
      </c>
      <c r="H10" s="32">
        <f t="shared" si="0"/>
        <v>0</v>
      </c>
      <c r="I10" s="28">
        <f t="shared" si="0"/>
        <v>108844333</v>
      </c>
      <c r="J10" s="29">
        <f t="shared" si="0"/>
        <v>106477032</v>
      </c>
      <c r="K10" s="31">
        <f t="shared" si="0"/>
        <v>107163656</v>
      </c>
    </row>
    <row r="11" spans="1:11" ht="13.5">
      <c r="A11" s="22" t="s">
        <v>22</v>
      </c>
      <c r="B11" s="6">
        <v>27734473</v>
      </c>
      <c r="C11" s="6">
        <v>35343563</v>
      </c>
      <c r="D11" s="23">
        <v>40950684</v>
      </c>
      <c r="E11" s="24">
        <v>45688452</v>
      </c>
      <c r="F11" s="6">
        <v>46667887</v>
      </c>
      <c r="G11" s="25">
        <v>46667887</v>
      </c>
      <c r="H11" s="26">
        <v>0</v>
      </c>
      <c r="I11" s="24">
        <v>47626750</v>
      </c>
      <c r="J11" s="6">
        <v>50555576</v>
      </c>
      <c r="K11" s="25">
        <v>53512868</v>
      </c>
    </row>
    <row r="12" spans="1:11" ht="13.5">
      <c r="A12" s="22" t="s">
        <v>23</v>
      </c>
      <c r="B12" s="6">
        <v>7591555</v>
      </c>
      <c r="C12" s="6">
        <v>7092378</v>
      </c>
      <c r="D12" s="23">
        <v>9043926</v>
      </c>
      <c r="E12" s="24">
        <v>7903641</v>
      </c>
      <c r="F12" s="6">
        <v>8441088</v>
      </c>
      <c r="G12" s="25">
        <v>8441088</v>
      </c>
      <c r="H12" s="26">
        <v>0</v>
      </c>
      <c r="I12" s="24">
        <v>9080062</v>
      </c>
      <c r="J12" s="6">
        <v>9638486</v>
      </c>
      <c r="K12" s="25">
        <v>10202337</v>
      </c>
    </row>
    <row r="13" spans="1:11" ht="13.5">
      <c r="A13" s="22" t="s">
        <v>98</v>
      </c>
      <c r="B13" s="6">
        <v>1362417</v>
      </c>
      <c r="C13" s="6">
        <v>1202241</v>
      </c>
      <c r="D13" s="23">
        <v>1332109</v>
      </c>
      <c r="E13" s="24">
        <v>1451500</v>
      </c>
      <c r="F13" s="6">
        <v>1751288</v>
      </c>
      <c r="G13" s="25">
        <v>1751288</v>
      </c>
      <c r="H13" s="26">
        <v>0</v>
      </c>
      <c r="I13" s="24">
        <v>523333</v>
      </c>
      <c r="J13" s="6">
        <v>401267</v>
      </c>
      <c r="K13" s="25">
        <v>436667</v>
      </c>
    </row>
    <row r="14" spans="1:11" ht="13.5">
      <c r="A14" s="22" t="s">
        <v>24</v>
      </c>
      <c r="B14" s="6">
        <v>335618</v>
      </c>
      <c r="C14" s="6">
        <v>249075</v>
      </c>
      <c r="D14" s="23">
        <v>41997</v>
      </c>
      <c r="E14" s="24">
        <v>70000</v>
      </c>
      <c r="F14" s="6">
        <v>0</v>
      </c>
      <c r="G14" s="25">
        <v>0</v>
      </c>
      <c r="H14" s="26">
        <v>0</v>
      </c>
      <c r="I14" s="24">
        <v>75040</v>
      </c>
      <c r="J14" s="6">
        <v>76000</v>
      </c>
      <c r="K14" s="25">
        <v>80000</v>
      </c>
    </row>
    <row r="15" spans="1:11" ht="13.5">
      <c r="A15" s="22" t="s">
        <v>25</v>
      </c>
      <c r="B15" s="6">
        <v>1445161</v>
      </c>
      <c r="C15" s="6">
        <v>924910</v>
      </c>
      <c r="D15" s="23">
        <v>1490067</v>
      </c>
      <c r="E15" s="24">
        <v>730000</v>
      </c>
      <c r="F15" s="6">
        <v>1480000</v>
      </c>
      <c r="G15" s="25">
        <v>1480000</v>
      </c>
      <c r="H15" s="26">
        <v>0</v>
      </c>
      <c r="I15" s="24">
        <v>900000</v>
      </c>
      <c r="J15" s="6">
        <v>2550000</v>
      </c>
      <c r="K15" s="25">
        <v>2778000</v>
      </c>
    </row>
    <row r="16" spans="1:11" ht="13.5">
      <c r="A16" s="33" t="s">
        <v>26</v>
      </c>
      <c r="B16" s="6">
        <v>0</v>
      </c>
      <c r="C16" s="6">
        <v>24888445</v>
      </c>
      <c r="D16" s="23">
        <v>19368024</v>
      </c>
      <c r="E16" s="24">
        <v>0</v>
      </c>
      <c r="F16" s="6">
        <v>20371124</v>
      </c>
      <c r="G16" s="25">
        <v>20371124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32693269</v>
      </c>
      <c r="C17" s="6">
        <v>41530101</v>
      </c>
      <c r="D17" s="23">
        <v>21759635</v>
      </c>
      <c r="E17" s="24">
        <v>32127892</v>
      </c>
      <c r="F17" s="6">
        <v>43507156</v>
      </c>
      <c r="G17" s="25">
        <v>43507156</v>
      </c>
      <c r="H17" s="26">
        <v>0</v>
      </c>
      <c r="I17" s="24">
        <v>50639296</v>
      </c>
      <c r="J17" s="6">
        <v>43256075</v>
      </c>
      <c r="K17" s="25">
        <v>40154141</v>
      </c>
    </row>
    <row r="18" spans="1:11" ht="13.5">
      <c r="A18" s="34" t="s">
        <v>28</v>
      </c>
      <c r="B18" s="35">
        <f>SUM(B11:B17)</f>
        <v>71162493</v>
      </c>
      <c r="C18" s="36">
        <f aca="true" t="shared" si="1" ref="C18:K18">SUM(C11:C17)</f>
        <v>111230713</v>
      </c>
      <c r="D18" s="37">
        <f t="shared" si="1"/>
        <v>93986442</v>
      </c>
      <c r="E18" s="35">
        <f t="shared" si="1"/>
        <v>87971485</v>
      </c>
      <c r="F18" s="36">
        <f t="shared" si="1"/>
        <v>122218543</v>
      </c>
      <c r="G18" s="38">
        <f t="shared" si="1"/>
        <v>122218543</v>
      </c>
      <c r="H18" s="39">
        <f t="shared" si="1"/>
        <v>0</v>
      </c>
      <c r="I18" s="35">
        <f t="shared" si="1"/>
        <v>108844481</v>
      </c>
      <c r="J18" s="36">
        <f t="shared" si="1"/>
        <v>106477404</v>
      </c>
      <c r="K18" s="38">
        <f t="shared" si="1"/>
        <v>107164013</v>
      </c>
    </row>
    <row r="19" spans="1:11" ht="13.5">
      <c r="A19" s="34" t="s">
        <v>29</v>
      </c>
      <c r="B19" s="40">
        <f>+B10-B18</f>
        <v>25041556</v>
      </c>
      <c r="C19" s="41">
        <f aca="true" t="shared" si="2" ref="C19:K19">+C10-C18</f>
        <v>-25267288</v>
      </c>
      <c r="D19" s="42">
        <f t="shared" si="2"/>
        <v>-5058116</v>
      </c>
      <c r="E19" s="40">
        <f t="shared" si="2"/>
        <v>7054581</v>
      </c>
      <c r="F19" s="41">
        <f t="shared" si="2"/>
        <v>6358719</v>
      </c>
      <c r="G19" s="43">
        <f t="shared" si="2"/>
        <v>6358719</v>
      </c>
      <c r="H19" s="44">
        <f t="shared" si="2"/>
        <v>0</v>
      </c>
      <c r="I19" s="40">
        <f t="shared" si="2"/>
        <v>-148</v>
      </c>
      <c r="J19" s="41">
        <f t="shared" si="2"/>
        <v>-372</v>
      </c>
      <c r="K19" s="43">
        <f t="shared" si="2"/>
        <v>-357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-7055000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25041556</v>
      </c>
      <c r="C22" s="52">
        <f aca="true" t="shared" si="3" ref="C22:K22">SUM(C19:C21)</f>
        <v>-25267288</v>
      </c>
      <c r="D22" s="53">
        <f t="shared" si="3"/>
        <v>-5058116</v>
      </c>
      <c r="E22" s="51">
        <f t="shared" si="3"/>
        <v>-419</v>
      </c>
      <c r="F22" s="52">
        <f t="shared" si="3"/>
        <v>6358719</v>
      </c>
      <c r="G22" s="54">
        <f t="shared" si="3"/>
        <v>6358719</v>
      </c>
      <c r="H22" s="55">
        <f t="shared" si="3"/>
        <v>0</v>
      </c>
      <c r="I22" s="51">
        <f t="shared" si="3"/>
        <v>-148</v>
      </c>
      <c r="J22" s="52">
        <f t="shared" si="3"/>
        <v>-372</v>
      </c>
      <c r="K22" s="54">
        <f t="shared" si="3"/>
        <v>-357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25041556</v>
      </c>
      <c r="C24" s="41">
        <f aca="true" t="shared" si="4" ref="C24:K24">SUM(C22:C23)</f>
        <v>-25267288</v>
      </c>
      <c r="D24" s="42">
        <f t="shared" si="4"/>
        <v>-5058116</v>
      </c>
      <c r="E24" s="40">
        <f t="shared" si="4"/>
        <v>-419</v>
      </c>
      <c r="F24" s="41">
        <f t="shared" si="4"/>
        <v>6358719</v>
      </c>
      <c r="G24" s="43">
        <f t="shared" si="4"/>
        <v>6358719</v>
      </c>
      <c r="H24" s="44">
        <f t="shared" si="4"/>
        <v>0</v>
      </c>
      <c r="I24" s="40">
        <f t="shared" si="4"/>
        <v>-148</v>
      </c>
      <c r="J24" s="41">
        <f t="shared" si="4"/>
        <v>-372</v>
      </c>
      <c r="K24" s="43">
        <f t="shared" si="4"/>
        <v>-357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2128000</v>
      </c>
      <c r="C27" s="7">
        <v>272214</v>
      </c>
      <c r="D27" s="64">
        <v>6233430</v>
      </c>
      <c r="E27" s="65">
        <v>7055000</v>
      </c>
      <c r="F27" s="7">
        <v>6358719</v>
      </c>
      <c r="G27" s="66">
        <v>6358719</v>
      </c>
      <c r="H27" s="67">
        <v>0</v>
      </c>
      <c r="I27" s="65">
        <v>2200000</v>
      </c>
      <c r="J27" s="7">
        <v>1971500</v>
      </c>
      <c r="K27" s="66">
        <v>980750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7055000</v>
      </c>
      <c r="F29" s="6">
        <v>6358719</v>
      </c>
      <c r="G29" s="25">
        <v>6358719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2128000</v>
      </c>
      <c r="C31" s="6">
        <v>272214</v>
      </c>
      <c r="D31" s="23">
        <v>6233430</v>
      </c>
      <c r="E31" s="24">
        <v>0</v>
      </c>
      <c r="F31" s="6">
        <v>0</v>
      </c>
      <c r="G31" s="25">
        <v>0</v>
      </c>
      <c r="H31" s="26">
        <v>0</v>
      </c>
      <c r="I31" s="24">
        <v>2200000</v>
      </c>
      <c r="J31" s="6">
        <v>1971500</v>
      </c>
      <c r="K31" s="25">
        <v>980750</v>
      </c>
    </row>
    <row r="32" spans="1:11" ht="13.5">
      <c r="A32" s="34" t="s">
        <v>36</v>
      </c>
      <c r="B32" s="7">
        <f>SUM(B28:B31)</f>
        <v>2128000</v>
      </c>
      <c r="C32" s="7">
        <f aca="true" t="shared" si="5" ref="C32:K32">SUM(C28:C31)</f>
        <v>272214</v>
      </c>
      <c r="D32" s="64">
        <f t="shared" si="5"/>
        <v>6233430</v>
      </c>
      <c r="E32" s="65">
        <f t="shared" si="5"/>
        <v>7055000</v>
      </c>
      <c r="F32" s="7">
        <f t="shared" si="5"/>
        <v>6358719</v>
      </c>
      <c r="G32" s="66">
        <f t="shared" si="5"/>
        <v>6358719</v>
      </c>
      <c r="H32" s="67">
        <f t="shared" si="5"/>
        <v>0</v>
      </c>
      <c r="I32" s="65">
        <f t="shared" si="5"/>
        <v>2200000</v>
      </c>
      <c r="J32" s="7">
        <f t="shared" si="5"/>
        <v>1971500</v>
      </c>
      <c r="K32" s="66">
        <f t="shared" si="5"/>
        <v>980750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44633000</v>
      </c>
      <c r="C35" s="6">
        <v>45283285</v>
      </c>
      <c r="D35" s="23">
        <v>35969823</v>
      </c>
      <c r="E35" s="24">
        <v>47341868</v>
      </c>
      <c r="F35" s="6">
        <v>28342218</v>
      </c>
      <c r="G35" s="25">
        <v>28342218</v>
      </c>
      <c r="H35" s="26">
        <v>6516364</v>
      </c>
      <c r="I35" s="24">
        <v>33378268</v>
      </c>
      <c r="J35" s="6">
        <v>35354160</v>
      </c>
      <c r="K35" s="25">
        <v>37326519</v>
      </c>
    </row>
    <row r="36" spans="1:11" ht="13.5">
      <c r="A36" s="22" t="s">
        <v>39</v>
      </c>
      <c r="B36" s="6">
        <v>2881364</v>
      </c>
      <c r="C36" s="6">
        <v>1965658</v>
      </c>
      <c r="D36" s="23">
        <v>6863327</v>
      </c>
      <c r="E36" s="24">
        <v>7400000</v>
      </c>
      <c r="F36" s="6">
        <v>7014669</v>
      </c>
      <c r="G36" s="25">
        <v>7014669</v>
      </c>
      <c r="H36" s="26">
        <v>11970221</v>
      </c>
      <c r="I36" s="24">
        <v>6863327</v>
      </c>
      <c r="J36" s="6">
        <v>7285421</v>
      </c>
      <c r="K36" s="25">
        <v>7691948</v>
      </c>
    </row>
    <row r="37" spans="1:11" ht="13.5">
      <c r="A37" s="22" t="s">
        <v>40</v>
      </c>
      <c r="B37" s="6">
        <v>27424000</v>
      </c>
      <c r="C37" s="6">
        <v>28404222</v>
      </c>
      <c r="D37" s="23">
        <v>27326750</v>
      </c>
      <c r="E37" s="24">
        <v>22668256</v>
      </c>
      <c r="F37" s="6">
        <v>49875006</v>
      </c>
      <c r="G37" s="25">
        <v>49875006</v>
      </c>
      <c r="H37" s="26">
        <v>16866440</v>
      </c>
      <c r="I37" s="24">
        <v>27326750</v>
      </c>
      <c r="J37" s="6">
        <v>29007345</v>
      </c>
      <c r="K37" s="25">
        <v>30703047</v>
      </c>
    </row>
    <row r="38" spans="1:11" ht="13.5">
      <c r="A38" s="22" t="s">
        <v>41</v>
      </c>
      <c r="B38" s="6">
        <v>142000</v>
      </c>
      <c r="C38" s="6">
        <v>1942000</v>
      </c>
      <c r="D38" s="23">
        <v>2946555</v>
      </c>
      <c r="E38" s="24">
        <v>3000000</v>
      </c>
      <c r="F38" s="6">
        <v>2946555</v>
      </c>
      <c r="G38" s="25">
        <v>2946555</v>
      </c>
      <c r="H38" s="26">
        <v>0</v>
      </c>
      <c r="I38" s="24">
        <v>2946555</v>
      </c>
      <c r="J38" s="6">
        <v>3127768</v>
      </c>
      <c r="K38" s="25">
        <v>3302296</v>
      </c>
    </row>
    <row r="39" spans="1:11" ht="13.5">
      <c r="A39" s="22" t="s">
        <v>42</v>
      </c>
      <c r="B39" s="6">
        <v>19948364</v>
      </c>
      <c r="C39" s="6">
        <v>16902721</v>
      </c>
      <c r="D39" s="23">
        <v>12559845</v>
      </c>
      <c r="E39" s="24">
        <v>29073612</v>
      </c>
      <c r="F39" s="6">
        <v>-17464674</v>
      </c>
      <c r="G39" s="25">
        <v>-17464674</v>
      </c>
      <c r="H39" s="26">
        <v>1620145</v>
      </c>
      <c r="I39" s="24">
        <v>9968290</v>
      </c>
      <c r="J39" s="6">
        <v>10504468</v>
      </c>
      <c r="K39" s="25">
        <v>11013124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26878902</v>
      </c>
      <c r="C42" s="6">
        <v>2584140</v>
      </c>
      <c r="D42" s="23">
        <v>-10836451</v>
      </c>
      <c r="E42" s="24">
        <v>9196531</v>
      </c>
      <c r="F42" s="6">
        <v>8109898</v>
      </c>
      <c r="G42" s="25">
        <v>8109898</v>
      </c>
      <c r="H42" s="26">
        <v>-20667170</v>
      </c>
      <c r="I42" s="24">
        <v>2200000</v>
      </c>
      <c r="J42" s="6">
        <v>1971499</v>
      </c>
      <c r="K42" s="25">
        <v>980640</v>
      </c>
    </row>
    <row r="43" spans="1:11" ht="13.5">
      <c r="A43" s="22" t="s">
        <v>45</v>
      </c>
      <c r="B43" s="6">
        <v>-2030366</v>
      </c>
      <c r="C43" s="6">
        <v>-106209</v>
      </c>
      <c r="D43" s="23">
        <v>-6213930</v>
      </c>
      <c r="E43" s="24">
        <v>-7055000</v>
      </c>
      <c r="F43" s="6">
        <v>-6358719</v>
      </c>
      <c r="G43" s="25">
        <v>-6358719</v>
      </c>
      <c r="H43" s="26">
        <v>0</v>
      </c>
      <c r="I43" s="24">
        <v>-2200000</v>
      </c>
      <c r="J43" s="6">
        <v>-1971500</v>
      </c>
      <c r="K43" s="25">
        <v>-980750</v>
      </c>
    </row>
    <row r="44" spans="1:11" ht="13.5">
      <c r="A44" s="22" t="s">
        <v>46</v>
      </c>
      <c r="B44" s="6">
        <v>-561211</v>
      </c>
      <c r="C44" s="6">
        <v>-699309</v>
      </c>
      <c r="D44" s="23">
        <v>935571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24287325</v>
      </c>
      <c r="C45" s="7">
        <v>1778622</v>
      </c>
      <c r="D45" s="64">
        <v>27199475</v>
      </c>
      <c r="E45" s="65">
        <v>45455816</v>
      </c>
      <c r="F45" s="7">
        <v>1751179</v>
      </c>
      <c r="G45" s="66">
        <v>1751179</v>
      </c>
      <c r="H45" s="67">
        <v>-20667170</v>
      </c>
      <c r="I45" s="65">
        <v>0</v>
      </c>
      <c r="J45" s="7">
        <v>-1</v>
      </c>
      <c r="K45" s="66">
        <v>-111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41536000</v>
      </c>
      <c r="C48" s="6">
        <v>43314285</v>
      </c>
      <c r="D48" s="23">
        <v>29791030</v>
      </c>
      <c r="E48" s="24">
        <v>46199125</v>
      </c>
      <c r="F48" s="6">
        <v>27199475</v>
      </c>
      <c r="G48" s="25">
        <v>27199475</v>
      </c>
      <c r="H48" s="26">
        <v>17235909</v>
      </c>
      <c r="I48" s="24">
        <v>27199475</v>
      </c>
      <c r="J48" s="6">
        <v>28795815</v>
      </c>
      <c r="K48" s="25">
        <v>30402621</v>
      </c>
    </row>
    <row r="49" spans="1:11" ht="13.5">
      <c r="A49" s="22" t="s">
        <v>50</v>
      </c>
      <c r="B49" s="6">
        <f>+B75</f>
        <v>23964000</v>
      </c>
      <c r="C49" s="6">
        <f aca="true" t="shared" si="6" ref="C49:K49">+C75</f>
        <v>26241817</v>
      </c>
      <c r="D49" s="23">
        <f t="shared" si="6"/>
        <v>25607889.749558564</v>
      </c>
      <c r="E49" s="24">
        <f t="shared" si="6"/>
        <v>21405513</v>
      </c>
      <c r="F49" s="6">
        <f t="shared" si="6"/>
        <v>21405504.828241784</v>
      </c>
      <c r="G49" s="25">
        <f t="shared" si="6"/>
        <v>21405504.828241784</v>
      </c>
      <c r="H49" s="26">
        <f t="shared" si="6"/>
        <v>16866440</v>
      </c>
      <c r="I49" s="24">
        <f t="shared" si="6"/>
        <v>20719461</v>
      </c>
      <c r="J49" s="6">
        <f t="shared" si="6"/>
        <v>21994152</v>
      </c>
      <c r="K49" s="25">
        <f t="shared" si="6"/>
        <v>23300079.840192974</v>
      </c>
    </row>
    <row r="50" spans="1:11" ht="13.5">
      <c r="A50" s="34" t="s">
        <v>51</v>
      </c>
      <c r="B50" s="7">
        <f>+B48-B49</f>
        <v>17572000</v>
      </c>
      <c r="C50" s="7">
        <f aca="true" t="shared" si="7" ref="C50:K50">+C48-C49</f>
        <v>17072468</v>
      </c>
      <c r="D50" s="64">
        <f t="shared" si="7"/>
        <v>4183140.2504414357</v>
      </c>
      <c r="E50" s="65">
        <f t="shared" si="7"/>
        <v>24793612</v>
      </c>
      <c r="F50" s="7">
        <f t="shared" si="7"/>
        <v>5793970.171758216</v>
      </c>
      <c r="G50" s="66">
        <f t="shared" si="7"/>
        <v>5793970.171758216</v>
      </c>
      <c r="H50" s="67">
        <f t="shared" si="7"/>
        <v>369469</v>
      </c>
      <c r="I50" s="65">
        <f t="shared" si="7"/>
        <v>6480014</v>
      </c>
      <c r="J50" s="7">
        <f t="shared" si="7"/>
        <v>6801663</v>
      </c>
      <c r="K50" s="66">
        <f t="shared" si="7"/>
        <v>7102541.159807026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2881080</v>
      </c>
      <c r="C53" s="6">
        <v>1965658</v>
      </c>
      <c r="D53" s="23">
        <v>6863327</v>
      </c>
      <c r="E53" s="24">
        <v>7055000</v>
      </c>
      <c r="F53" s="6">
        <v>6358719</v>
      </c>
      <c r="G53" s="25">
        <v>6358719</v>
      </c>
      <c r="H53" s="26">
        <v>0</v>
      </c>
      <c r="I53" s="24">
        <v>1146182</v>
      </c>
      <c r="J53" s="6">
        <v>1216672</v>
      </c>
      <c r="K53" s="25">
        <v>1284563</v>
      </c>
    </row>
    <row r="54" spans="1:11" ht="13.5">
      <c r="A54" s="22" t="s">
        <v>98</v>
      </c>
      <c r="B54" s="6">
        <v>1362417</v>
      </c>
      <c r="C54" s="6">
        <v>1202241</v>
      </c>
      <c r="D54" s="23">
        <v>1332109</v>
      </c>
      <c r="E54" s="24">
        <v>1451500</v>
      </c>
      <c r="F54" s="6">
        <v>1751288</v>
      </c>
      <c r="G54" s="25">
        <v>1751288</v>
      </c>
      <c r="H54" s="26">
        <v>0</v>
      </c>
      <c r="I54" s="24">
        <v>523333</v>
      </c>
      <c r="J54" s="6">
        <v>401267</v>
      </c>
      <c r="K54" s="25">
        <v>436667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1445161</v>
      </c>
      <c r="C56" s="6">
        <v>646383</v>
      </c>
      <c r="D56" s="23">
        <v>1490067</v>
      </c>
      <c r="E56" s="24">
        <v>730000</v>
      </c>
      <c r="F56" s="6">
        <v>0</v>
      </c>
      <c r="G56" s="25">
        <v>0</v>
      </c>
      <c r="H56" s="26">
        <v>0</v>
      </c>
      <c r="I56" s="24">
        <v>900000</v>
      </c>
      <c r="J56" s="6">
        <v>2550000</v>
      </c>
      <c r="K56" s="25">
        <v>2778000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1</v>
      </c>
      <c r="C70" s="5">
        <f aca="true" t="shared" si="8" ref="C70:K70">IF(ISERROR(C71/C72),0,(C71/C72))</f>
        <v>1</v>
      </c>
      <c r="D70" s="5">
        <f t="shared" si="8"/>
        <v>0.2088375918146855</v>
      </c>
      <c r="E70" s="5">
        <f t="shared" si="8"/>
        <v>1</v>
      </c>
      <c r="F70" s="5">
        <f t="shared" si="8"/>
        <v>1.0000071510026456</v>
      </c>
      <c r="G70" s="5">
        <f t="shared" si="8"/>
        <v>1.0000071510026456</v>
      </c>
      <c r="H70" s="5">
        <f t="shared" si="8"/>
        <v>0</v>
      </c>
      <c r="I70" s="5">
        <f t="shared" si="8"/>
        <v>1</v>
      </c>
      <c r="J70" s="5">
        <f t="shared" si="8"/>
        <v>1</v>
      </c>
      <c r="K70" s="5">
        <f t="shared" si="8"/>
        <v>0.9998324873946765</v>
      </c>
    </row>
    <row r="71" spans="1:11" ht="12.75" hidden="1">
      <c r="A71" s="1" t="s">
        <v>104</v>
      </c>
      <c r="B71" s="1">
        <f>+B83</f>
        <v>23200</v>
      </c>
      <c r="C71" s="1">
        <f aca="true" t="shared" si="9" ref="C71:K71">+C83</f>
        <v>42150</v>
      </c>
      <c r="D71" s="1">
        <f t="shared" si="9"/>
        <v>51803</v>
      </c>
      <c r="E71" s="1">
        <f t="shared" si="9"/>
        <v>759066</v>
      </c>
      <c r="F71" s="1">
        <f t="shared" si="9"/>
        <v>27968306</v>
      </c>
      <c r="G71" s="1">
        <f t="shared" si="9"/>
        <v>27968306</v>
      </c>
      <c r="H71" s="1">
        <f t="shared" si="9"/>
        <v>8097853</v>
      </c>
      <c r="I71" s="1">
        <f t="shared" si="9"/>
        <v>3708333</v>
      </c>
      <c r="J71" s="1">
        <f t="shared" si="9"/>
        <v>611267</v>
      </c>
      <c r="K71" s="1">
        <f t="shared" si="9"/>
        <v>656557</v>
      </c>
    </row>
    <row r="72" spans="1:11" ht="12.75" hidden="1">
      <c r="A72" s="1" t="s">
        <v>105</v>
      </c>
      <c r="B72" s="1">
        <f>+B77</f>
        <v>23200</v>
      </c>
      <c r="C72" s="1">
        <f aca="true" t="shared" si="10" ref="C72:K72">+C77</f>
        <v>42150</v>
      </c>
      <c r="D72" s="1">
        <f t="shared" si="10"/>
        <v>248054</v>
      </c>
      <c r="E72" s="1">
        <f t="shared" si="10"/>
        <v>759066</v>
      </c>
      <c r="F72" s="1">
        <f t="shared" si="10"/>
        <v>27968106</v>
      </c>
      <c r="G72" s="1">
        <f t="shared" si="10"/>
        <v>27968106</v>
      </c>
      <c r="H72" s="1">
        <f t="shared" si="10"/>
        <v>0</v>
      </c>
      <c r="I72" s="1">
        <f t="shared" si="10"/>
        <v>3708333</v>
      </c>
      <c r="J72" s="1">
        <f t="shared" si="10"/>
        <v>611267</v>
      </c>
      <c r="K72" s="1">
        <f t="shared" si="10"/>
        <v>656667</v>
      </c>
    </row>
    <row r="73" spans="1:11" ht="12.75" hidden="1">
      <c r="A73" s="1" t="s">
        <v>106</v>
      </c>
      <c r="B73" s="1">
        <f>+B74</f>
        <v>1302606.0000000007</v>
      </c>
      <c r="C73" s="1">
        <f aca="true" t="shared" si="11" ref="C73:K73">+(C78+C80+C81+C82)-(B78+B80+B81+B82)</f>
        <v>-1128000</v>
      </c>
      <c r="D73" s="1">
        <f t="shared" si="11"/>
        <v>4209793</v>
      </c>
      <c r="E73" s="1">
        <f t="shared" si="11"/>
        <v>-5036050</v>
      </c>
      <c r="F73" s="1">
        <f>+(F78+F80+F81+F82)-(D78+D80+D81+D82)</f>
        <v>-5036050</v>
      </c>
      <c r="G73" s="1">
        <f>+(G78+G80+G81+G82)-(D78+D80+D81+D82)</f>
        <v>-5036050</v>
      </c>
      <c r="H73" s="1">
        <f>+(H78+H80+H81+H82)-(D78+D80+D81+D82)</f>
        <v>-4928117</v>
      </c>
      <c r="I73" s="1">
        <f>+(I78+I80+I81+I82)-(E78+E80+E81+E82)</f>
        <v>5036050</v>
      </c>
      <c r="J73" s="1">
        <f t="shared" si="11"/>
        <v>379552</v>
      </c>
      <c r="K73" s="1">
        <f t="shared" si="11"/>
        <v>365553</v>
      </c>
    </row>
    <row r="74" spans="1:11" ht="12.75" hidden="1">
      <c r="A74" s="1" t="s">
        <v>107</v>
      </c>
      <c r="B74" s="1">
        <f>+TREND(C74:E74)</f>
        <v>1302606.0000000007</v>
      </c>
      <c r="C74" s="1">
        <f>+C73</f>
        <v>-1128000</v>
      </c>
      <c r="D74" s="1">
        <f aca="true" t="shared" si="12" ref="D74:K74">+D73</f>
        <v>4209793</v>
      </c>
      <c r="E74" s="1">
        <f t="shared" si="12"/>
        <v>-5036050</v>
      </c>
      <c r="F74" s="1">
        <f t="shared" si="12"/>
        <v>-5036050</v>
      </c>
      <c r="G74" s="1">
        <f t="shared" si="12"/>
        <v>-5036050</v>
      </c>
      <c r="H74" s="1">
        <f t="shared" si="12"/>
        <v>-4928117</v>
      </c>
      <c r="I74" s="1">
        <f t="shared" si="12"/>
        <v>5036050</v>
      </c>
      <c r="J74" s="1">
        <f t="shared" si="12"/>
        <v>379552</v>
      </c>
      <c r="K74" s="1">
        <f t="shared" si="12"/>
        <v>365553</v>
      </c>
    </row>
    <row r="75" spans="1:11" ht="12.75" hidden="1">
      <c r="A75" s="1" t="s">
        <v>108</v>
      </c>
      <c r="B75" s="1">
        <f>+B84-(((B80+B81+B78)*B70)-B79)</f>
        <v>23964000</v>
      </c>
      <c r="C75" s="1">
        <f aca="true" t="shared" si="13" ref="C75:K75">+C84-(((C80+C81+C78)*C70)-C79)</f>
        <v>26241817</v>
      </c>
      <c r="D75" s="1">
        <f t="shared" si="13"/>
        <v>25607889.749558564</v>
      </c>
      <c r="E75" s="1">
        <f t="shared" si="13"/>
        <v>21405513</v>
      </c>
      <c r="F75" s="1">
        <f t="shared" si="13"/>
        <v>21405504.828241784</v>
      </c>
      <c r="G75" s="1">
        <f t="shared" si="13"/>
        <v>21405504.828241784</v>
      </c>
      <c r="H75" s="1">
        <f t="shared" si="13"/>
        <v>16866440</v>
      </c>
      <c r="I75" s="1">
        <f t="shared" si="13"/>
        <v>20719461</v>
      </c>
      <c r="J75" s="1">
        <f t="shared" si="13"/>
        <v>21994152</v>
      </c>
      <c r="K75" s="1">
        <f t="shared" si="13"/>
        <v>23300079.840192974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23200</v>
      </c>
      <c r="C77" s="3">
        <v>42150</v>
      </c>
      <c r="D77" s="3">
        <v>248054</v>
      </c>
      <c r="E77" s="3">
        <v>759066</v>
      </c>
      <c r="F77" s="3">
        <v>27968106</v>
      </c>
      <c r="G77" s="3">
        <v>27968106</v>
      </c>
      <c r="H77" s="3">
        <v>0</v>
      </c>
      <c r="I77" s="3">
        <v>3708333</v>
      </c>
      <c r="J77" s="3">
        <v>611267</v>
      </c>
      <c r="K77" s="3">
        <v>656667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1250676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27061000</v>
      </c>
      <c r="C79" s="3">
        <v>28210817</v>
      </c>
      <c r="D79" s="3">
        <v>26898254</v>
      </c>
      <c r="E79" s="3">
        <v>22548256</v>
      </c>
      <c r="F79" s="3">
        <v>22548256</v>
      </c>
      <c r="G79" s="3">
        <v>22548256</v>
      </c>
      <c r="H79" s="3">
        <v>16866440</v>
      </c>
      <c r="I79" s="3">
        <v>26898254</v>
      </c>
      <c r="J79" s="3">
        <v>28552497</v>
      </c>
      <c r="K79" s="3">
        <v>30222818</v>
      </c>
    </row>
    <row r="80" spans="1:11" ht="12.75" hidden="1">
      <c r="A80" s="2" t="s">
        <v>67</v>
      </c>
      <c r="B80" s="3">
        <v>2238000</v>
      </c>
      <c r="C80" s="3">
        <v>7212</v>
      </c>
      <c r="D80" s="3">
        <v>7212</v>
      </c>
      <c r="E80" s="3">
        <v>0</v>
      </c>
      <c r="F80" s="3">
        <v>0</v>
      </c>
      <c r="G80" s="3">
        <v>0</v>
      </c>
      <c r="H80" s="3">
        <v>0</v>
      </c>
      <c r="I80" s="3">
        <v>7212</v>
      </c>
      <c r="J80" s="3">
        <v>7212</v>
      </c>
      <c r="K80" s="3">
        <v>7212</v>
      </c>
    </row>
    <row r="81" spans="1:11" ht="12.75" hidden="1">
      <c r="A81" s="2" t="s">
        <v>68</v>
      </c>
      <c r="B81" s="3">
        <v>859000</v>
      </c>
      <c r="C81" s="3">
        <v>1961788</v>
      </c>
      <c r="D81" s="3">
        <v>6171581</v>
      </c>
      <c r="E81" s="3">
        <v>1142743</v>
      </c>
      <c r="F81" s="3">
        <v>1142743</v>
      </c>
      <c r="G81" s="3">
        <v>1142743</v>
      </c>
      <c r="H81" s="3">
        <v>0</v>
      </c>
      <c r="I81" s="3">
        <v>6171581</v>
      </c>
      <c r="J81" s="3">
        <v>6551133</v>
      </c>
      <c r="K81" s="3">
        <v>6916686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23200</v>
      </c>
      <c r="C83" s="3">
        <v>42150</v>
      </c>
      <c r="D83" s="3">
        <v>51803</v>
      </c>
      <c r="E83" s="3">
        <v>759066</v>
      </c>
      <c r="F83" s="3">
        <v>27968306</v>
      </c>
      <c r="G83" s="3">
        <v>27968306</v>
      </c>
      <c r="H83" s="3">
        <v>8097853</v>
      </c>
      <c r="I83" s="3">
        <v>3708333</v>
      </c>
      <c r="J83" s="3">
        <v>611267</v>
      </c>
      <c r="K83" s="3">
        <v>656557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3465234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38800214</v>
      </c>
      <c r="C5" s="6">
        <v>42025820</v>
      </c>
      <c r="D5" s="23">
        <v>36337405</v>
      </c>
      <c r="E5" s="24">
        <v>51192830</v>
      </c>
      <c r="F5" s="6">
        <v>51192830</v>
      </c>
      <c r="G5" s="25">
        <v>51192830</v>
      </c>
      <c r="H5" s="26">
        <v>0</v>
      </c>
      <c r="I5" s="24">
        <v>61895000</v>
      </c>
      <c r="J5" s="6">
        <v>65546805</v>
      </c>
      <c r="K5" s="25">
        <v>69217426</v>
      </c>
    </row>
    <row r="6" spans="1:11" ht="13.5">
      <c r="A6" s="22" t="s">
        <v>18</v>
      </c>
      <c r="B6" s="6">
        <v>239513102</v>
      </c>
      <c r="C6" s="6">
        <v>300635372</v>
      </c>
      <c r="D6" s="23">
        <v>323226599</v>
      </c>
      <c r="E6" s="24">
        <v>378929419</v>
      </c>
      <c r="F6" s="6">
        <v>378929419</v>
      </c>
      <c r="G6" s="25">
        <v>378929419</v>
      </c>
      <c r="H6" s="26">
        <v>0</v>
      </c>
      <c r="I6" s="24">
        <v>420036000</v>
      </c>
      <c r="J6" s="6">
        <v>444818134</v>
      </c>
      <c r="K6" s="25">
        <v>469235865</v>
      </c>
    </row>
    <row r="7" spans="1:11" ht="13.5">
      <c r="A7" s="22" t="s">
        <v>19</v>
      </c>
      <c r="B7" s="6">
        <v>668638</v>
      </c>
      <c r="C7" s="6">
        <v>970382</v>
      </c>
      <c r="D7" s="23">
        <v>2788167</v>
      </c>
      <c r="E7" s="24">
        <v>530000</v>
      </c>
      <c r="F7" s="6">
        <v>530000</v>
      </c>
      <c r="G7" s="25">
        <v>530000</v>
      </c>
      <c r="H7" s="26">
        <v>0</v>
      </c>
      <c r="I7" s="24">
        <v>1059000</v>
      </c>
      <c r="J7" s="6">
        <v>1121481</v>
      </c>
      <c r="K7" s="25">
        <v>1184284</v>
      </c>
    </row>
    <row r="8" spans="1:11" ht="13.5">
      <c r="A8" s="22" t="s">
        <v>20</v>
      </c>
      <c r="B8" s="6">
        <v>150337664</v>
      </c>
      <c r="C8" s="6">
        <v>166757197</v>
      </c>
      <c r="D8" s="23">
        <v>167335680</v>
      </c>
      <c r="E8" s="24">
        <v>705000</v>
      </c>
      <c r="F8" s="6">
        <v>705000</v>
      </c>
      <c r="G8" s="25">
        <v>705000</v>
      </c>
      <c r="H8" s="26">
        <v>0</v>
      </c>
      <c r="I8" s="24">
        <v>163700000</v>
      </c>
      <c r="J8" s="6">
        <v>173358300</v>
      </c>
      <c r="K8" s="25">
        <v>183066364</v>
      </c>
    </row>
    <row r="9" spans="1:11" ht="13.5">
      <c r="A9" s="22" t="s">
        <v>21</v>
      </c>
      <c r="B9" s="6">
        <v>16455895</v>
      </c>
      <c r="C9" s="6">
        <v>23133271</v>
      </c>
      <c r="D9" s="23">
        <v>19316803</v>
      </c>
      <c r="E9" s="24">
        <v>16212933</v>
      </c>
      <c r="F9" s="6">
        <v>16212933</v>
      </c>
      <c r="G9" s="25">
        <v>16212933</v>
      </c>
      <c r="H9" s="26">
        <v>0</v>
      </c>
      <c r="I9" s="24">
        <v>19825355</v>
      </c>
      <c r="J9" s="6">
        <v>20995051</v>
      </c>
      <c r="K9" s="25">
        <v>22170775</v>
      </c>
    </row>
    <row r="10" spans="1:11" ht="25.5">
      <c r="A10" s="27" t="s">
        <v>97</v>
      </c>
      <c r="B10" s="28">
        <f>SUM(B5:B9)</f>
        <v>445775513</v>
      </c>
      <c r="C10" s="29">
        <f aca="true" t="shared" si="0" ref="C10:K10">SUM(C5:C9)</f>
        <v>533522042</v>
      </c>
      <c r="D10" s="30">
        <f t="shared" si="0"/>
        <v>549004654</v>
      </c>
      <c r="E10" s="28">
        <f t="shared" si="0"/>
        <v>447570182</v>
      </c>
      <c r="F10" s="29">
        <f t="shared" si="0"/>
        <v>447570182</v>
      </c>
      <c r="G10" s="31">
        <f t="shared" si="0"/>
        <v>447570182</v>
      </c>
      <c r="H10" s="32">
        <f t="shared" si="0"/>
        <v>0</v>
      </c>
      <c r="I10" s="28">
        <f t="shared" si="0"/>
        <v>666515355</v>
      </c>
      <c r="J10" s="29">
        <f t="shared" si="0"/>
        <v>705839771</v>
      </c>
      <c r="K10" s="31">
        <f t="shared" si="0"/>
        <v>744874714</v>
      </c>
    </row>
    <row r="11" spans="1:11" ht="13.5">
      <c r="A11" s="22" t="s">
        <v>22</v>
      </c>
      <c r="B11" s="6">
        <v>150573783</v>
      </c>
      <c r="C11" s="6">
        <v>155472165</v>
      </c>
      <c r="D11" s="23">
        <v>162114706</v>
      </c>
      <c r="E11" s="24">
        <v>187362817</v>
      </c>
      <c r="F11" s="6">
        <v>187362817</v>
      </c>
      <c r="G11" s="25">
        <v>187362817</v>
      </c>
      <c r="H11" s="26">
        <v>0</v>
      </c>
      <c r="I11" s="24">
        <v>198144073</v>
      </c>
      <c r="J11" s="6">
        <v>209834573</v>
      </c>
      <c r="K11" s="25">
        <v>221585309</v>
      </c>
    </row>
    <row r="12" spans="1:11" ht="13.5">
      <c r="A12" s="22" t="s">
        <v>23</v>
      </c>
      <c r="B12" s="6">
        <v>14128359</v>
      </c>
      <c r="C12" s="6">
        <v>14837152</v>
      </c>
      <c r="D12" s="23">
        <v>16284853</v>
      </c>
      <c r="E12" s="24">
        <v>17412000</v>
      </c>
      <c r="F12" s="6">
        <v>17412000</v>
      </c>
      <c r="G12" s="25">
        <v>17412000</v>
      </c>
      <c r="H12" s="26">
        <v>0</v>
      </c>
      <c r="I12" s="24">
        <v>17341000</v>
      </c>
      <c r="J12" s="6">
        <v>18364119</v>
      </c>
      <c r="K12" s="25">
        <v>19392510</v>
      </c>
    </row>
    <row r="13" spans="1:11" ht="13.5">
      <c r="A13" s="22" t="s">
        <v>98</v>
      </c>
      <c r="B13" s="6">
        <v>252050420</v>
      </c>
      <c r="C13" s="6">
        <v>250020590</v>
      </c>
      <c r="D13" s="23">
        <v>175721282</v>
      </c>
      <c r="E13" s="24">
        <v>24000000</v>
      </c>
      <c r="F13" s="6">
        <v>24000000</v>
      </c>
      <c r="G13" s="25">
        <v>24000000</v>
      </c>
      <c r="H13" s="26">
        <v>0</v>
      </c>
      <c r="I13" s="24">
        <v>25344000</v>
      </c>
      <c r="J13" s="6">
        <v>25344000</v>
      </c>
      <c r="K13" s="25">
        <v>25344000</v>
      </c>
    </row>
    <row r="14" spans="1:11" ht="13.5">
      <c r="A14" s="22" t="s">
        <v>24</v>
      </c>
      <c r="B14" s="6">
        <v>17582292</v>
      </c>
      <c r="C14" s="6">
        <v>10417192</v>
      </c>
      <c r="D14" s="23">
        <v>9886035</v>
      </c>
      <c r="E14" s="24">
        <v>0</v>
      </c>
      <c r="F14" s="6">
        <v>0</v>
      </c>
      <c r="G14" s="25">
        <v>0</v>
      </c>
      <c r="H14" s="26">
        <v>0</v>
      </c>
      <c r="I14" s="24">
        <v>3590000</v>
      </c>
      <c r="J14" s="6">
        <v>3801810</v>
      </c>
      <c r="K14" s="25">
        <v>4014711</v>
      </c>
    </row>
    <row r="15" spans="1:11" ht="13.5">
      <c r="A15" s="22" t="s">
        <v>25</v>
      </c>
      <c r="B15" s="6">
        <v>142221632</v>
      </c>
      <c r="C15" s="6">
        <v>164985789</v>
      </c>
      <c r="D15" s="23">
        <v>173051737</v>
      </c>
      <c r="E15" s="24">
        <v>238824916</v>
      </c>
      <c r="F15" s="6">
        <v>238824916</v>
      </c>
      <c r="G15" s="25">
        <v>238824916</v>
      </c>
      <c r="H15" s="26">
        <v>0</v>
      </c>
      <c r="I15" s="24">
        <v>215268000</v>
      </c>
      <c r="J15" s="6">
        <v>227968812</v>
      </c>
      <c r="K15" s="25">
        <v>240735065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130071915</v>
      </c>
      <c r="C17" s="6">
        <v>61674714</v>
      </c>
      <c r="D17" s="23">
        <v>172365669</v>
      </c>
      <c r="E17" s="24">
        <v>105856734</v>
      </c>
      <c r="F17" s="6">
        <v>105856734</v>
      </c>
      <c r="G17" s="25">
        <v>105856734</v>
      </c>
      <c r="H17" s="26">
        <v>0</v>
      </c>
      <c r="I17" s="24">
        <v>205823239</v>
      </c>
      <c r="J17" s="6">
        <v>217966810</v>
      </c>
      <c r="K17" s="25">
        <v>230172952</v>
      </c>
    </row>
    <row r="18" spans="1:11" ht="13.5">
      <c r="A18" s="34" t="s">
        <v>28</v>
      </c>
      <c r="B18" s="35">
        <f>SUM(B11:B17)</f>
        <v>706628401</v>
      </c>
      <c r="C18" s="36">
        <f aca="true" t="shared" si="1" ref="C18:K18">SUM(C11:C17)</f>
        <v>657407602</v>
      </c>
      <c r="D18" s="37">
        <f t="shared" si="1"/>
        <v>709424282</v>
      </c>
      <c r="E18" s="35">
        <f t="shared" si="1"/>
        <v>573456467</v>
      </c>
      <c r="F18" s="36">
        <f t="shared" si="1"/>
        <v>573456467</v>
      </c>
      <c r="G18" s="38">
        <f t="shared" si="1"/>
        <v>573456467</v>
      </c>
      <c r="H18" s="39">
        <f t="shared" si="1"/>
        <v>0</v>
      </c>
      <c r="I18" s="35">
        <f t="shared" si="1"/>
        <v>665510312</v>
      </c>
      <c r="J18" s="36">
        <f t="shared" si="1"/>
        <v>703280124</v>
      </c>
      <c r="K18" s="38">
        <f t="shared" si="1"/>
        <v>741244547</v>
      </c>
    </row>
    <row r="19" spans="1:11" ht="13.5">
      <c r="A19" s="34" t="s">
        <v>29</v>
      </c>
      <c r="B19" s="40">
        <f>+B10-B18</f>
        <v>-260852888</v>
      </c>
      <c r="C19" s="41">
        <f aca="true" t="shared" si="2" ref="C19:K19">+C10-C18</f>
        <v>-123885560</v>
      </c>
      <c r="D19" s="42">
        <f t="shared" si="2"/>
        <v>-160419628</v>
      </c>
      <c r="E19" s="40">
        <f t="shared" si="2"/>
        <v>-125886285</v>
      </c>
      <c r="F19" s="41">
        <f t="shared" si="2"/>
        <v>-125886285</v>
      </c>
      <c r="G19" s="43">
        <f t="shared" si="2"/>
        <v>-125886285</v>
      </c>
      <c r="H19" s="44">
        <f t="shared" si="2"/>
        <v>0</v>
      </c>
      <c r="I19" s="40">
        <f t="shared" si="2"/>
        <v>1005043</v>
      </c>
      <c r="J19" s="41">
        <f t="shared" si="2"/>
        <v>2559647</v>
      </c>
      <c r="K19" s="43">
        <f t="shared" si="2"/>
        <v>3630167</v>
      </c>
    </row>
    <row r="20" spans="1:11" ht="13.5">
      <c r="A20" s="22" t="s">
        <v>30</v>
      </c>
      <c r="B20" s="24">
        <v>48200760</v>
      </c>
      <c r="C20" s="6">
        <v>62142687</v>
      </c>
      <c r="D20" s="23">
        <v>95329336</v>
      </c>
      <c r="E20" s="24">
        <v>0</v>
      </c>
      <c r="F20" s="6">
        <v>0</v>
      </c>
      <c r="G20" s="25">
        <v>0</v>
      </c>
      <c r="H20" s="26">
        <v>0</v>
      </c>
      <c r="I20" s="24">
        <v>105686000</v>
      </c>
      <c r="J20" s="6">
        <v>52903000</v>
      </c>
      <c r="K20" s="25">
        <v>55865568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-212652128</v>
      </c>
      <c r="C22" s="52">
        <f aca="true" t="shared" si="3" ref="C22:K22">SUM(C19:C21)</f>
        <v>-61742873</v>
      </c>
      <c r="D22" s="53">
        <f t="shared" si="3"/>
        <v>-65090292</v>
      </c>
      <c r="E22" s="51">
        <f t="shared" si="3"/>
        <v>-125886285</v>
      </c>
      <c r="F22" s="52">
        <f t="shared" si="3"/>
        <v>-125886285</v>
      </c>
      <c r="G22" s="54">
        <f t="shared" si="3"/>
        <v>-125886285</v>
      </c>
      <c r="H22" s="55">
        <f t="shared" si="3"/>
        <v>0</v>
      </c>
      <c r="I22" s="51">
        <f t="shared" si="3"/>
        <v>106691043</v>
      </c>
      <c r="J22" s="52">
        <f t="shared" si="3"/>
        <v>55462647</v>
      </c>
      <c r="K22" s="54">
        <f t="shared" si="3"/>
        <v>59495735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-212652128</v>
      </c>
      <c r="C24" s="41">
        <f aca="true" t="shared" si="4" ref="C24:K24">SUM(C22:C23)</f>
        <v>-61742873</v>
      </c>
      <c r="D24" s="42">
        <f t="shared" si="4"/>
        <v>-65090292</v>
      </c>
      <c r="E24" s="40">
        <f t="shared" si="4"/>
        <v>-125886285</v>
      </c>
      <c r="F24" s="41">
        <f t="shared" si="4"/>
        <v>-125886285</v>
      </c>
      <c r="G24" s="43">
        <f t="shared" si="4"/>
        <v>-125886285</v>
      </c>
      <c r="H24" s="44">
        <f t="shared" si="4"/>
        <v>0</v>
      </c>
      <c r="I24" s="40">
        <f t="shared" si="4"/>
        <v>106691043</v>
      </c>
      <c r="J24" s="41">
        <f t="shared" si="4"/>
        <v>55462647</v>
      </c>
      <c r="K24" s="43">
        <f t="shared" si="4"/>
        <v>59495735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46967348</v>
      </c>
      <c r="C27" s="7">
        <v>61297000</v>
      </c>
      <c r="D27" s="64">
        <v>1</v>
      </c>
      <c r="E27" s="65">
        <v>0</v>
      </c>
      <c r="F27" s="7">
        <v>0</v>
      </c>
      <c r="G27" s="66">
        <v>0</v>
      </c>
      <c r="H27" s="67">
        <v>0</v>
      </c>
      <c r="I27" s="65">
        <v>106497000</v>
      </c>
      <c r="J27" s="7">
        <v>52903000</v>
      </c>
      <c r="K27" s="66">
        <v>55866000</v>
      </c>
    </row>
    <row r="28" spans="1:11" ht="13.5">
      <c r="A28" s="68" t="s">
        <v>30</v>
      </c>
      <c r="B28" s="6">
        <v>46967348</v>
      </c>
      <c r="C28" s="6">
        <v>60930000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105686000</v>
      </c>
      <c r="J28" s="6">
        <v>52903000</v>
      </c>
      <c r="K28" s="25">
        <v>55866000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367000</v>
      </c>
      <c r="D31" s="23">
        <v>1</v>
      </c>
      <c r="E31" s="24">
        <v>0</v>
      </c>
      <c r="F31" s="6">
        <v>0</v>
      </c>
      <c r="G31" s="25">
        <v>0</v>
      </c>
      <c r="H31" s="26">
        <v>0</v>
      </c>
      <c r="I31" s="24">
        <v>811000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46967348</v>
      </c>
      <c r="C32" s="7">
        <f aca="true" t="shared" si="5" ref="C32:K32">SUM(C28:C31)</f>
        <v>61297000</v>
      </c>
      <c r="D32" s="64">
        <f t="shared" si="5"/>
        <v>1</v>
      </c>
      <c r="E32" s="65">
        <f t="shared" si="5"/>
        <v>0</v>
      </c>
      <c r="F32" s="7">
        <f t="shared" si="5"/>
        <v>0</v>
      </c>
      <c r="G32" s="66">
        <f t="shared" si="5"/>
        <v>0</v>
      </c>
      <c r="H32" s="67">
        <f t="shared" si="5"/>
        <v>0</v>
      </c>
      <c r="I32" s="65">
        <f t="shared" si="5"/>
        <v>106497000</v>
      </c>
      <c r="J32" s="7">
        <f t="shared" si="5"/>
        <v>52903000</v>
      </c>
      <c r="K32" s="66">
        <f t="shared" si="5"/>
        <v>55866000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89710000</v>
      </c>
      <c r="C35" s="6">
        <v>213085000</v>
      </c>
      <c r="D35" s="23">
        <v>221682000</v>
      </c>
      <c r="E35" s="24">
        <v>132881000</v>
      </c>
      <c r="F35" s="6">
        <v>132881000</v>
      </c>
      <c r="G35" s="25">
        <v>132881000</v>
      </c>
      <c r="H35" s="26">
        <v>288969702</v>
      </c>
      <c r="I35" s="24">
        <v>132881000</v>
      </c>
      <c r="J35" s="6">
        <v>136257000</v>
      </c>
      <c r="K35" s="25">
        <v>139883000</v>
      </c>
    </row>
    <row r="36" spans="1:11" ht="13.5">
      <c r="A36" s="22" t="s">
        <v>39</v>
      </c>
      <c r="B36" s="6">
        <v>2664689000</v>
      </c>
      <c r="C36" s="6">
        <v>1892842000</v>
      </c>
      <c r="D36" s="23">
        <v>1802492000</v>
      </c>
      <c r="E36" s="24">
        <v>3053273000</v>
      </c>
      <c r="F36" s="6">
        <v>3053273000</v>
      </c>
      <c r="G36" s="25">
        <v>3053273000</v>
      </c>
      <c r="H36" s="26">
        <v>1811816931</v>
      </c>
      <c r="I36" s="24">
        <v>3553462000</v>
      </c>
      <c r="J36" s="6">
        <v>3741849000</v>
      </c>
      <c r="K36" s="25">
        <v>3944210000</v>
      </c>
    </row>
    <row r="37" spans="1:11" ht="13.5">
      <c r="A37" s="22" t="s">
        <v>40</v>
      </c>
      <c r="B37" s="6">
        <v>202956000</v>
      </c>
      <c r="C37" s="6">
        <v>160786000</v>
      </c>
      <c r="D37" s="23">
        <v>136304000</v>
      </c>
      <c r="E37" s="24">
        <v>3100691000</v>
      </c>
      <c r="F37" s="6">
        <v>3100691000</v>
      </c>
      <c r="G37" s="25">
        <v>3100691000</v>
      </c>
      <c r="H37" s="26">
        <v>131253203</v>
      </c>
      <c r="I37" s="24">
        <v>63620000</v>
      </c>
      <c r="J37" s="6">
        <v>66926000</v>
      </c>
      <c r="K37" s="25">
        <v>70584000</v>
      </c>
    </row>
    <row r="38" spans="1:11" ht="13.5">
      <c r="A38" s="22" t="s">
        <v>41</v>
      </c>
      <c r="B38" s="6">
        <v>61386000</v>
      </c>
      <c r="C38" s="6">
        <v>93045000</v>
      </c>
      <c r="D38" s="23">
        <v>92448000</v>
      </c>
      <c r="E38" s="24">
        <v>85463000</v>
      </c>
      <c r="F38" s="6">
        <v>85463000</v>
      </c>
      <c r="G38" s="25">
        <v>85463000</v>
      </c>
      <c r="H38" s="26">
        <v>99698219</v>
      </c>
      <c r="I38" s="24">
        <v>122819000</v>
      </c>
      <c r="J38" s="6">
        <v>129574000</v>
      </c>
      <c r="K38" s="25">
        <v>136830000</v>
      </c>
    </row>
    <row r="39" spans="1:11" ht="13.5">
      <c r="A39" s="22" t="s">
        <v>42</v>
      </c>
      <c r="B39" s="6">
        <v>2490057000</v>
      </c>
      <c r="C39" s="6">
        <v>1852096000</v>
      </c>
      <c r="D39" s="23">
        <v>1795422000</v>
      </c>
      <c r="E39" s="24">
        <v>0</v>
      </c>
      <c r="F39" s="6">
        <v>0</v>
      </c>
      <c r="G39" s="25">
        <v>0</v>
      </c>
      <c r="H39" s="26">
        <v>1869835211</v>
      </c>
      <c r="I39" s="24">
        <v>3499904000</v>
      </c>
      <c r="J39" s="6">
        <v>3681606000</v>
      </c>
      <c r="K39" s="25">
        <v>3876679000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161826253</v>
      </c>
      <c r="C42" s="6">
        <v>72073061</v>
      </c>
      <c r="D42" s="23">
        <v>102626714</v>
      </c>
      <c r="E42" s="24">
        <v>96594000</v>
      </c>
      <c r="F42" s="6">
        <v>96594000</v>
      </c>
      <c r="G42" s="25">
        <v>96594000</v>
      </c>
      <c r="H42" s="26">
        <v>55990635</v>
      </c>
      <c r="I42" s="24">
        <v>106691000</v>
      </c>
      <c r="J42" s="6">
        <v>112986000</v>
      </c>
      <c r="K42" s="25">
        <v>119312000</v>
      </c>
    </row>
    <row r="43" spans="1:11" ht="13.5">
      <c r="A43" s="22" t="s">
        <v>45</v>
      </c>
      <c r="B43" s="6">
        <v>-145118564</v>
      </c>
      <c r="C43" s="6">
        <v>-74750653</v>
      </c>
      <c r="D43" s="23">
        <v>-87198360</v>
      </c>
      <c r="E43" s="24">
        <v>-101399000</v>
      </c>
      <c r="F43" s="6">
        <v>-101399000</v>
      </c>
      <c r="G43" s="25">
        <v>-101399000</v>
      </c>
      <c r="H43" s="26">
        <v>-44874856</v>
      </c>
      <c r="I43" s="24">
        <v>-105686000</v>
      </c>
      <c r="J43" s="6">
        <v>-95409000</v>
      </c>
      <c r="K43" s="25">
        <v>-50586000</v>
      </c>
    </row>
    <row r="44" spans="1:11" ht="13.5">
      <c r="A44" s="22" t="s">
        <v>46</v>
      </c>
      <c r="B44" s="6">
        <v>-5492185</v>
      </c>
      <c r="C44" s="6">
        <v>-3338234</v>
      </c>
      <c r="D44" s="23">
        <v>-2970009</v>
      </c>
      <c r="E44" s="24">
        <v>0</v>
      </c>
      <c r="F44" s="6">
        <v>0</v>
      </c>
      <c r="G44" s="25">
        <v>0</v>
      </c>
      <c r="H44" s="26">
        <v>-84738</v>
      </c>
      <c r="I44" s="24">
        <v>-3590000</v>
      </c>
      <c r="J44" s="6">
        <v>-3802000</v>
      </c>
      <c r="K44" s="25">
        <v>-4015000</v>
      </c>
    </row>
    <row r="45" spans="1:11" ht="13.5">
      <c r="A45" s="34" t="s">
        <v>47</v>
      </c>
      <c r="B45" s="7">
        <v>15746966</v>
      </c>
      <c r="C45" s="7">
        <v>9731174</v>
      </c>
      <c r="D45" s="64">
        <v>22189345</v>
      </c>
      <c r="E45" s="65">
        <v>-4805000</v>
      </c>
      <c r="F45" s="7">
        <v>-4805000</v>
      </c>
      <c r="G45" s="66">
        <v>-4805000</v>
      </c>
      <c r="H45" s="67">
        <v>17707778</v>
      </c>
      <c r="I45" s="65">
        <v>7658000</v>
      </c>
      <c r="J45" s="7">
        <v>21433000</v>
      </c>
      <c r="K45" s="66">
        <v>86144000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16063000</v>
      </c>
      <c r="C48" s="6">
        <v>9945000</v>
      </c>
      <c r="D48" s="23">
        <v>22474000</v>
      </c>
      <c r="E48" s="24">
        <v>129802000</v>
      </c>
      <c r="F48" s="6">
        <v>129802000</v>
      </c>
      <c r="G48" s="25">
        <v>129802000</v>
      </c>
      <c r="H48" s="26">
        <v>51727026</v>
      </c>
      <c r="I48" s="24">
        <v>2597000</v>
      </c>
      <c r="J48" s="6">
        <v>2725000</v>
      </c>
      <c r="K48" s="25">
        <v>2861000</v>
      </c>
    </row>
    <row r="49" spans="1:11" ht="13.5">
      <c r="A49" s="22" t="s">
        <v>50</v>
      </c>
      <c r="B49" s="6">
        <f>+B75</f>
        <v>97503435.35801075</v>
      </c>
      <c r="C49" s="6">
        <f aca="true" t="shared" si="6" ref="C49:K49">+C75</f>
        <v>51617451.29060502</v>
      </c>
      <c r="D49" s="23">
        <f t="shared" si="6"/>
        <v>50786565.96327931</v>
      </c>
      <c r="E49" s="24">
        <f t="shared" si="6"/>
        <v>-63019439.101065524</v>
      </c>
      <c r="F49" s="6">
        <f t="shared" si="6"/>
        <v>-63019439.101065524</v>
      </c>
      <c r="G49" s="25">
        <f t="shared" si="6"/>
        <v>-63019439.101065524</v>
      </c>
      <c r="H49" s="26">
        <f t="shared" si="6"/>
        <v>114410686</v>
      </c>
      <c r="I49" s="24">
        <f t="shared" si="6"/>
        <v>-16463749.555807814</v>
      </c>
      <c r="J49" s="6">
        <f t="shared" si="6"/>
        <v>-16278831.97837308</v>
      </c>
      <c r="K49" s="25">
        <f t="shared" si="6"/>
        <v>-16155305.472005904</v>
      </c>
    </row>
    <row r="50" spans="1:11" ht="13.5">
      <c r="A50" s="34" t="s">
        <v>51</v>
      </c>
      <c r="B50" s="7">
        <f>+B48-B49</f>
        <v>-81440435.35801075</v>
      </c>
      <c r="C50" s="7">
        <f aca="true" t="shared" si="7" ref="C50:K50">+C48-C49</f>
        <v>-41672451.29060502</v>
      </c>
      <c r="D50" s="64">
        <f t="shared" si="7"/>
        <v>-28312565.963279307</v>
      </c>
      <c r="E50" s="65">
        <f t="shared" si="7"/>
        <v>192821439.10106552</v>
      </c>
      <c r="F50" s="7">
        <f t="shared" si="7"/>
        <v>192821439.10106552</v>
      </c>
      <c r="G50" s="66">
        <f t="shared" si="7"/>
        <v>192821439.10106552</v>
      </c>
      <c r="H50" s="67">
        <f t="shared" si="7"/>
        <v>-62683660</v>
      </c>
      <c r="I50" s="65">
        <f t="shared" si="7"/>
        <v>19060749.555807814</v>
      </c>
      <c r="J50" s="7">
        <f t="shared" si="7"/>
        <v>19003831.97837308</v>
      </c>
      <c r="K50" s="66">
        <f t="shared" si="7"/>
        <v>19016305.472005904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127332348</v>
      </c>
      <c r="C53" s="6">
        <v>1699972000</v>
      </c>
      <c r="D53" s="23">
        <v>1610621001</v>
      </c>
      <c r="E53" s="24">
        <v>0</v>
      </c>
      <c r="F53" s="6">
        <v>0</v>
      </c>
      <c r="G53" s="25">
        <v>0</v>
      </c>
      <c r="H53" s="26">
        <v>0</v>
      </c>
      <c r="I53" s="24">
        <v>1568459000</v>
      </c>
      <c r="J53" s="6">
        <v>1533595000</v>
      </c>
      <c r="K53" s="25">
        <v>1502826000</v>
      </c>
    </row>
    <row r="54" spans="1:11" ht="13.5">
      <c r="A54" s="22" t="s">
        <v>98</v>
      </c>
      <c r="B54" s="6">
        <v>252050420</v>
      </c>
      <c r="C54" s="6">
        <v>250020590</v>
      </c>
      <c r="D54" s="23">
        <v>175721282</v>
      </c>
      <c r="E54" s="24">
        <v>24000000</v>
      </c>
      <c r="F54" s="6">
        <v>24000000</v>
      </c>
      <c r="G54" s="25">
        <v>24000000</v>
      </c>
      <c r="H54" s="26">
        <v>0</v>
      </c>
      <c r="I54" s="24">
        <v>25344000</v>
      </c>
      <c r="J54" s="6">
        <v>25344000</v>
      </c>
      <c r="K54" s="25">
        <v>25344000</v>
      </c>
    </row>
    <row r="55" spans="1:11" ht="13.5">
      <c r="A55" s="22" t="s">
        <v>54</v>
      </c>
      <c r="B55" s="6">
        <v>46967348</v>
      </c>
      <c r="C55" s="6">
        <v>61297000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105730000</v>
      </c>
      <c r="J55" s="6">
        <v>52903000</v>
      </c>
      <c r="K55" s="25">
        <v>55866000</v>
      </c>
    </row>
    <row r="56" spans="1:11" ht="13.5">
      <c r="A56" s="22" t="s">
        <v>55</v>
      </c>
      <c r="B56" s="6">
        <v>39465000</v>
      </c>
      <c r="C56" s="6">
        <v>32777000</v>
      </c>
      <c r="D56" s="23">
        <v>39901000</v>
      </c>
      <c r="E56" s="24">
        <v>0</v>
      </c>
      <c r="F56" s="6">
        <v>0</v>
      </c>
      <c r="G56" s="25">
        <v>0</v>
      </c>
      <c r="H56" s="26">
        <v>0</v>
      </c>
      <c r="I56" s="24">
        <v>52755000</v>
      </c>
      <c r="J56" s="6">
        <v>55868000</v>
      </c>
      <c r="K56" s="25">
        <v>58871000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6985226</v>
      </c>
      <c r="C59" s="6">
        <v>30441385</v>
      </c>
      <c r="D59" s="23">
        <v>25349386</v>
      </c>
      <c r="E59" s="24">
        <v>9413089</v>
      </c>
      <c r="F59" s="6">
        <v>8863549</v>
      </c>
      <c r="G59" s="25">
        <v>8863549</v>
      </c>
      <c r="H59" s="26">
        <v>8863549</v>
      </c>
      <c r="I59" s="24">
        <v>20304531</v>
      </c>
      <c r="J59" s="6">
        <v>21502498</v>
      </c>
      <c r="K59" s="25">
        <v>22706638</v>
      </c>
    </row>
    <row r="60" spans="1:11" ht="13.5">
      <c r="A60" s="33" t="s">
        <v>58</v>
      </c>
      <c r="B60" s="6">
        <v>31360000</v>
      </c>
      <c r="C60" s="6">
        <v>37735000</v>
      </c>
      <c r="D60" s="23">
        <v>37735000</v>
      </c>
      <c r="E60" s="24">
        <v>37757000</v>
      </c>
      <c r="F60" s="6">
        <v>29659000</v>
      </c>
      <c r="G60" s="25">
        <v>29659000</v>
      </c>
      <c r="H60" s="26">
        <v>29659000</v>
      </c>
      <c r="I60" s="24">
        <v>38442812</v>
      </c>
      <c r="J60" s="6">
        <v>40694550</v>
      </c>
      <c r="K60" s="25">
        <v>42953365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932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913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8480</v>
      </c>
      <c r="C64" s="92">
        <v>8843</v>
      </c>
      <c r="D64" s="93">
        <v>4337</v>
      </c>
      <c r="E64" s="91">
        <v>0</v>
      </c>
      <c r="F64" s="92">
        <v>0</v>
      </c>
      <c r="G64" s="93">
        <v>0</v>
      </c>
      <c r="H64" s="94">
        <v>0</v>
      </c>
      <c r="I64" s="91">
        <v>4596</v>
      </c>
      <c r="J64" s="92">
        <v>4596</v>
      </c>
      <c r="K64" s="93">
        <v>4596</v>
      </c>
    </row>
    <row r="65" spans="1:11" ht="13.5">
      <c r="A65" s="90" t="s">
        <v>63</v>
      </c>
      <c r="B65" s="91">
        <v>202</v>
      </c>
      <c r="C65" s="92">
        <v>202</v>
      </c>
      <c r="D65" s="93">
        <v>202</v>
      </c>
      <c r="E65" s="91">
        <v>0</v>
      </c>
      <c r="F65" s="92">
        <v>0</v>
      </c>
      <c r="G65" s="93">
        <v>0</v>
      </c>
      <c r="H65" s="94">
        <v>0</v>
      </c>
      <c r="I65" s="91">
        <v>202</v>
      </c>
      <c r="J65" s="92">
        <v>202</v>
      </c>
      <c r="K65" s="93">
        <v>202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0.9832990660550495</v>
      </c>
      <c r="C70" s="5">
        <f aca="true" t="shared" si="8" ref="C70:K70">IF(ISERROR(C71/C72),0,(C71/C72))</f>
        <v>1.075383367089741</v>
      </c>
      <c r="D70" s="5">
        <f t="shared" si="8"/>
        <v>0.8467506329694968</v>
      </c>
      <c r="E70" s="5">
        <f t="shared" si="8"/>
        <v>0.7981311229012639</v>
      </c>
      <c r="F70" s="5">
        <f t="shared" si="8"/>
        <v>0.7981311229012639</v>
      </c>
      <c r="G70" s="5">
        <f t="shared" si="8"/>
        <v>0.7981311229012639</v>
      </c>
      <c r="H70" s="5">
        <f t="shared" si="8"/>
        <v>0</v>
      </c>
      <c r="I70" s="5">
        <f t="shared" si="8"/>
        <v>0.9913835570652613</v>
      </c>
      <c r="J70" s="5">
        <f t="shared" si="8"/>
        <v>0.9913843908345451</v>
      </c>
      <c r="K70" s="5">
        <f t="shared" si="8"/>
        <v>0.9922531581082714</v>
      </c>
    </row>
    <row r="71" spans="1:11" ht="12.75" hidden="1">
      <c r="A71" s="1" t="s">
        <v>104</v>
      </c>
      <c r="B71" s="1">
        <f>+B83</f>
        <v>289832270</v>
      </c>
      <c r="C71" s="1">
        <f aca="true" t="shared" si="9" ref="C71:K71">+C83</f>
        <v>393360561</v>
      </c>
      <c r="D71" s="1">
        <f t="shared" si="9"/>
        <v>320807204</v>
      </c>
      <c r="E71" s="1">
        <f t="shared" si="9"/>
        <v>356234000</v>
      </c>
      <c r="F71" s="1">
        <f t="shared" si="9"/>
        <v>356234000</v>
      </c>
      <c r="G71" s="1">
        <f t="shared" si="9"/>
        <v>356234000</v>
      </c>
      <c r="H71" s="1">
        <f t="shared" si="9"/>
        <v>443697819</v>
      </c>
      <c r="I71" s="1">
        <f t="shared" si="9"/>
        <v>497433000</v>
      </c>
      <c r="J71" s="1">
        <f t="shared" si="9"/>
        <v>526782000</v>
      </c>
      <c r="K71" s="1">
        <f t="shared" si="9"/>
        <v>556281000</v>
      </c>
    </row>
    <row r="72" spans="1:11" ht="12.75" hidden="1">
      <c r="A72" s="1" t="s">
        <v>105</v>
      </c>
      <c r="B72" s="1">
        <f>+B77</f>
        <v>294754953</v>
      </c>
      <c r="C72" s="1">
        <f aca="true" t="shared" si="10" ref="C72:K72">+C77</f>
        <v>365786354</v>
      </c>
      <c r="D72" s="1">
        <f t="shared" si="10"/>
        <v>378868573</v>
      </c>
      <c r="E72" s="1">
        <f t="shared" si="10"/>
        <v>446335182</v>
      </c>
      <c r="F72" s="1">
        <f t="shared" si="10"/>
        <v>446335182</v>
      </c>
      <c r="G72" s="1">
        <f t="shared" si="10"/>
        <v>446335182</v>
      </c>
      <c r="H72" s="1">
        <f t="shared" si="10"/>
        <v>0</v>
      </c>
      <c r="I72" s="1">
        <f t="shared" si="10"/>
        <v>501756355</v>
      </c>
      <c r="J72" s="1">
        <f t="shared" si="10"/>
        <v>531359990</v>
      </c>
      <c r="K72" s="1">
        <f t="shared" si="10"/>
        <v>560624066</v>
      </c>
    </row>
    <row r="73" spans="1:11" ht="12.75" hidden="1">
      <c r="A73" s="1" t="s">
        <v>106</v>
      </c>
      <c r="B73" s="1">
        <f>+B74</f>
        <v>18701333.333333336</v>
      </c>
      <c r="C73" s="1">
        <f aca="true" t="shared" si="11" ref="C73:K73">+(C78+C80+C81+C82)-(B78+B80+B81+B82)</f>
        <v>22495000</v>
      </c>
      <c r="D73" s="1">
        <f t="shared" si="11"/>
        <v>-4274000</v>
      </c>
      <c r="E73" s="1">
        <f t="shared" si="11"/>
        <v>-8281000</v>
      </c>
      <c r="F73" s="1">
        <f>+(F78+F80+F81+F82)-(D78+D80+D81+D82)</f>
        <v>-8281000</v>
      </c>
      <c r="G73" s="1">
        <f>+(G78+G80+G81+G82)-(D78+D80+D81+D82)</f>
        <v>-8281000</v>
      </c>
      <c r="H73" s="1">
        <f>+(H78+H80+H81+H82)-(D78+D80+D81+D82)</f>
        <v>41130426</v>
      </c>
      <c r="I73" s="1">
        <f>+(I78+I80+I81+I82)-(E78+E80+E81+E82)</f>
        <v>0</v>
      </c>
      <c r="J73" s="1">
        <f t="shared" si="11"/>
        <v>3248000</v>
      </c>
      <c r="K73" s="1">
        <f t="shared" si="11"/>
        <v>3490000</v>
      </c>
    </row>
    <row r="74" spans="1:11" ht="12.75" hidden="1">
      <c r="A74" s="1" t="s">
        <v>107</v>
      </c>
      <c r="B74" s="1">
        <f>+TREND(C74:E74)</f>
        <v>18701333.333333336</v>
      </c>
      <c r="C74" s="1">
        <f>+C73</f>
        <v>22495000</v>
      </c>
      <c r="D74" s="1">
        <f aca="true" t="shared" si="12" ref="D74:K74">+D73</f>
        <v>-4274000</v>
      </c>
      <c r="E74" s="1">
        <f t="shared" si="12"/>
        <v>-8281000</v>
      </c>
      <c r="F74" s="1">
        <f t="shared" si="12"/>
        <v>-8281000</v>
      </c>
      <c r="G74" s="1">
        <f t="shared" si="12"/>
        <v>-8281000</v>
      </c>
      <c r="H74" s="1">
        <f t="shared" si="12"/>
        <v>41130426</v>
      </c>
      <c r="I74" s="1">
        <f t="shared" si="12"/>
        <v>0</v>
      </c>
      <c r="J74" s="1">
        <f t="shared" si="12"/>
        <v>3248000</v>
      </c>
      <c r="K74" s="1">
        <f t="shared" si="12"/>
        <v>3490000</v>
      </c>
    </row>
    <row r="75" spans="1:11" ht="12.75" hidden="1">
      <c r="A75" s="1" t="s">
        <v>108</v>
      </c>
      <c r="B75" s="1">
        <f>+B84-(((B80+B81+B78)*B70)-B79)</f>
        <v>97503435.35801075</v>
      </c>
      <c r="C75" s="1">
        <f aca="true" t="shared" si="13" ref="C75:K75">+C84-(((C80+C81+C78)*C70)-C79)</f>
        <v>51617451.29060502</v>
      </c>
      <c r="D75" s="1">
        <f t="shared" si="13"/>
        <v>50786565.96327931</v>
      </c>
      <c r="E75" s="1">
        <f t="shared" si="13"/>
        <v>-63019439.101065524</v>
      </c>
      <c r="F75" s="1">
        <f t="shared" si="13"/>
        <v>-63019439.101065524</v>
      </c>
      <c r="G75" s="1">
        <f t="shared" si="13"/>
        <v>-63019439.101065524</v>
      </c>
      <c r="H75" s="1">
        <f t="shared" si="13"/>
        <v>114410686</v>
      </c>
      <c r="I75" s="1">
        <f t="shared" si="13"/>
        <v>-16463749.555807814</v>
      </c>
      <c r="J75" s="1">
        <f t="shared" si="13"/>
        <v>-16278831.97837308</v>
      </c>
      <c r="K75" s="1">
        <f t="shared" si="13"/>
        <v>-16155305.472005904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294754953</v>
      </c>
      <c r="C77" s="3">
        <v>365786354</v>
      </c>
      <c r="D77" s="3">
        <v>378868573</v>
      </c>
      <c r="E77" s="3">
        <v>446335182</v>
      </c>
      <c r="F77" s="3">
        <v>446335182</v>
      </c>
      <c r="G77" s="3">
        <v>446335182</v>
      </c>
      <c r="H77" s="3">
        <v>0</v>
      </c>
      <c r="I77" s="3">
        <v>501756355</v>
      </c>
      <c r="J77" s="3">
        <v>531359990</v>
      </c>
      <c r="K77" s="3">
        <v>560624066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165473000</v>
      </c>
      <c r="C79" s="3">
        <v>150143000</v>
      </c>
      <c r="D79" s="3">
        <v>124746000</v>
      </c>
      <c r="E79" s="3">
        <v>84000</v>
      </c>
      <c r="F79" s="3">
        <v>84000</v>
      </c>
      <c r="G79" s="3">
        <v>84000</v>
      </c>
      <c r="H79" s="3">
        <v>114410686</v>
      </c>
      <c r="I79" s="3">
        <v>61919000</v>
      </c>
      <c r="J79" s="3">
        <v>65324000</v>
      </c>
      <c r="K79" s="3">
        <v>68982000</v>
      </c>
    </row>
    <row r="80" spans="1:11" ht="12.75" hidden="1">
      <c r="A80" s="2" t="s">
        <v>67</v>
      </c>
      <c r="B80" s="3">
        <v>50262000</v>
      </c>
      <c r="C80" s="3">
        <v>58641000</v>
      </c>
      <c r="D80" s="3">
        <v>61516000</v>
      </c>
      <c r="E80" s="3">
        <v>59064000</v>
      </c>
      <c r="F80" s="3">
        <v>59064000</v>
      </c>
      <c r="G80" s="3">
        <v>59064000</v>
      </c>
      <c r="H80" s="3">
        <v>102084001</v>
      </c>
      <c r="I80" s="3">
        <v>59064000</v>
      </c>
      <c r="J80" s="3">
        <v>62312000</v>
      </c>
      <c r="K80" s="3">
        <v>65802000</v>
      </c>
    </row>
    <row r="81" spans="1:11" ht="12.75" hidden="1">
      <c r="A81" s="2" t="s">
        <v>68</v>
      </c>
      <c r="B81" s="3">
        <v>18862000</v>
      </c>
      <c r="C81" s="3">
        <v>32978000</v>
      </c>
      <c r="D81" s="3">
        <v>25829000</v>
      </c>
      <c r="E81" s="3">
        <v>20000000</v>
      </c>
      <c r="F81" s="3">
        <v>20000000</v>
      </c>
      <c r="G81" s="3">
        <v>20000000</v>
      </c>
      <c r="H81" s="3">
        <v>26328773</v>
      </c>
      <c r="I81" s="3">
        <v>20000000</v>
      </c>
      <c r="J81" s="3">
        <v>20000000</v>
      </c>
      <c r="K81" s="3">
        <v>20000000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62652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289832270</v>
      </c>
      <c r="C83" s="3">
        <v>393360561</v>
      </c>
      <c r="D83" s="3">
        <v>320807204</v>
      </c>
      <c r="E83" s="3">
        <v>356234000</v>
      </c>
      <c r="F83" s="3">
        <v>356234000</v>
      </c>
      <c r="G83" s="3">
        <v>356234000</v>
      </c>
      <c r="H83" s="3">
        <v>443697819</v>
      </c>
      <c r="I83" s="3">
        <v>497433000</v>
      </c>
      <c r="J83" s="3">
        <v>526782000</v>
      </c>
      <c r="K83" s="3">
        <v>556281000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236223709</v>
      </c>
      <c r="E85" s="3">
        <v>0</v>
      </c>
      <c r="F85" s="3">
        <v>0</v>
      </c>
      <c r="G85" s="3">
        <v>0</v>
      </c>
      <c r="H85" s="3">
        <v>0</v>
      </c>
      <c r="I85" s="3">
        <v>328219561</v>
      </c>
      <c r="J85" s="3">
        <v>351194930</v>
      </c>
      <c r="K85" s="3">
        <v>375778575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92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68562318</v>
      </c>
      <c r="C5" s="6">
        <v>48723011</v>
      </c>
      <c r="D5" s="23">
        <v>42923019</v>
      </c>
      <c r="E5" s="24">
        <v>51296513</v>
      </c>
      <c r="F5" s="6">
        <v>51296513</v>
      </c>
      <c r="G5" s="25">
        <v>51296513</v>
      </c>
      <c r="H5" s="26">
        <v>0</v>
      </c>
      <c r="I5" s="24">
        <v>56633149</v>
      </c>
      <c r="J5" s="6">
        <v>59917872</v>
      </c>
      <c r="K5" s="25">
        <v>63093519</v>
      </c>
    </row>
    <row r="6" spans="1:11" ht="13.5">
      <c r="A6" s="22" t="s">
        <v>18</v>
      </c>
      <c r="B6" s="6">
        <v>154865847</v>
      </c>
      <c r="C6" s="6">
        <v>256157344</v>
      </c>
      <c r="D6" s="23">
        <v>315690954</v>
      </c>
      <c r="E6" s="24">
        <v>257872319</v>
      </c>
      <c r="F6" s="6">
        <v>257972387</v>
      </c>
      <c r="G6" s="25">
        <v>257972387</v>
      </c>
      <c r="H6" s="26">
        <v>0</v>
      </c>
      <c r="I6" s="24">
        <v>283148548</v>
      </c>
      <c r="J6" s="6">
        <v>312861316</v>
      </c>
      <c r="K6" s="25">
        <v>345936670</v>
      </c>
    </row>
    <row r="7" spans="1:11" ht="13.5">
      <c r="A7" s="22" t="s">
        <v>19</v>
      </c>
      <c r="B7" s="6">
        <v>574824</v>
      </c>
      <c r="C7" s="6">
        <v>1434724</v>
      </c>
      <c r="D7" s="23">
        <v>2057449</v>
      </c>
      <c r="E7" s="24">
        <v>2756600</v>
      </c>
      <c r="F7" s="6">
        <v>1756600</v>
      </c>
      <c r="G7" s="25">
        <v>1756600</v>
      </c>
      <c r="H7" s="26">
        <v>0</v>
      </c>
      <c r="I7" s="24">
        <v>1858483</v>
      </c>
      <c r="J7" s="6">
        <v>1966275</v>
      </c>
      <c r="K7" s="25">
        <v>2070487</v>
      </c>
    </row>
    <row r="8" spans="1:11" ht="13.5">
      <c r="A8" s="22" t="s">
        <v>20</v>
      </c>
      <c r="B8" s="6">
        <v>163319177</v>
      </c>
      <c r="C8" s="6">
        <v>156259000</v>
      </c>
      <c r="D8" s="23">
        <v>147282325</v>
      </c>
      <c r="E8" s="24">
        <v>163765000</v>
      </c>
      <c r="F8" s="6">
        <v>163765000</v>
      </c>
      <c r="G8" s="25">
        <v>163765000</v>
      </c>
      <c r="H8" s="26">
        <v>0</v>
      </c>
      <c r="I8" s="24">
        <v>162761000</v>
      </c>
      <c r="J8" s="6">
        <v>159080000</v>
      </c>
      <c r="K8" s="25">
        <v>158359000</v>
      </c>
    </row>
    <row r="9" spans="1:11" ht="13.5">
      <c r="A9" s="22" t="s">
        <v>21</v>
      </c>
      <c r="B9" s="6">
        <v>20266997</v>
      </c>
      <c r="C9" s="6">
        <v>25122912</v>
      </c>
      <c r="D9" s="23">
        <v>31067736</v>
      </c>
      <c r="E9" s="24">
        <v>7994500</v>
      </c>
      <c r="F9" s="6">
        <v>9756500</v>
      </c>
      <c r="G9" s="25">
        <v>9756500</v>
      </c>
      <c r="H9" s="26">
        <v>0</v>
      </c>
      <c r="I9" s="24">
        <v>26410900</v>
      </c>
      <c r="J9" s="6">
        <v>27942181</v>
      </c>
      <c r="K9" s="25">
        <v>29428598</v>
      </c>
    </row>
    <row r="10" spans="1:11" ht="25.5">
      <c r="A10" s="27" t="s">
        <v>97</v>
      </c>
      <c r="B10" s="28">
        <f>SUM(B5:B9)</f>
        <v>407589163</v>
      </c>
      <c r="C10" s="29">
        <f aca="true" t="shared" si="0" ref="C10:K10">SUM(C5:C9)</f>
        <v>487696991</v>
      </c>
      <c r="D10" s="30">
        <f t="shared" si="0"/>
        <v>539021483</v>
      </c>
      <c r="E10" s="28">
        <f t="shared" si="0"/>
        <v>483684932</v>
      </c>
      <c r="F10" s="29">
        <f t="shared" si="0"/>
        <v>484547000</v>
      </c>
      <c r="G10" s="31">
        <f t="shared" si="0"/>
        <v>484547000</v>
      </c>
      <c r="H10" s="32">
        <f t="shared" si="0"/>
        <v>0</v>
      </c>
      <c r="I10" s="28">
        <f t="shared" si="0"/>
        <v>530812080</v>
      </c>
      <c r="J10" s="29">
        <f t="shared" si="0"/>
        <v>561767644</v>
      </c>
      <c r="K10" s="31">
        <f t="shared" si="0"/>
        <v>598888274</v>
      </c>
    </row>
    <row r="11" spans="1:11" ht="13.5">
      <c r="A11" s="22" t="s">
        <v>22</v>
      </c>
      <c r="B11" s="6">
        <v>119272827</v>
      </c>
      <c r="C11" s="6">
        <v>177184026</v>
      </c>
      <c r="D11" s="23">
        <v>175490908</v>
      </c>
      <c r="E11" s="24">
        <v>138927907</v>
      </c>
      <c r="F11" s="6">
        <v>145144000</v>
      </c>
      <c r="G11" s="25">
        <v>145144000</v>
      </c>
      <c r="H11" s="26">
        <v>0</v>
      </c>
      <c r="I11" s="24">
        <v>156858792</v>
      </c>
      <c r="J11" s="6">
        <v>165485915</v>
      </c>
      <c r="K11" s="25">
        <v>174256477</v>
      </c>
    </row>
    <row r="12" spans="1:11" ht="13.5">
      <c r="A12" s="22" t="s">
        <v>23</v>
      </c>
      <c r="B12" s="6">
        <v>8615034</v>
      </c>
      <c r="C12" s="6">
        <v>9046834</v>
      </c>
      <c r="D12" s="23">
        <v>10084329</v>
      </c>
      <c r="E12" s="24">
        <v>10441707</v>
      </c>
      <c r="F12" s="6">
        <v>10441708</v>
      </c>
      <c r="G12" s="25">
        <v>10441708</v>
      </c>
      <c r="H12" s="26">
        <v>0</v>
      </c>
      <c r="I12" s="24">
        <v>11072523</v>
      </c>
      <c r="J12" s="6">
        <v>11681712</v>
      </c>
      <c r="K12" s="25">
        <v>12300849</v>
      </c>
    </row>
    <row r="13" spans="1:11" ht="13.5">
      <c r="A13" s="22" t="s">
        <v>98</v>
      </c>
      <c r="B13" s="6">
        <v>98144384</v>
      </c>
      <c r="C13" s="6">
        <v>97194922</v>
      </c>
      <c r="D13" s="23">
        <v>101495200</v>
      </c>
      <c r="E13" s="24">
        <v>95000000</v>
      </c>
      <c r="F13" s="6">
        <v>95000000</v>
      </c>
      <c r="G13" s="25">
        <v>95000000</v>
      </c>
      <c r="H13" s="26">
        <v>0</v>
      </c>
      <c r="I13" s="24">
        <v>95000000</v>
      </c>
      <c r="J13" s="6">
        <v>100225000</v>
      </c>
      <c r="K13" s="25">
        <v>105536925</v>
      </c>
    </row>
    <row r="14" spans="1:11" ht="13.5">
      <c r="A14" s="22" t="s">
        <v>24</v>
      </c>
      <c r="B14" s="6">
        <v>8994567</v>
      </c>
      <c r="C14" s="6">
        <v>3273815</v>
      </c>
      <c r="D14" s="23">
        <v>1826968</v>
      </c>
      <c r="E14" s="24">
        <v>3000000</v>
      </c>
      <c r="F14" s="6">
        <v>3000000</v>
      </c>
      <c r="G14" s="25">
        <v>3000000</v>
      </c>
      <c r="H14" s="26">
        <v>0</v>
      </c>
      <c r="I14" s="24">
        <v>1000000</v>
      </c>
      <c r="J14" s="6">
        <v>1055000</v>
      </c>
      <c r="K14" s="25">
        <v>1110915</v>
      </c>
    </row>
    <row r="15" spans="1:11" ht="13.5">
      <c r="A15" s="22" t="s">
        <v>25</v>
      </c>
      <c r="B15" s="6">
        <v>114069463</v>
      </c>
      <c r="C15" s="6">
        <v>128865523</v>
      </c>
      <c r="D15" s="23">
        <v>149690322</v>
      </c>
      <c r="E15" s="24">
        <v>173501194</v>
      </c>
      <c r="F15" s="6">
        <v>173500626</v>
      </c>
      <c r="G15" s="25">
        <v>173500626</v>
      </c>
      <c r="H15" s="26">
        <v>0</v>
      </c>
      <c r="I15" s="24">
        <v>258114043</v>
      </c>
      <c r="J15" s="6">
        <v>292167509</v>
      </c>
      <c r="K15" s="25">
        <v>330822228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38526420</v>
      </c>
      <c r="F16" s="6">
        <v>38526420</v>
      </c>
      <c r="G16" s="25">
        <v>38526420</v>
      </c>
      <c r="H16" s="26">
        <v>0</v>
      </c>
      <c r="I16" s="24">
        <v>44879040</v>
      </c>
      <c r="J16" s="6">
        <v>59937037</v>
      </c>
      <c r="K16" s="25">
        <v>63113344</v>
      </c>
    </row>
    <row r="17" spans="1:11" ht="13.5">
      <c r="A17" s="22" t="s">
        <v>27</v>
      </c>
      <c r="B17" s="6">
        <v>153775376</v>
      </c>
      <c r="C17" s="6">
        <v>191663663</v>
      </c>
      <c r="D17" s="23">
        <v>151680165</v>
      </c>
      <c r="E17" s="24">
        <v>128063708</v>
      </c>
      <c r="F17" s="6">
        <v>121848182</v>
      </c>
      <c r="G17" s="25">
        <v>121848182</v>
      </c>
      <c r="H17" s="26">
        <v>0</v>
      </c>
      <c r="I17" s="24">
        <v>101106928</v>
      </c>
      <c r="J17" s="6">
        <v>105510430</v>
      </c>
      <c r="K17" s="25">
        <v>111103145</v>
      </c>
    </row>
    <row r="18" spans="1:11" ht="13.5">
      <c r="A18" s="34" t="s">
        <v>28</v>
      </c>
      <c r="B18" s="35">
        <f>SUM(B11:B17)</f>
        <v>502871651</v>
      </c>
      <c r="C18" s="36">
        <f aca="true" t="shared" si="1" ref="C18:K18">SUM(C11:C17)</f>
        <v>607228783</v>
      </c>
      <c r="D18" s="37">
        <f t="shared" si="1"/>
        <v>590267892</v>
      </c>
      <c r="E18" s="35">
        <f t="shared" si="1"/>
        <v>587460936</v>
      </c>
      <c r="F18" s="36">
        <f t="shared" si="1"/>
        <v>587460936</v>
      </c>
      <c r="G18" s="38">
        <f t="shared" si="1"/>
        <v>587460936</v>
      </c>
      <c r="H18" s="39">
        <f t="shared" si="1"/>
        <v>0</v>
      </c>
      <c r="I18" s="35">
        <f t="shared" si="1"/>
        <v>668031326</v>
      </c>
      <c r="J18" s="36">
        <f t="shared" si="1"/>
        <v>736062603</v>
      </c>
      <c r="K18" s="38">
        <f t="shared" si="1"/>
        <v>798243883</v>
      </c>
    </row>
    <row r="19" spans="1:11" ht="13.5">
      <c r="A19" s="34" t="s">
        <v>29</v>
      </c>
      <c r="B19" s="40">
        <f>+B10-B18</f>
        <v>-95282488</v>
      </c>
      <c r="C19" s="41">
        <f aca="true" t="shared" si="2" ref="C19:K19">+C10-C18</f>
        <v>-119531792</v>
      </c>
      <c r="D19" s="42">
        <f t="shared" si="2"/>
        <v>-51246409</v>
      </c>
      <c r="E19" s="40">
        <f t="shared" si="2"/>
        <v>-103776004</v>
      </c>
      <c r="F19" s="41">
        <f t="shared" si="2"/>
        <v>-102913936</v>
      </c>
      <c r="G19" s="43">
        <f t="shared" si="2"/>
        <v>-102913936</v>
      </c>
      <c r="H19" s="44">
        <f t="shared" si="2"/>
        <v>0</v>
      </c>
      <c r="I19" s="40">
        <f t="shared" si="2"/>
        <v>-137219246</v>
      </c>
      <c r="J19" s="41">
        <f t="shared" si="2"/>
        <v>-174294959</v>
      </c>
      <c r="K19" s="43">
        <f t="shared" si="2"/>
        <v>-199355609</v>
      </c>
    </row>
    <row r="20" spans="1:11" ht="13.5">
      <c r="A20" s="22" t="s">
        <v>30</v>
      </c>
      <c r="B20" s="24">
        <v>0</v>
      </c>
      <c r="C20" s="6">
        <v>45939340</v>
      </c>
      <c r="D20" s="23">
        <v>0</v>
      </c>
      <c r="E20" s="24">
        <v>44881000</v>
      </c>
      <c r="F20" s="6">
        <v>47252200</v>
      </c>
      <c r="G20" s="25">
        <v>47252200</v>
      </c>
      <c r="H20" s="26">
        <v>0</v>
      </c>
      <c r="I20" s="24">
        <v>43637000</v>
      </c>
      <c r="J20" s="6">
        <v>46175000</v>
      </c>
      <c r="K20" s="25">
        <v>48480000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-95282488</v>
      </c>
      <c r="C22" s="52">
        <f aca="true" t="shared" si="3" ref="C22:K22">SUM(C19:C21)</f>
        <v>-73592452</v>
      </c>
      <c r="D22" s="53">
        <f t="shared" si="3"/>
        <v>-51246409</v>
      </c>
      <c r="E22" s="51">
        <f t="shared" si="3"/>
        <v>-58895004</v>
      </c>
      <c r="F22" s="52">
        <f t="shared" si="3"/>
        <v>-55661736</v>
      </c>
      <c r="G22" s="54">
        <f t="shared" si="3"/>
        <v>-55661736</v>
      </c>
      <c r="H22" s="55">
        <f t="shared" si="3"/>
        <v>0</v>
      </c>
      <c r="I22" s="51">
        <f t="shared" si="3"/>
        <v>-93582246</v>
      </c>
      <c r="J22" s="52">
        <f t="shared" si="3"/>
        <v>-128119959</v>
      </c>
      <c r="K22" s="54">
        <f t="shared" si="3"/>
        <v>-150875609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-95282488</v>
      </c>
      <c r="C24" s="41">
        <f aca="true" t="shared" si="4" ref="C24:K24">SUM(C22:C23)</f>
        <v>-73592452</v>
      </c>
      <c r="D24" s="42">
        <f t="shared" si="4"/>
        <v>-51246409</v>
      </c>
      <c r="E24" s="40">
        <f t="shared" si="4"/>
        <v>-58895004</v>
      </c>
      <c r="F24" s="41">
        <f t="shared" si="4"/>
        <v>-55661736</v>
      </c>
      <c r="G24" s="43">
        <f t="shared" si="4"/>
        <v>-55661736</v>
      </c>
      <c r="H24" s="44">
        <f t="shared" si="4"/>
        <v>0</v>
      </c>
      <c r="I24" s="40">
        <f t="shared" si="4"/>
        <v>-93582246</v>
      </c>
      <c r="J24" s="41">
        <f t="shared" si="4"/>
        <v>-128119959</v>
      </c>
      <c r="K24" s="43">
        <f t="shared" si="4"/>
        <v>-150875609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8280620</v>
      </c>
      <c r="C27" s="7">
        <v>1341734</v>
      </c>
      <c r="D27" s="64">
        <v>61066618</v>
      </c>
      <c r="E27" s="65">
        <v>66691559</v>
      </c>
      <c r="F27" s="7">
        <v>67672200</v>
      </c>
      <c r="G27" s="66">
        <v>67672200</v>
      </c>
      <c r="H27" s="67">
        <v>0</v>
      </c>
      <c r="I27" s="65">
        <v>43636939</v>
      </c>
      <c r="J27" s="7">
        <v>46176000</v>
      </c>
      <c r="K27" s="66">
        <v>48480000</v>
      </c>
    </row>
    <row r="28" spans="1:11" ht="13.5">
      <c r="A28" s="68" t="s">
        <v>30</v>
      </c>
      <c r="B28" s="6">
        <v>7521697</v>
      </c>
      <c r="C28" s="6">
        <v>0</v>
      </c>
      <c r="D28" s="23">
        <v>56802991</v>
      </c>
      <c r="E28" s="24">
        <v>44881559</v>
      </c>
      <c r="F28" s="6">
        <v>47252200</v>
      </c>
      <c r="G28" s="25">
        <v>47252200</v>
      </c>
      <c r="H28" s="26">
        <v>0</v>
      </c>
      <c r="I28" s="24">
        <v>43636939</v>
      </c>
      <c r="J28" s="6">
        <v>46176000</v>
      </c>
      <c r="K28" s="25">
        <v>48480000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758923</v>
      </c>
      <c r="C31" s="6">
        <v>1341734</v>
      </c>
      <c r="D31" s="23">
        <v>4263627</v>
      </c>
      <c r="E31" s="24">
        <v>21810000</v>
      </c>
      <c r="F31" s="6">
        <v>20420000</v>
      </c>
      <c r="G31" s="25">
        <v>20420000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8280620</v>
      </c>
      <c r="C32" s="7">
        <f aca="true" t="shared" si="5" ref="C32:K32">SUM(C28:C31)</f>
        <v>1341734</v>
      </c>
      <c r="D32" s="64">
        <f t="shared" si="5"/>
        <v>61066618</v>
      </c>
      <c r="E32" s="65">
        <f t="shared" si="5"/>
        <v>66691559</v>
      </c>
      <c r="F32" s="7">
        <f t="shared" si="5"/>
        <v>67672200</v>
      </c>
      <c r="G32" s="66">
        <f t="shared" si="5"/>
        <v>67672200</v>
      </c>
      <c r="H32" s="67">
        <f t="shared" si="5"/>
        <v>0</v>
      </c>
      <c r="I32" s="65">
        <f t="shared" si="5"/>
        <v>43636939</v>
      </c>
      <c r="J32" s="7">
        <f t="shared" si="5"/>
        <v>46176000</v>
      </c>
      <c r="K32" s="66">
        <f t="shared" si="5"/>
        <v>48480000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261726926</v>
      </c>
      <c r="C35" s="6">
        <v>366195762</v>
      </c>
      <c r="D35" s="23">
        <v>479888781</v>
      </c>
      <c r="E35" s="24">
        <v>480766998</v>
      </c>
      <c r="F35" s="6">
        <v>419590743</v>
      </c>
      <c r="G35" s="25">
        <v>419590743</v>
      </c>
      <c r="H35" s="26">
        <v>0</v>
      </c>
      <c r="I35" s="24">
        <v>900523198</v>
      </c>
      <c r="J35" s="6">
        <v>838829598</v>
      </c>
      <c r="K35" s="25">
        <v>773399275</v>
      </c>
    </row>
    <row r="36" spans="1:11" ht="13.5">
      <c r="A36" s="22" t="s">
        <v>39</v>
      </c>
      <c r="B36" s="6">
        <v>1279413858</v>
      </c>
      <c r="C36" s="6">
        <v>1183645761</v>
      </c>
      <c r="D36" s="23">
        <v>1248247048</v>
      </c>
      <c r="E36" s="24">
        <v>1237231651</v>
      </c>
      <c r="F36" s="6">
        <v>1237231651</v>
      </c>
      <c r="G36" s="25">
        <v>1237231651</v>
      </c>
      <c r="H36" s="26">
        <v>0</v>
      </c>
      <c r="I36" s="24">
        <v>1229090767</v>
      </c>
      <c r="J36" s="6">
        <v>1175040767</v>
      </c>
      <c r="K36" s="25">
        <v>1117989767</v>
      </c>
    </row>
    <row r="37" spans="1:11" ht="13.5">
      <c r="A37" s="22" t="s">
        <v>40</v>
      </c>
      <c r="B37" s="6">
        <v>271753939</v>
      </c>
      <c r="C37" s="6">
        <v>337357152</v>
      </c>
      <c r="D37" s="23">
        <v>454778284</v>
      </c>
      <c r="E37" s="24">
        <v>257065782</v>
      </c>
      <c r="F37" s="6">
        <v>257065782</v>
      </c>
      <c r="G37" s="25">
        <v>257065782</v>
      </c>
      <c r="H37" s="26">
        <v>0</v>
      </c>
      <c r="I37" s="24">
        <v>242291983</v>
      </c>
      <c r="J37" s="6">
        <v>222592000</v>
      </c>
      <c r="K37" s="25">
        <v>182155000</v>
      </c>
    </row>
    <row r="38" spans="1:11" ht="13.5">
      <c r="A38" s="22" t="s">
        <v>41</v>
      </c>
      <c r="B38" s="6">
        <v>70921369</v>
      </c>
      <c r="C38" s="6">
        <v>87501513</v>
      </c>
      <c r="D38" s="23">
        <v>103683440</v>
      </c>
      <c r="E38" s="24">
        <v>42820007</v>
      </c>
      <c r="F38" s="6">
        <v>42820007</v>
      </c>
      <c r="G38" s="25">
        <v>42820007</v>
      </c>
      <c r="H38" s="26">
        <v>0</v>
      </c>
      <c r="I38" s="24">
        <v>40051547</v>
      </c>
      <c r="J38" s="6">
        <v>38274547</v>
      </c>
      <c r="K38" s="25">
        <v>38274547</v>
      </c>
    </row>
    <row r="39" spans="1:11" ht="13.5">
      <c r="A39" s="22" t="s">
        <v>42</v>
      </c>
      <c r="B39" s="6">
        <v>1198465476</v>
      </c>
      <c r="C39" s="6">
        <v>1124982858</v>
      </c>
      <c r="D39" s="23">
        <v>1169674105</v>
      </c>
      <c r="E39" s="24">
        <v>1418112860</v>
      </c>
      <c r="F39" s="6">
        <v>1356936605</v>
      </c>
      <c r="G39" s="25">
        <v>1356936605</v>
      </c>
      <c r="H39" s="26">
        <v>0</v>
      </c>
      <c r="I39" s="24">
        <v>1847270435</v>
      </c>
      <c r="J39" s="6">
        <v>1753003818</v>
      </c>
      <c r="K39" s="25">
        <v>1670959496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75666503</v>
      </c>
      <c r="C42" s="6">
        <v>96438253</v>
      </c>
      <c r="D42" s="23">
        <v>12388367</v>
      </c>
      <c r="E42" s="24">
        <v>26986093</v>
      </c>
      <c r="F42" s="6">
        <v>25707758</v>
      </c>
      <c r="G42" s="25">
        <v>25707758</v>
      </c>
      <c r="H42" s="26">
        <v>62594769</v>
      </c>
      <c r="I42" s="24">
        <v>-37014929</v>
      </c>
      <c r="J42" s="6">
        <v>-35996977</v>
      </c>
      <c r="K42" s="25">
        <v>-25246684</v>
      </c>
    </row>
    <row r="43" spans="1:11" ht="13.5">
      <c r="A43" s="22" t="s">
        <v>45</v>
      </c>
      <c r="B43" s="6">
        <v>0</v>
      </c>
      <c r="C43" s="6">
        <v>0</v>
      </c>
      <c r="D43" s="23">
        <v>-47538924</v>
      </c>
      <c r="E43" s="24">
        <v>-66691002</v>
      </c>
      <c r="F43" s="6">
        <v>-67672200</v>
      </c>
      <c r="G43" s="25">
        <v>-67672200</v>
      </c>
      <c r="H43" s="26">
        <v>-65186502</v>
      </c>
      <c r="I43" s="24">
        <v>-50647000</v>
      </c>
      <c r="J43" s="6">
        <v>-22175000</v>
      </c>
      <c r="K43" s="25">
        <v>-24480000</v>
      </c>
    </row>
    <row r="44" spans="1:11" ht="13.5">
      <c r="A44" s="22" t="s">
        <v>46</v>
      </c>
      <c r="B44" s="6">
        <v>0</v>
      </c>
      <c r="C44" s="6">
        <v>0</v>
      </c>
      <c r="D44" s="23">
        <v>-6614620</v>
      </c>
      <c r="E44" s="24">
        <v>-3000000</v>
      </c>
      <c r="F44" s="6">
        <v>-3000000</v>
      </c>
      <c r="G44" s="25">
        <v>-3000000</v>
      </c>
      <c r="H44" s="26">
        <v>-3200000</v>
      </c>
      <c r="I44" s="24">
        <v>-2200000</v>
      </c>
      <c r="J44" s="6">
        <v>-1055000</v>
      </c>
      <c r="K44" s="25">
        <v>-1110915</v>
      </c>
    </row>
    <row r="45" spans="1:11" ht="13.5">
      <c r="A45" s="34" t="s">
        <v>47</v>
      </c>
      <c r="B45" s="7">
        <v>75666503</v>
      </c>
      <c r="C45" s="7">
        <v>96438253</v>
      </c>
      <c r="D45" s="64">
        <v>4887428</v>
      </c>
      <c r="E45" s="65">
        <v>3610091</v>
      </c>
      <c r="F45" s="7">
        <v>1350557</v>
      </c>
      <c r="G45" s="66">
        <v>1350557</v>
      </c>
      <c r="H45" s="67">
        <v>8645055</v>
      </c>
      <c r="I45" s="65">
        <v>-54077302</v>
      </c>
      <c r="J45" s="7">
        <v>-113304279</v>
      </c>
      <c r="K45" s="66">
        <v>-164141878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31034852</v>
      </c>
      <c r="C48" s="6">
        <v>47892783</v>
      </c>
      <c r="D48" s="23">
        <v>8216076</v>
      </c>
      <c r="E48" s="24">
        <v>60239759</v>
      </c>
      <c r="F48" s="6">
        <v>60239759</v>
      </c>
      <c r="G48" s="25">
        <v>60239759</v>
      </c>
      <c r="H48" s="26">
        <v>0</v>
      </c>
      <c r="I48" s="24">
        <v>211533065</v>
      </c>
      <c r="J48" s="6">
        <v>214487065</v>
      </c>
      <c r="K48" s="25">
        <v>216077065</v>
      </c>
    </row>
    <row r="49" spans="1:11" ht="13.5">
      <c r="A49" s="22" t="s">
        <v>50</v>
      </c>
      <c r="B49" s="6">
        <f>+B75</f>
        <v>31888294.844490945</v>
      </c>
      <c r="C49" s="6">
        <f aca="true" t="shared" si="6" ref="C49:K49">+C75</f>
        <v>7289913.9809677005</v>
      </c>
      <c r="D49" s="23">
        <f t="shared" si="6"/>
        <v>144032919.98885202</v>
      </c>
      <c r="E49" s="24">
        <f t="shared" si="6"/>
        <v>-68753423.35383624</v>
      </c>
      <c r="F49" s="6">
        <f t="shared" si="6"/>
        <v>-22753465.336255103</v>
      </c>
      <c r="G49" s="25">
        <f t="shared" si="6"/>
        <v>-22753465.336255103</v>
      </c>
      <c r="H49" s="26">
        <f t="shared" si="6"/>
        <v>0</v>
      </c>
      <c r="I49" s="24">
        <f t="shared" si="6"/>
        <v>-304538843.25494814</v>
      </c>
      <c r="J49" s="6">
        <f t="shared" si="6"/>
        <v>-278523825.54862905</v>
      </c>
      <c r="K49" s="25">
        <f t="shared" si="6"/>
        <v>-271061076.8998597</v>
      </c>
    </row>
    <row r="50" spans="1:11" ht="13.5">
      <c r="A50" s="34" t="s">
        <v>51</v>
      </c>
      <c r="B50" s="7">
        <f>+B48-B49</f>
        <v>-853442.8444909453</v>
      </c>
      <c r="C50" s="7">
        <f aca="true" t="shared" si="7" ref="C50:K50">+C48-C49</f>
        <v>40602869.0190323</v>
      </c>
      <c r="D50" s="64">
        <f t="shared" si="7"/>
        <v>-135816843.98885202</v>
      </c>
      <c r="E50" s="65">
        <f t="shared" si="7"/>
        <v>128993182.35383624</v>
      </c>
      <c r="F50" s="7">
        <f t="shared" si="7"/>
        <v>82993224.3362551</v>
      </c>
      <c r="G50" s="66">
        <f t="shared" si="7"/>
        <v>82993224.3362551</v>
      </c>
      <c r="H50" s="67">
        <f t="shared" si="7"/>
        <v>0</v>
      </c>
      <c r="I50" s="65">
        <f t="shared" si="7"/>
        <v>516071908.25494814</v>
      </c>
      <c r="J50" s="7">
        <f t="shared" si="7"/>
        <v>493010890.54862905</v>
      </c>
      <c r="K50" s="66">
        <f t="shared" si="7"/>
        <v>487138141.8998597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152718000</v>
      </c>
      <c r="C53" s="6">
        <v>152718000</v>
      </c>
      <c r="D53" s="23">
        <v>152718000</v>
      </c>
      <c r="E53" s="24">
        <v>1317658635</v>
      </c>
      <c r="F53" s="6">
        <v>1318639276</v>
      </c>
      <c r="G53" s="25">
        <v>1318639276</v>
      </c>
      <c r="H53" s="26">
        <v>1250967076</v>
      </c>
      <c r="I53" s="24">
        <v>152718789</v>
      </c>
      <c r="J53" s="6">
        <v>152718000</v>
      </c>
      <c r="K53" s="25">
        <v>152718000</v>
      </c>
    </row>
    <row r="54" spans="1:11" ht="13.5">
      <c r="A54" s="22" t="s">
        <v>98</v>
      </c>
      <c r="B54" s="6">
        <v>98144384</v>
      </c>
      <c r="C54" s="6">
        <v>97194922</v>
      </c>
      <c r="D54" s="23">
        <v>101495200</v>
      </c>
      <c r="E54" s="24">
        <v>95000000</v>
      </c>
      <c r="F54" s="6">
        <v>95000000</v>
      </c>
      <c r="G54" s="25">
        <v>95000000</v>
      </c>
      <c r="H54" s="26">
        <v>0</v>
      </c>
      <c r="I54" s="24">
        <v>95000000</v>
      </c>
      <c r="J54" s="6">
        <v>100225000</v>
      </c>
      <c r="K54" s="25">
        <v>105536925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18580390</v>
      </c>
      <c r="C56" s="6">
        <v>20976929</v>
      </c>
      <c r="D56" s="23">
        <v>0</v>
      </c>
      <c r="E56" s="24">
        <v>0</v>
      </c>
      <c r="F56" s="6">
        <v>0</v>
      </c>
      <c r="G56" s="25">
        <v>0</v>
      </c>
      <c r="H56" s="26">
        <v>0</v>
      </c>
      <c r="I56" s="24">
        <v>14300000</v>
      </c>
      <c r="J56" s="6">
        <v>15086500</v>
      </c>
      <c r="K56" s="25">
        <v>15886086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57500000</v>
      </c>
      <c r="C59" s="6">
        <v>260</v>
      </c>
      <c r="D59" s="23">
        <v>0</v>
      </c>
      <c r="E59" s="24">
        <v>3173500</v>
      </c>
      <c r="F59" s="6">
        <v>3173500</v>
      </c>
      <c r="G59" s="25">
        <v>3173500</v>
      </c>
      <c r="H59" s="26">
        <v>3173500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57510875</v>
      </c>
      <c r="C60" s="6">
        <v>79287120</v>
      </c>
      <c r="D60" s="23">
        <v>18526420</v>
      </c>
      <c r="E60" s="24">
        <v>38526000</v>
      </c>
      <c r="F60" s="6">
        <v>38526000</v>
      </c>
      <c r="G60" s="25">
        <v>38526000</v>
      </c>
      <c r="H60" s="26">
        <v>38526000</v>
      </c>
      <c r="I60" s="24">
        <v>44879040</v>
      </c>
      <c r="J60" s="6">
        <v>47347387</v>
      </c>
      <c r="K60" s="25">
        <v>49856799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1132</v>
      </c>
      <c r="J62" s="92">
        <v>0</v>
      </c>
      <c r="K62" s="93">
        <v>0</v>
      </c>
    </row>
    <row r="63" spans="1:11" ht="13.5">
      <c r="A63" s="90" t="s">
        <v>61</v>
      </c>
      <c r="B63" s="91">
        <v>2692</v>
      </c>
      <c r="C63" s="92">
        <v>2692</v>
      </c>
      <c r="D63" s="93">
        <v>2692</v>
      </c>
      <c r="E63" s="91">
        <v>1067</v>
      </c>
      <c r="F63" s="92">
        <v>1067</v>
      </c>
      <c r="G63" s="93">
        <v>1067</v>
      </c>
      <c r="H63" s="94">
        <v>1067</v>
      </c>
      <c r="I63" s="91">
        <v>1900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588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0.9168346353958393</v>
      </c>
      <c r="C70" s="5">
        <f aca="true" t="shared" si="8" ref="C70:K70">IF(ISERROR(C71/C72),0,(C71/C72))</f>
        <v>0.9238705748934297</v>
      </c>
      <c r="D70" s="5">
        <f t="shared" si="8"/>
        <v>0.7010048423904854</v>
      </c>
      <c r="E70" s="5">
        <f t="shared" si="8"/>
        <v>0.7440909783354149</v>
      </c>
      <c r="F70" s="5">
        <f t="shared" si="8"/>
        <v>0.7416619523084996</v>
      </c>
      <c r="G70" s="5">
        <f t="shared" si="8"/>
        <v>0.7416619523084996</v>
      </c>
      <c r="H70" s="5">
        <f t="shared" si="8"/>
        <v>0</v>
      </c>
      <c r="I70" s="5">
        <f t="shared" si="8"/>
        <v>0.7890547326912518</v>
      </c>
      <c r="J70" s="5">
        <f t="shared" si="8"/>
        <v>0.7970400565433362</v>
      </c>
      <c r="K70" s="5">
        <f t="shared" si="8"/>
        <v>0.8087419922780069</v>
      </c>
    </row>
    <row r="71" spans="1:11" ht="12.75" hidden="1">
      <c r="A71" s="1" t="s">
        <v>104</v>
      </c>
      <c r="B71" s="1">
        <f>+B83</f>
        <v>223428165</v>
      </c>
      <c r="C71" s="1">
        <f aca="true" t="shared" si="9" ref="C71:K71">+C83</f>
        <v>304880308</v>
      </c>
      <c r="D71" s="1">
        <f t="shared" si="9"/>
        <v>273168765</v>
      </c>
      <c r="E71" s="1">
        <f t="shared" si="9"/>
        <v>235998374</v>
      </c>
      <c r="F71" s="1">
        <f t="shared" si="9"/>
        <v>236609001</v>
      </c>
      <c r="G71" s="1">
        <f t="shared" si="9"/>
        <v>236609001</v>
      </c>
      <c r="H71" s="1">
        <f t="shared" si="9"/>
        <v>247943678</v>
      </c>
      <c r="I71" s="1">
        <f t="shared" si="9"/>
        <v>288940158</v>
      </c>
      <c r="J71" s="1">
        <f t="shared" si="9"/>
        <v>319384737</v>
      </c>
      <c r="K71" s="1">
        <f t="shared" si="9"/>
        <v>354593360</v>
      </c>
    </row>
    <row r="72" spans="1:11" ht="12.75" hidden="1">
      <c r="A72" s="1" t="s">
        <v>105</v>
      </c>
      <c r="B72" s="1">
        <f>+B77</f>
        <v>243695162</v>
      </c>
      <c r="C72" s="1">
        <f aca="true" t="shared" si="10" ref="C72:K72">+C77</f>
        <v>330003267</v>
      </c>
      <c r="D72" s="1">
        <f t="shared" si="10"/>
        <v>389681709</v>
      </c>
      <c r="E72" s="1">
        <f t="shared" si="10"/>
        <v>317163332</v>
      </c>
      <c r="F72" s="1">
        <f t="shared" si="10"/>
        <v>319025400</v>
      </c>
      <c r="G72" s="1">
        <f t="shared" si="10"/>
        <v>319025400</v>
      </c>
      <c r="H72" s="1">
        <f t="shared" si="10"/>
        <v>0</v>
      </c>
      <c r="I72" s="1">
        <f t="shared" si="10"/>
        <v>366185191</v>
      </c>
      <c r="J72" s="1">
        <f t="shared" si="10"/>
        <v>400713533</v>
      </c>
      <c r="K72" s="1">
        <f t="shared" si="10"/>
        <v>438450536</v>
      </c>
    </row>
    <row r="73" spans="1:11" ht="12.75" hidden="1">
      <c r="A73" s="1" t="s">
        <v>106</v>
      </c>
      <c r="B73" s="1">
        <f>+B74</f>
        <v>132297441</v>
      </c>
      <c r="C73" s="1">
        <f aca="true" t="shared" si="11" ref="C73:K73">+(C78+C80+C81+C82)-(B78+B80+B81+B82)</f>
        <v>87789617</v>
      </c>
      <c r="D73" s="1">
        <f t="shared" si="11"/>
        <v>152359316</v>
      </c>
      <c r="E73" s="1">
        <f t="shared" si="11"/>
        <v>-50117929</v>
      </c>
      <c r="F73" s="1">
        <f>+(F78+F80+F81+F82)-(D78+D80+D81+D82)</f>
        <v>-110762407</v>
      </c>
      <c r="G73" s="1">
        <f>+(G78+G80+G81+G82)-(D78+D80+D81+D82)</f>
        <v>-110762407</v>
      </c>
      <c r="H73" s="1">
        <f>+(H78+H80+H81+H82)-(D78+D80+D81+D82)</f>
        <v>-470968120</v>
      </c>
      <c r="I73" s="1">
        <f>+(I78+I80+I81+I82)-(E78+E80+E81+E82)</f>
        <v>269381809</v>
      </c>
      <c r="J73" s="1">
        <f t="shared" si="11"/>
        <v>-64647600</v>
      </c>
      <c r="K73" s="1">
        <f t="shared" si="11"/>
        <v>-67014323</v>
      </c>
    </row>
    <row r="74" spans="1:11" ht="12.75" hidden="1">
      <c r="A74" s="1" t="s">
        <v>107</v>
      </c>
      <c r="B74" s="1">
        <f>+TREND(C74:E74)</f>
        <v>132297441</v>
      </c>
      <c r="C74" s="1">
        <f>+C73</f>
        <v>87789617</v>
      </c>
      <c r="D74" s="1">
        <f aca="true" t="shared" si="12" ref="D74:K74">+D73</f>
        <v>152359316</v>
      </c>
      <c r="E74" s="1">
        <f t="shared" si="12"/>
        <v>-50117929</v>
      </c>
      <c r="F74" s="1">
        <f t="shared" si="12"/>
        <v>-110762407</v>
      </c>
      <c r="G74" s="1">
        <f t="shared" si="12"/>
        <v>-110762407</v>
      </c>
      <c r="H74" s="1">
        <f t="shared" si="12"/>
        <v>-470968120</v>
      </c>
      <c r="I74" s="1">
        <f t="shared" si="12"/>
        <v>269381809</v>
      </c>
      <c r="J74" s="1">
        <f t="shared" si="12"/>
        <v>-64647600</v>
      </c>
      <c r="K74" s="1">
        <f t="shared" si="12"/>
        <v>-67014323</v>
      </c>
    </row>
    <row r="75" spans="1:11" ht="12.75" hidden="1">
      <c r="A75" s="1" t="s">
        <v>108</v>
      </c>
      <c r="B75" s="1">
        <f>+B84-(((B80+B81+B78)*B70)-B79)</f>
        <v>31888294.844490945</v>
      </c>
      <c r="C75" s="1">
        <f aca="true" t="shared" si="13" ref="C75:K75">+C84-(((C80+C81+C78)*C70)-C79)</f>
        <v>7289913.9809677005</v>
      </c>
      <c r="D75" s="1">
        <f t="shared" si="13"/>
        <v>144032919.98885202</v>
      </c>
      <c r="E75" s="1">
        <f t="shared" si="13"/>
        <v>-68753423.35383624</v>
      </c>
      <c r="F75" s="1">
        <f t="shared" si="13"/>
        <v>-22753465.336255103</v>
      </c>
      <c r="G75" s="1">
        <f t="shared" si="13"/>
        <v>-22753465.336255103</v>
      </c>
      <c r="H75" s="1">
        <f t="shared" si="13"/>
        <v>0</v>
      </c>
      <c r="I75" s="1">
        <f t="shared" si="13"/>
        <v>-304538843.25494814</v>
      </c>
      <c r="J75" s="1">
        <f t="shared" si="13"/>
        <v>-278523825.54862905</v>
      </c>
      <c r="K75" s="1">
        <f t="shared" si="13"/>
        <v>-271061076.8998597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243695162</v>
      </c>
      <c r="C77" s="3">
        <v>330003267</v>
      </c>
      <c r="D77" s="3">
        <v>389681709</v>
      </c>
      <c r="E77" s="3">
        <v>317163332</v>
      </c>
      <c r="F77" s="3">
        <v>319025400</v>
      </c>
      <c r="G77" s="3">
        <v>319025400</v>
      </c>
      <c r="H77" s="3">
        <v>0</v>
      </c>
      <c r="I77" s="3">
        <v>366185191</v>
      </c>
      <c r="J77" s="3">
        <v>400713533</v>
      </c>
      <c r="K77" s="3">
        <v>438450536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243511320</v>
      </c>
      <c r="C79" s="3">
        <v>295724097</v>
      </c>
      <c r="D79" s="3">
        <v>447144736</v>
      </c>
      <c r="E79" s="3">
        <v>244397407</v>
      </c>
      <c r="F79" s="3">
        <v>244397407</v>
      </c>
      <c r="G79" s="3">
        <v>244397407</v>
      </c>
      <c r="H79" s="3">
        <v>0</v>
      </c>
      <c r="I79" s="3">
        <v>240091983</v>
      </c>
      <c r="J79" s="3">
        <v>220092000</v>
      </c>
      <c r="K79" s="3">
        <v>180678000</v>
      </c>
    </row>
    <row r="80" spans="1:11" ht="12.75" hidden="1">
      <c r="A80" s="2" t="s">
        <v>67</v>
      </c>
      <c r="B80" s="3">
        <v>124753936</v>
      </c>
      <c r="C80" s="3">
        <v>140450950</v>
      </c>
      <c r="D80" s="3">
        <v>326066037</v>
      </c>
      <c r="E80" s="3">
        <v>272533988</v>
      </c>
      <c r="F80" s="3">
        <v>211889510</v>
      </c>
      <c r="G80" s="3">
        <v>211889510</v>
      </c>
      <c r="H80" s="3">
        <v>0</v>
      </c>
      <c r="I80" s="3">
        <v>690232000</v>
      </c>
      <c r="J80" s="3">
        <v>625584400</v>
      </c>
      <c r="K80" s="3">
        <v>558570077</v>
      </c>
    </row>
    <row r="81" spans="1:11" ht="12.75" hidden="1">
      <c r="A81" s="2" t="s">
        <v>68</v>
      </c>
      <c r="B81" s="3">
        <v>106065251</v>
      </c>
      <c r="C81" s="3">
        <v>171750987</v>
      </c>
      <c r="D81" s="3">
        <v>106330143</v>
      </c>
      <c r="E81" s="3">
        <v>148316203</v>
      </c>
      <c r="F81" s="3">
        <v>148316203</v>
      </c>
      <c r="G81" s="3">
        <v>148316203</v>
      </c>
      <c r="H81" s="3">
        <v>0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6406867</v>
      </c>
      <c r="D82" s="3">
        <v>38571940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223428165</v>
      </c>
      <c r="C83" s="3">
        <v>304880308</v>
      </c>
      <c r="D83" s="3">
        <v>273168765</v>
      </c>
      <c r="E83" s="3">
        <v>235998374</v>
      </c>
      <c r="F83" s="3">
        <v>236609001</v>
      </c>
      <c r="G83" s="3">
        <v>236609001</v>
      </c>
      <c r="H83" s="3">
        <v>247943678</v>
      </c>
      <c r="I83" s="3">
        <v>288940158</v>
      </c>
      <c r="J83" s="3">
        <v>319384737</v>
      </c>
      <c r="K83" s="3">
        <v>354593360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86652000</v>
      </c>
      <c r="C5" s="6">
        <v>92485000</v>
      </c>
      <c r="D5" s="23">
        <v>105296312</v>
      </c>
      <c r="E5" s="24">
        <v>102113860</v>
      </c>
      <c r="F5" s="6">
        <v>111013860</v>
      </c>
      <c r="G5" s="25">
        <v>111013860</v>
      </c>
      <c r="H5" s="26">
        <v>0</v>
      </c>
      <c r="I5" s="24">
        <v>107385600</v>
      </c>
      <c r="J5" s="6">
        <v>113291800</v>
      </c>
      <c r="K5" s="25">
        <v>119296270</v>
      </c>
    </row>
    <row r="6" spans="1:11" ht="13.5">
      <c r="A6" s="22" t="s">
        <v>18</v>
      </c>
      <c r="B6" s="6">
        <v>328476050</v>
      </c>
      <c r="C6" s="6">
        <v>378039920</v>
      </c>
      <c r="D6" s="23">
        <v>422040033</v>
      </c>
      <c r="E6" s="24">
        <v>568087750</v>
      </c>
      <c r="F6" s="6">
        <v>555951750</v>
      </c>
      <c r="G6" s="25">
        <v>555951750</v>
      </c>
      <c r="H6" s="26">
        <v>0</v>
      </c>
      <c r="I6" s="24">
        <v>618470720</v>
      </c>
      <c r="J6" s="6">
        <v>663516050</v>
      </c>
      <c r="K6" s="25">
        <v>710901180</v>
      </c>
    </row>
    <row r="7" spans="1:11" ht="13.5">
      <c r="A7" s="22" t="s">
        <v>19</v>
      </c>
      <c r="B7" s="6">
        <v>2357394</v>
      </c>
      <c r="C7" s="6">
        <v>1543359</v>
      </c>
      <c r="D7" s="23">
        <v>1693821</v>
      </c>
      <c r="E7" s="24">
        <v>2400000</v>
      </c>
      <c r="F7" s="6">
        <v>1300000</v>
      </c>
      <c r="G7" s="25">
        <v>1300000</v>
      </c>
      <c r="H7" s="26">
        <v>0</v>
      </c>
      <c r="I7" s="24">
        <v>2000000</v>
      </c>
      <c r="J7" s="6">
        <v>2000000</v>
      </c>
      <c r="K7" s="25">
        <v>2000000</v>
      </c>
    </row>
    <row r="8" spans="1:11" ht="13.5">
      <c r="A8" s="22" t="s">
        <v>20</v>
      </c>
      <c r="B8" s="6">
        <v>91481650</v>
      </c>
      <c r="C8" s="6">
        <v>97822188</v>
      </c>
      <c r="D8" s="23">
        <v>104641636</v>
      </c>
      <c r="E8" s="24">
        <v>118259250</v>
      </c>
      <c r="F8" s="6">
        <v>116281950</v>
      </c>
      <c r="G8" s="25">
        <v>116281950</v>
      </c>
      <c r="H8" s="26">
        <v>0</v>
      </c>
      <c r="I8" s="24">
        <v>125831330</v>
      </c>
      <c r="J8" s="6">
        <v>141243600</v>
      </c>
      <c r="K8" s="25">
        <v>156462600</v>
      </c>
    </row>
    <row r="9" spans="1:11" ht="13.5">
      <c r="A9" s="22" t="s">
        <v>21</v>
      </c>
      <c r="B9" s="6">
        <v>35470607</v>
      </c>
      <c r="C9" s="6">
        <v>31638004</v>
      </c>
      <c r="D9" s="23">
        <v>43891551</v>
      </c>
      <c r="E9" s="24">
        <v>38125320</v>
      </c>
      <c r="F9" s="6">
        <v>44747320</v>
      </c>
      <c r="G9" s="25">
        <v>44747320</v>
      </c>
      <c r="H9" s="26">
        <v>0</v>
      </c>
      <c r="I9" s="24">
        <v>40506850</v>
      </c>
      <c r="J9" s="6">
        <v>37433060</v>
      </c>
      <c r="K9" s="25">
        <v>43921980</v>
      </c>
    </row>
    <row r="10" spans="1:11" ht="25.5">
      <c r="A10" s="27" t="s">
        <v>97</v>
      </c>
      <c r="B10" s="28">
        <f>SUM(B5:B9)</f>
        <v>544437701</v>
      </c>
      <c r="C10" s="29">
        <f aca="true" t="shared" si="0" ref="C10:K10">SUM(C5:C9)</f>
        <v>601528471</v>
      </c>
      <c r="D10" s="30">
        <f t="shared" si="0"/>
        <v>677563353</v>
      </c>
      <c r="E10" s="28">
        <f t="shared" si="0"/>
        <v>828986180</v>
      </c>
      <c r="F10" s="29">
        <f t="shared" si="0"/>
        <v>829294880</v>
      </c>
      <c r="G10" s="31">
        <f t="shared" si="0"/>
        <v>829294880</v>
      </c>
      <c r="H10" s="32">
        <f t="shared" si="0"/>
        <v>0</v>
      </c>
      <c r="I10" s="28">
        <f t="shared" si="0"/>
        <v>894194500</v>
      </c>
      <c r="J10" s="29">
        <f t="shared" si="0"/>
        <v>957484510</v>
      </c>
      <c r="K10" s="31">
        <f t="shared" si="0"/>
        <v>1032582030</v>
      </c>
    </row>
    <row r="11" spans="1:11" ht="13.5">
      <c r="A11" s="22" t="s">
        <v>22</v>
      </c>
      <c r="B11" s="6">
        <v>159027122</v>
      </c>
      <c r="C11" s="6">
        <v>170173191</v>
      </c>
      <c r="D11" s="23">
        <v>188369517</v>
      </c>
      <c r="E11" s="24">
        <v>207771240</v>
      </c>
      <c r="F11" s="6">
        <v>196010260</v>
      </c>
      <c r="G11" s="25">
        <v>196010260</v>
      </c>
      <c r="H11" s="26">
        <v>0</v>
      </c>
      <c r="I11" s="24">
        <v>222959430</v>
      </c>
      <c r="J11" s="6">
        <v>233739050</v>
      </c>
      <c r="K11" s="25">
        <v>254910810</v>
      </c>
    </row>
    <row r="12" spans="1:11" ht="13.5">
      <c r="A12" s="22" t="s">
        <v>23</v>
      </c>
      <c r="B12" s="6">
        <v>11916113</v>
      </c>
      <c r="C12" s="6">
        <v>12101915</v>
      </c>
      <c r="D12" s="23">
        <v>13152392</v>
      </c>
      <c r="E12" s="24">
        <v>14685310</v>
      </c>
      <c r="F12" s="6">
        <v>14685310</v>
      </c>
      <c r="G12" s="25">
        <v>14685310</v>
      </c>
      <c r="H12" s="26">
        <v>0</v>
      </c>
      <c r="I12" s="24">
        <v>15518870</v>
      </c>
      <c r="J12" s="6">
        <v>16589730</v>
      </c>
      <c r="K12" s="25">
        <v>17734430</v>
      </c>
    </row>
    <row r="13" spans="1:11" ht="13.5">
      <c r="A13" s="22" t="s">
        <v>98</v>
      </c>
      <c r="B13" s="6">
        <v>59179250</v>
      </c>
      <c r="C13" s="6">
        <v>43308890</v>
      </c>
      <c r="D13" s="23">
        <v>32887028</v>
      </c>
      <c r="E13" s="24">
        <v>62639720</v>
      </c>
      <c r="F13" s="6">
        <v>50220920</v>
      </c>
      <c r="G13" s="25">
        <v>50220920</v>
      </c>
      <c r="H13" s="26">
        <v>0</v>
      </c>
      <c r="I13" s="24">
        <v>70083730</v>
      </c>
      <c r="J13" s="6">
        <v>76600400</v>
      </c>
      <c r="K13" s="25">
        <v>81709740</v>
      </c>
    </row>
    <row r="14" spans="1:11" ht="13.5">
      <c r="A14" s="22" t="s">
        <v>24</v>
      </c>
      <c r="B14" s="6">
        <v>3311947</v>
      </c>
      <c r="C14" s="6">
        <v>1174000</v>
      </c>
      <c r="D14" s="23">
        <v>2647517</v>
      </c>
      <c r="E14" s="24">
        <v>3034280</v>
      </c>
      <c r="F14" s="6">
        <v>3861390</v>
      </c>
      <c r="G14" s="25">
        <v>3861390</v>
      </c>
      <c r="H14" s="26">
        <v>0</v>
      </c>
      <c r="I14" s="24">
        <v>2331270</v>
      </c>
      <c r="J14" s="6">
        <v>1899540</v>
      </c>
      <c r="K14" s="25">
        <v>1422970</v>
      </c>
    </row>
    <row r="15" spans="1:11" ht="13.5">
      <c r="A15" s="22" t="s">
        <v>25</v>
      </c>
      <c r="B15" s="6">
        <v>228521043</v>
      </c>
      <c r="C15" s="6">
        <v>258725707</v>
      </c>
      <c r="D15" s="23">
        <v>270754669</v>
      </c>
      <c r="E15" s="24">
        <v>349235600</v>
      </c>
      <c r="F15" s="6">
        <v>345782600</v>
      </c>
      <c r="G15" s="25">
        <v>345782600</v>
      </c>
      <c r="H15" s="26">
        <v>0</v>
      </c>
      <c r="I15" s="24">
        <v>358400540</v>
      </c>
      <c r="J15" s="6">
        <v>398849270</v>
      </c>
      <c r="K15" s="25">
        <v>444072060</v>
      </c>
    </row>
    <row r="16" spans="1:11" ht="13.5">
      <c r="A16" s="33" t="s">
        <v>26</v>
      </c>
      <c r="B16" s="6">
        <v>17690156</v>
      </c>
      <c r="C16" s="6">
        <v>30958113</v>
      </c>
      <c r="D16" s="23">
        <v>32193226</v>
      </c>
      <c r="E16" s="24">
        <v>40388230</v>
      </c>
      <c r="F16" s="6">
        <v>31756980</v>
      </c>
      <c r="G16" s="25">
        <v>31756980</v>
      </c>
      <c r="H16" s="26">
        <v>0</v>
      </c>
      <c r="I16" s="24">
        <v>37745370</v>
      </c>
      <c r="J16" s="6">
        <v>42225510</v>
      </c>
      <c r="K16" s="25">
        <v>45141140</v>
      </c>
    </row>
    <row r="17" spans="1:11" ht="13.5">
      <c r="A17" s="22" t="s">
        <v>27</v>
      </c>
      <c r="B17" s="6">
        <v>169007431</v>
      </c>
      <c r="C17" s="6">
        <v>151500637</v>
      </c>
      <c r="D17" s="23">
        <v>181150941</v>
      </c>
      <c r="E17" s="24">
        <v>190751850</v>
      </c>
      <c r="F17" s="6">
        <v>236792890</v>
      </c>
      <c r="G17" s="25">
        <v>236792890</v>
      </c>
      <c r="H17" s="26">
        <v>0</v>
      </c>
      <c r="I17" s="24">
        <v>224932920</v>
      </c>
      <c r="J17" s="6">
        <v>228343190</v>
      </c>
      <c r="K17" s="25">
        <v>222288010</v>
      </c>
    </row>
    <row r="18" spans="1:11" ht="13.5">
      <c r="A18" s="34" t="s">
        <v>28</v>
      </c>
      <c r="B18" s="35">
        <f>SUM(B11:B17)</f>
        <v>648653062</v>
      </c>
      <c r="C18" s="36">
        <f aca="true" t="shared" si="1" ref="C18:K18">SUM(C11:C17)</f>
        <v>667942453</v>
      </c>
      <c r="D18" s="37">
        <f t="shared" si="1"/>
        <v>721155290</v>
      </c>
      <c r="E18" s="35">
        <f t="shared" si="1"/>
        <v>868506230</v>
      </c>
      <c r="F18" s="36">
        <f t="shared" si="1"/>
        <v>879110350</v>
      </c>
      <c r="G18" s="38">
        <f t="shared" si="1"/>
        <v>879110350</v>
      </c>
      <c r="H18" s="39">
        <f t="shared" si="1"/>
        <v>0</v>
      </c>
      <c r="I18" s="35">
        <f t="shared" si="1"/>
        <v>931972130</v>
      </c>
      <c r="J18" s="36">
        <f t="shared" si="1"/>
        <v>998246690</v>
      </c>
      <c r="K18" s="38">
        <f t="shared" si="1"/>
        <v>1067279160</v>
      </c>
    </row>
    <row r="19" spans="1:11" ht="13.5">
      <c r="A19" s="34" t="s">
        <v>29</v>
      </c>
      <c r="B19" s="40">
        <f>+B10-B18</f>
        <v>-104215361</v>
      </c>
      <c r="C19" s="41">
        <f aca="true" t="shared" si="2" ref="C19:K19">+C10-C18</f>
        <v>-66413982</v>
      </c>
      <c r="D19" s="42">
        <f t="shared" si="2"/>
        <v>-43591937</v>
      </c>
      <c r="E19" s="40">
        <f t="shared" si="2"/>
        <v>-39520050</v>
      </c>
      <c r="F19" s="41">
        <f t="shared" si="2"/>
        <v>-49815470</v>
      </c>
      <c r="G19" s="43">
        <f t="shared" si="2"/>
        <v>-49815470</v>
      </c>
      <c r="H19" s="44">
        <f t="shared" si="2"/>
        <v>0</v>
      </c>
      <c r="I19" s="40">
        <f t="shared" si="2"/>
        <v>-37777630</v>
      </c>
      <c r="J19" s="41">
        <f t="shared" si="2"/>
        <v>-40762180</v>
      </c>
      <c r="K19" s="43">
        <f t="shared" si="2"/>
        <v>-34697130</v>
      </c>
    </row>
    <row r="20" spans="1:11" ht="13.5">
      <c r="A20" s="22" t="s">
        <v>30</v>
      </c>
      <c r="B20" s="24">
        <v>40873000</v>
      </c>
      <c r="C20" s="6">
        <v>67136000</v>
      </c>
      <c r="D20" s="23">
        <v>83124268</v>
      </c>
      <c r="E20" s="24">
        <v>60730750</v>
      </c>
      <c r="F20" s="6">
        <v>52708050</v>
      </c>
      <c r="G20" s="25">
        <v>52708050</v>
      </c>
      <c r="H20" s="26">
        <v>0</v>
      </c>
      <c r="I20" s="24">
        <v>78854670</v>
      </c>
      <c r="J20" s="6">
        <v>69238400</v>
      </c>
      <c r="K20" s="25">
        <v>58060400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-63342361</v>
      </c>
      <c r="C22" s="52">
        <f aca="true" t="shared" si="3" ref="C22:K22">SUM(C19:C21)</f>
        <v>722018</v>
      </c>
      <c r="D22" s="53">
        <f t="shared" si="3"/>
        <v>39532331</v>
      </c>
      <c r="E22" s="51">
        <f t="shared" si="3"/>
        <v>21210700</v>
      </c>
      <c r="F22" s="52">
        <f t="shared" si="3"/>
        <v>2892580</v>
      </c>
      <c r="G22" s="54">
        <f t="shared" si="3"/>
        <v>2892580</v>
      </c>
      <c r="H22" s="55">
        <f t="shared" si="3"/>
        <v>0</v>
      </c>
      <c r="I22" s="51">
        <f t="shared" si="3"/>
        <v>41077040</v>
      </c>
      <c r="J22" s="52">
        <f t="shared" si="3"/>
        <v>28476220</v>
      </c>
      <c r="K22" s="54">
        <f t="shared" si="3"/>
        <v>23363270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-63342361</v>
      </c>
      <c r="C24" s="41">
        <f aca="true" t="shared" si="4" ref="C24:K24">SUM(C22:C23)</f>
        <v>722018</v>
      </c>
      <c r="D24" s="42">
        <f t="shared" si="4"/>
        <v>39532331</v>
      </c>
      <c r="E24" s="40">
        <f t="shared" si="4"/>
        <v>21210700</v>
      </c>
      <c r="F24" s="41">
        <f t="shared" si="4"/>
        <v>2892580</v>
      </c>
      <c r="G24" s="43">
        <f t="shared" si="4"/>
        <v>2892580</v>
      </c>
      <c r="H24" s="44">
        <f t="shared" si="4"/>
        <v>0</v>
      </c>
      <c r="I24" s="40">
        <f t="shared" si="4"/>
        <v>41077040</v>
      </c>
      <c r="J24" s="41">
        <f t="shared" si="4"/>
        <v>28476220</v>
      </c>
      <c r="K24" s="43">
        <f t="shared" si="4"/>
        <v>23363270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86427040</v>
      </c>
      <c r="C27" s="7">
        <v>78113411</v>
      </c>
      <c r="D27" s="64">
        <v>70909521</v>
      </c>
      <c r="E27" s="65">
        <v>136860750</v>
      </c>
      <c r="F27" s="7">
        <v>78264650</v>
      </c>
      <c r="G27" s="66">
        <v>78264650</v>
      </c>
      <c r="H27" s="67">
        <v>0</v>
      </c>
      <c r="I27" s="65">
        <v>185851620</v>
      </c>
      <c r="J27" s="7">
        <v>92427430</v>
      </c>
      <c r="K27" s="66">
        <v>83162360</v>
      </c>
    </row>
    <row r="28" spans="1:11" ht="13.5">
      <c r="A28" s="68" t="s">
        <v>30</v>
      </c>
      <c r="B28" s="6">
        <v>37594450</v>
      </c>
      <c r="C28" s="6">
        <v>64639320</v>
      </c>
      <c r="D28" s="23">
        <v>67808835</v>
      </c>
      <c r="E28" s="24">
        <v>75730750</v>
      </c>
      <c r="F28" s="6">
        <v>66042050</v>
      </c>
      <c r="G28" s="25">
        <v>66042050</v>
      </c>
      <c r="H28" s="26">
        <v>0</v>
      </c>
      <c r="I28" s="24">
        <v>96354620</v>
      </c>
      <c r="J28" s="6">
        <v>55238400</v>
      </c>
      <c r="K28" s="25">
        <v>58060400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8999600</v>
      </c>
      <c r="D30" s="23">
        <v>0</v>
      </c>
      <c r="E30" s="24">
        <v>45400000</v>
      </c>
      <c r="F30" s="6">
        <v>7000000</v>
      </c>
      <c r="G30" s="25">
        <v>7000000</v>
      </c>
      <c r="H30" s="26">
        <v>0</v>
      </c>
      <c r="I30" s="24">
        <v>31880000</v>
      </c>
      <c r="J30" s="6">
        <v>0</v>
      </c>
      <c r="K30" s="25">
        <v>0</v>
      </c>
    </row>
    <row r="31" spans="1:11" ht="13.5">
      <c r="A31" s="22" t="s">
        <v>35</v>
      </c>
      <c r="B31" s="6">
        <v>48832590</v>
      </c>
      <c r="C31" s="6">
        <v>4474492</v>
      </c>
      <c r="D31" s="23">
        <v>3100686</v>
      </c>
      <c r="E31" s="24">
        <v>15730000</v>
      </c>
      <c r="F31" s="6">
        <v>5222600</v>
      </c>
      <c r="G31" s="25">
        <v>5222600</v>
      </c>
      <c r="H31" s="26">
        <v>0</v>
      </c>
      <c r="I31" s="24">
        <v>57617000</v>
      </c>
      <c r="J31" s="6">
        <v>37189030</v>
      </c>
      <c r="K31" s="25">
        <v>25101960</v>
      </c>
    </row>
    <row r="32" spans="1:11" ht="13.5">
      <c r="A32" s="34" t="s">
        <v>36</v>
      </c>
      <c r="B32" s="7">
        <f>SUM(B28:B31)</f>
        <v>86427040</v>
      </c>
      <c r="C32" s="7">
        <f aca="true" t="shared" si="5" ref="C32:K32">SUM(C28:C31)</f>
        <v>78113412</v>
      </c>
      <c r="D32" s="64">
        <f t="shared" si="5"/>
        <v>70909521</v>
      </c>
      <c r="E32" s="65">
        <f t="shared" si="5"/>
        <v>136860750</v>
      </c>
      <c r="F32" s="7">
        <f t="shared" si="5"/>
        <v>78264650</v>
      </c>
      <c r="G32" s="66">
        <f t="shared" si="5"/>
        <v>78264650</v>
      </c>
      <c r="H32" s="67">
        <f t="shared" si="5"/>
        <v>0</v>
      </c>
      <c r="I32" s="65">
        <f t="shared" si="5"/>
        <v>185851620</v>
      </c>
      <c r="J32" s="7">
        <f t="shared" si="5"/>
        <v>92427430</v>
      </c>
      <c r="K32" s="66">
        <f t="shared" si="5"/>
        <v>83162360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151685833</v>
      </c>
      <c r="C35" s="6">
        <v>155492962</v>
      </c>
      <c r="D35" s="23">
        <v>180873424</v>
      </c>
      <c r="E35" s="24">
        <v>217942000</v>
      </c>
      <c r="F35" s="6">
        <v>264147000</v>
      </c>
      <c r="G35" s="25">
        <v>264147000</v>
      </c>
      <c r="H35" s="26">
        <v>6321036</v>
      </c>
      <c r="I35" s="24">
        <v>199685000</v>
      </c>
      <c r="J35" s="6">
        <v>220337000</v>
      </c>
      <c r="K35" s="25">
        <v>252523000</v>
      </c>
    </row>
    <row r="36" spans="1:11" ht="13.5">
      <c r="A36" s="22" t="s">
        <v>39</v>
      </c>
      <c r="B36" s="6">
        <v>911532410</v>
      </c>
      <c r="C36" s="6">
        <v>944986461</v>
      </c>
      <c r="D36" s="23">
        <v>1017210416</v>
      </c>
      <c r="E36" s="24">
        <v>1062941000</v>
      </c>
      <c r="F36" s="6">
        <v>1041284000</v>
      </c>
      <c r="G36" s="25">
        <v>1041284000</v>
      </c>
      <c r="H36" s="26">
        <v>2583511</v>
      </c>
      <c r="I36" s="24">
        <v>1157053000</v>
      </c>
      <c r="J36" s="6">
        <v>1172879000</v>
      </c>
      <c r="K36" s="25">
        <v>1174333000</v>
      </c>
    </row>
    <row r="37" spans="1:11" ht="13.5">
      <c r="A37" s="22" t="s">
        <v>40</v>
      </c>
      <c r="B37" s="6">
        <v>148457243</v>
      </c>
      <c r="C37" s="6">
        <v>170611254</v>
      </c>
      <c r="D37" s="23">
        <v>187544845</v>
      </c>
      <c r="E37" s="24">
        <v>167325000</v>
      </c>
      <c r="F37" s="6">
        <v>138086000</v>
      </c>
      <c r="G37" s="25">
        <v>138086000</v>
      </c>
      <c r="H37" s="26">
        <v>3656142</v>
      </c>
      <c r="I37" s="24">
        <v>158199000</v>
      </c>
      <c r="J37" s="6">
        <v>173631000</v>
      </c>
      <c r="K37" s="25">
        <v>196607000</v>
      </c>
    </row>
    <row r="38" spans="1:11" ht="13.5">
      <c r="A38" s="22" t="s">
        <v>41</v>
      </c>
      <c r="B38" s="6">
        <v>70747000</v>
      </c>
      <c r="C38" s="6">
        <v>85130000</v>
      </c>
      <c r="D38" s="23">
        <v>87213693</v>
      </c>
      <c r="E38" s="24">
        <v>122736000</v>
      </c>
      <c r="F38" s="6">
        <v>95055000</v>
      </c>
      <c r="G38" s="25">
        <v>95055000</v>
      </c>
      <c r="H38" s="26">
        <v>0</v>
      </c>
      <c r="I38" s="24">
        <v>109424000</v>
      </c>
      <c r="J38" s="6">
        <v>113401000</v>
      </c>
      <c r="K38" s="25">
        <v>117337000</v>
      </c>
    </row>
    <row r="39" spans="1:11" ht="13.5">
      <c r="A39" s="22" t="s">
        <v>42</v>
      </c>
      <c r="B39" s="6">
        <v>844014000</v>
      </c>
      <c r="C39" s="6">
        <v>844738169</v>
      </c>
      <c r="D39" s="23">
        <v>923325302</v>
      </c>
      <c r="E39" s="24">
        <v>990822000</v>
      </c>
      <c r="F39" s="6">
        <v>1072290000</v>
      </c>
      <c r="G39" s="25">
        <v>1072290000</v>
      </c>
      <c r="H39" s="26">
        <v>5248405</v>
      </c>
      <c r="I39" s="24">
        <v>1089115000</v>
      </c>
      <c r="J39" s="6">
        <v>1106184000</v>
      </c>
      <c r="K39" s="25">
        <v>1112912000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66724597</v>
      </c>
      <c r="C42" s="6">
        <v>68122961</v>
      </c>
      <c r="D42" s="23">
        <v>103698272</v>
      </c>
      <c r="E42" s="24">
        <v>124537882</v>
      </c>
      <c r="F42" s="6">
        <v>81624218</v>
      </c>
      <c r="G42" s="25">
        <v>81624218</v>
      </c>
      <c r="H42" s="26">
        <v>58196323</v>
      </c>
      <c r="I42" s="24">
        <v>113161510</v>
      </c>
      <c r="J42" s="6">
        <v>111707400</v>
      </c>
      <c r="K42" s="25">
        <v>102986000</v>
      </c>
    </row>
    <row r="43" spans="1:11" ht="13.5">
      <c r="A43" s="22" t="s">
        <v>45</v>
      </c>
      <c r="B43" s="6">
        <v>-78612000</v>
      </c>
      <c r="C43" s="6">
        <v>-75523603</v>
      </c>
      <c r="D43" s="23">
        <v>-73253897</v>
      </c>
      <c r="E43" s="24">
        <v>-131860997</v>
      </c>
      <c r="F43" s="6">
        <v>-73264998</v>
      </c>
      <c r="G43" s="25">
        <v>-73264998</v>
      </c>
      <c r="H43" s="26">
        <v>-39135477</v>
      </c>
      <c r="I43" s="24">
        <v>-166852000</v>
      </c>
      <c r="J43" s="6">
        <v>-91427000</v>
      </c>
      <c r="K43" s="25">
        <v>-77237000</v>
      </c>
    </row>
    <row r="44" spans="1:11" ht="13.5">
      <c r="A44" s="22" t="s">
        <v>46</v>
      </c>
      <c r="B44" s="6">
        <v>-15631000</v>
      </c>
      <c r="C44" s="6">
        <v>11324311</v>
      </c>
      <c r="D44" s="23">
        <v>-13500000</v>
      </c>
      <c r="E44" s="24">
        <v>39381000</v>
      </c>
      <c r="F44" s="6">
        <v>4681000</v>
      </c>
      <c r="G44" s="25">
        <v>4681000</v>
      </c>
      <c r="H44" s="26">
        <v>2448163</v>
      </c>
      <c r="I44" s="24">
        <v>29680500</v>
      </c>
      <c r="J44" s="6">
        <v>-2631000</v>
      </c>
      <c r="K44" s="25">
        <v>-3608000</v>
      </c>
    </row>
    <row r="45" spans="1:11" ht="13.5">
      <c r="A45" s="34" t="s">
        <v>47</v>
      </c>
      <c r="B45" s="7">
        <v>7676270</v>
      </c>
      <c r="C45" s="7">
        <v>11599557</v>
      </c>
      <c r="D45" s="64">
        <v>26128656</v>
      </c>
      <c r="E45" s="65">
        <v>1916886</v>
      </c>
      <c r="F45" s="7">
        <v>39169220</v>
      </c>
      <c r="G45" s="66">
        <v>39169220</v>
      </c>
      <c r="H45" s="67">
        <v>12317628</v>
      </c>
      <c r="I45" s="65">
        <v>159010</v>
      </c>
      <c r="J45" s="7">
        <v>17808410</v>
      </c>
      <c r="K45" s="66">
        <v>39949410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7675888</v>
      </c>
      <c r="C48" s="6">
        <v>16184281</v>
      </c>
      <c r="D48" s="23">
        <v>26129149</v>
      </c>
      <c r="E48" s="24">
        <v>15220000</v>
      </c>
      <c r="F48" s="6">
        <v>39169000</v>
      </c>
      <c r="G48" s="25">
        <v>39169000</v>
      </c>
      <c r="H48" s="26">
        <v>17890948</v>
      </c>
      <c r="I48" s="24">
        <v>159000</v>
      </c>
      <c r="J48" s="6">
        <v>17808000</v>
      </c>
      <c r="K48" s="25">
        <v>39949000</v>
      </c>
    </row>
    <row r="49" spans="1:11" ht="13.5">
      <c r="A49" s="22" t="s">
        <v>50</v>
      </c>
      <c r="B49" s="6">
        <f>+B75</f>
        <v>91156632.75300406</v>
      </c>
      <c r="C49" s="6">
        <f aca="true" t="shared" si="6" ref="C49:K49">+C75</f>
        <v>110943435.31508668</v>
      </c>
      <c r="D49" s="23">
        <f t="shared" si="6"/>
        <v>145344987.28671443</v>
      </c>
      <c r="E49" s="24">
        <f t="shared" si="6"/>
        <v>80575288.98655424</v>
      </c>
      <c r="F49" s="6">
        <f t="shared" si="6"/>
        <v>-54912714.903992206</v>
      </c>
      <c r="G49" s="25">
        <f t="shared" si="6"/>
        <v>-54912714.903992206</v>
      </c>
      <c r="H49" s="26">
        <f t="shared" si="6"/>
        <v>4049848</v>
      </c>
      <c r="I49" s="24">
        <f t="shared" si="6"/>
        <v>-3388383.6366815567</v>
      </c>
      <c r="J49" s="6">
        <f t="shared" si="6"/>
        <v>4971512.193108916</v>
      </c>
      <c r="K49" s="25">
        <f t="shared" si="6"/>
        <v>16408371.516976237</v>
      </c>
    </row>
    <row r="50" spans="1:11" ht="13.5">
      <c r="A50" s="34" t="s">
        <v>51</v>
      </c>
      <c r="B50" s="7">
        <f>+B48-B49</f>
        <v>-83480744.75300406</v>
      </c>
      <c r="C50" s="7">
        <f aca="true" t="shared" si="7" ref="C50:K50">+C48-C49</f>
        <v>-94759154.31508668</v>
      </c>
      <c r="D50" s="64">
        <f t="shared" si="7"/>
        <v>-119215838.28671443</v>
      </c>
      <c r="E50" s="65">
        <f t="shared" si="7"/>
        <v>-65355288.986554235</v>
      </c>
      <c r="F50" s="7">
        <f t="shared" si="7"/>
        <v>94081714.9039922</v>
      </c>
      <c r="G50" s="66">
        <f t="shared" si="7"/>
        <v>94081714.9039922</v>
      </c>
      <c r="H50" s="67">
        <f t="shared" si="7"/>
        <v>13841100</v>
      </c>
      <c r="I50" s="65">
        <f t="shared" si="7"/>
        <v>3547383.6366815567</v>
      </c>
      <c r="J50" s="7">
        <f t="shared" si="7"/>
        <v>12836487.806891084</v>
      </c>
      <c r="K50" s="66">
        <f t="shared" si="7"/>
        <v>23540628.483023763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910028854</v>
      </c>
      <c r="C53" s="6">
        <v>943313291</v>
      </c>
      <c r="D53" s="23">
        <v>1013352021</v>
      </c>
      <c r="E53" s="24">
        <v>137786830</v>
      </c>
      <c r="F53" s="6">
        <v>79190730</v>
      </c>
      <c r="G53" s="25">
        <v>79190730</v>
      </c>
      <c r="H53" s="26">
        <v>926080</v>
      </c>
      <c r="I53" s="24">
        <v>1157051413</v>
      </c>
      <c r="J53" s="6">
        <v>1172879223</v>
      </c>
      <c r="K53" s="25">
        <v>1174333103</v>
      </c>
    </row>
    <row r="54" spans="1:11" ht="13.5">
      <c r="A54" s="22" t="s">
        <v>98</v>
      </c>
      <c r="B54" s="6">
        <v>59179250</v>
      </c>
      <c r="C54" s="6">
        <v>43308890</v>
      </c>
      <c r="D54" s="23">
        <v>32887028</v>
      </c>
      <c r="E54" s="24">
        <v>62639720</v>
      </c>
      <c r="F54" s="6">
        <v>50220920</v>
      </c>
      <c r="G54" s="25">
        <v>50220920</v>
      </c>
      <c r="H54" s="26">
        <v>0</v>
      </c>
      <c r="I54" s="24">
        <v>70083730</v>
      </c>
      <c r="J54" s="6">
        <v>76600400</v>
      </c>
      <c r="K54" s="25">
        <v>81709740</v>
      </c>
    </row>
    <row r="55" spans="1:11" ht="13.5">
      <c r="A55" s="22" t="s">
        <v>54</v>
      </c>
      <c r="B55" s="6">
        <v>12316750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2020000</v>
      </c>
      <c r="J55" s="6">
        <v>2500000</v>
      </c>
      <c r="K55" s="25">
        <v>0</v>
      </c>
    </row>
    <row r="56" spans="1:11" ht="13.5">
      <c r="A56" s="22" t="s">
        <v>55</v>
      </c>
      <c r="B56" s="6">
        <v>62974358</v>
      </c>
      <c r="C56" s="6">
        <v>66637000</v>
      </c>
      <c r="D56" s="23">
        <v>59566770</v>
      </c>
      <c r="E56" s="24">
        <v>30685250</v>
      </c>
      <c r="F56" s="6">
        <v>27232250</v>
      </c>
      <c r="G56" s="25">
        <v>27232250</v>
      </c>
      <c r="H56" s="26">
        <v>0</v>
      </c>
      <c r="I56" s="24">
        <v>85673030</v>
      </c>
      <c r="J56" s="6">
        <v>86058440</v>
      </c>
      <c r="K56" s="25">
        <v>95456860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41498000</v>
      </c>
      <c r="C59" s="6">
        <v>45080000</v>
      </c>
      <c r="D59" s="23">
        <v>68446695</v>
      </c>
      <c r="E59" s="24">
        <v>70704929</v>
      </c>
      <c r="F59" s="6">
        <v>70704000</v>
      </c>
      <c r="G59" s="25">
        <v>70704000</v>
      </c>
      <c r="H59" s="26">
        <v>55179800</v>
      </c>
      <c r="I59" s="24">
        <v>79015923</v>
      </c>
      <c r="J59" s="6">
        <v>95142139</v>
      </c>
      <c r="K59" s="25">
        <v>111444365</v>
      </c>
    </row>
    <row r="60" spans="1:11" ht="13.5">
      <c r="A60" s="33" t="s">
        <v>58</v>
      </c>
      <c r="B60" s="6">
        <v>52674000</v>
      </c>
      <c r="C60" s="6">
        <v>55160000</v>
      </c>
      <c r="D60" s="23">
        <v>73255983</v>
      </c>
      <c r="E60" s="24">
        <v>67465360</v>
      </c>
      <c r="F60" s="6">
        <v>69634130</v>
      </c>
      <c r="G60" s="25">
        <v>69634130</v>
      </c>
      <c r="H60" s="26">
        <v>69634130</v>
      </c>
      <c r="I60" s="24">
        <v>66199160</v>
      </c>
      <c r="J60" s="6">
        <v>72138750</v>
      </c>
      <c r="K60" s="25">
        <v>76639790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2000</v>
      </c>
      <c r="C62" s="92">
        <v>2000</v>
      </c>
      <c r="D62" s="93">
        <v>3424</v>
      </c>
      <c r="E62" s="91">
        <v>887</v>
      </c>
      <c r="F62" s="92">
        <v>1500</v>
      </c>
      <c r="G62" s="93">
        <v>1500</v>
      </c>
      <c r="H62" s="94">
        <v>1500</v>
      </c>
      <c r="I62" s="91">
        <v>7670</v>
      </c>
      <c r="J62" s="92">
        <v>7670</v>
      </c>
      <c r="K62" s="93">
        <v>7670</v>
      </c>
    </row>
    <row r="63" spans="1:11" ht="13.5">
      <c r="A63" s="90" t="s">
        <v>61</v>
      </c>
      <c r="B63" s="91">
        <v>2000</v>
      </c>
      <c r="C63" s="92">
        <v>2000</v>
      </c>
      <c r="D63" s="93">
        <v>12152</v>
      </c>
      <c r="E63" s="91">
        <v>8537</v>
      </c>
      <c r="F63" s="92">
        <v>8169</v>
      </c>
      <c r="G63" s="93">
        <v>8169</v>
      </c>
      <c r="H63" s="94">
        <v>8169</v>
      </c>
      <c r="I63" s="91">
        <v>14302</v>
      </c>
      <c r="J63" s="92">
        <v>14302</v>
      </c>
      <c r="K63" s="93">
        <v>14302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45000</v>
      </c>
      <c r="C65" s="92">
        <v>30000</v>
      </c>
      <c r="D65" s="93">
        <v>69000</v>
      </c>
      <c r="E65" s="91">
        <v>72000</v>
      </c>
      <c r="F65" s="92">
        <v>72000</v>
      </c>
      <c r="G65" s="93">
        <v>72000</v>
      </c>
      <c r="H65" s="94">
        <v>72000</v>
      </c>
      <c r="I65" s="91">
        <v>72000</v>
      </c>
      <c r="J65" s="92">
        <v>72000</v>
      </c>
      <c r="K65" s="93">
        <v>630000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0.953713439331269</v>
      </c>
      <c r="C70" s="5">
        <f aca="true" t="shared" si="8" ref="C70:K70">IF(ISERROR(C71/C72),0,(C71/C72))</f>
        <v>0.8614616549393226</v>
      </c>
      <c r="D70" s="5">
        <f t="shared" si="8"/>
        <v>0.7933316687079254</v>
      </c>
      <c r="E70" s="5">
        <f t="shared" si="8"/>
        <v>0.9021667448451035</v>
      </c>
      <c r="F70" s="5">
        <f t="shared" si="8"/>
        <v>0.8919788619121487</v>
      </c>
      <c r="G70" s="5">
        <f t="shared" si="8"/>
        <v>0.8919788619121487</v>
      </c>
      <c r="H70" s="5">
        <f t="shared" si="8"/>
        <v>0</v>
      </c>
      <c r="I70" s="5">
        <f t="shared" si="8"/>
        <v>0.8595593086017018</v>
      </c>
      <c r="J70" s="5">
        <f t="shared" si="8"/>
        <v>0.8836250011082202</v>
      </c>
      <c r="K70" s="5">
        <f t="shared" si="8"/>
        <v>0.8999122800369346</v>
      </c>
    </row>
    <row r="71" spans="1:11" ht="12.75" hidden="1">
      <c r="A71" s="1" t="s">
        <v>104</v>
      </c>
      <c r="B71" s="1">
        <f>+B83</f>
        <v>428990999</v>
      </c>
      <c r="C71" s="1">
        <f aca="true" t="shared" si="9" ref="C71:K71">+C83</f>
        <v>429034544</v>
      </c>
      <c r="D71" s="1">
        <f t="shared" si="9"/>
        <v>450764625</v>
      </c>
      <c r="E71" s="1">
        <f t="shared" si="9"/>
        <v>634518167</v>
      </c>
      <c r="F71" s="1">
        <f t="shared" si="9"/>
        <v>630372995</v>
      </c>
      <c r="G71" s="1">
        <f t="shared" si="9"/>
        <v>630372995</v>
      </c>
      <c r="H71" s="1">
        <f t="shared" si="9"/>
        <v>526877943</v>
      </c>
      <c r="I71" s="1">
        <f t="shared" si="9"/>
        <v>654436800</v>
      </c>
      <c r="J71" s="1">
        <f t="shared" si="9"/>
        <v>718600000</v>
      </c>
      <c r="K71" s="1">
        <f t="shared" si="9"/>
        <v>781299000</v>
      </c>
    </row>
    <row r="72" spans="1:11" ht="12.75" hidden="1">
      <c r="A72" s="1" t="s">
        <v>105</v>
      </c>
      <c r="B72" s="1">
        <f>+B77</f>
        <v>449811213</v>
      </c>
      <c r="C72" s="1">
        <f aca="true" t="shared" si="10" ref="C72:K72">+C77</f>
        <v>498030924</v>
      </c>
      <c r="D72" s="1">
        <f t="shared" si="10"/>
        <v>568191896</v>
      </c>
      <c r="E72" s="1">
        <f t="shared" si="10"/>
        <v>703326930</v>
      </c>
      <c r="F72" s="1">
        <f t="shared" si="10"/>
        <v>706712930</v>
      </c>
      <c r="G72" s="1">
        <f t="shared" si="10"/>
        <v>706712930</v>
      </c>
      <c r="H72" s="1">
        <f t="shared" si="10"/>
        <v>0</v>
      </c>
      <c r="I72" s="1">
        <f t="shared" si="10"/>
        <v>761363170</v>
      </c>
      <c r="J72" s="1">
        <f t="shared" si="10"/>
        <v>813240910</v>
      </c>
      <c r="K72" s="1">
        <f t="shared" si="10"/>
        <v>868194620</v>
      </c>
    </row>
    <row r="73" spans="1:11" ht="12.75" hidden="1">
      <c r="A73" s="1" t="s">
        <v>106</v>
      </c>
      <c r="B73" s="1">
        <f>+B74</f>
        <v>-7281204.666666672</v>
      </c>
      <c r="C73" s="1">
        <f aca="true" t="shared" si="11" ref="C73:K73">+(C78+C80+C81+C82)-(B78+B80+B81+B82)</f>
        <v>-7389145</v>
      </c>
      <c r="D73" s="1">
        <f t="shared" si="11"/>
        <v>18651518</v>
      </c>
      <c r="E73" s="1">
        <f t="shared" si="11"/>
        <v>44044539</v>
      </c>
      <c r="F73" s="1">
        <f>+(F78+F80+F81+F82)-(D78+D80+D81+D82)</f>
        <v>70175539</v>
      </c>
      <c r="G73" s="1">
        <f>+(G78+G80+G81+G82)-(D78+D80+D81+D82)</f>
        <v>70175539</v>
      </c>
      <c r="H73" s="1">
        <f>+(H78+H80+H81+H82)-(D78+D80+D81+D82)</f>
        <v>-149790586</v>
      </c>
      <c r="I73" s="1">
        <f>+(I78+I80+I81+I82)-(E78+E80+E81+E82)</f>
        <v>-3196000</v>
      </c>
      <c r="J73" s="1">
        <f t="shared" si="11"/>
        <v>2003000</v>
      </c>
      <c r="K73" s="1">
        <f t="shared" si="11"/>
        <v>8045000</v>
      </c>
    </row>
    <row r="74" spans="1:11" ht="12.75" hidden="1">
      <c r="A74" s="1" t="s">
        <v>107</v>
      </c>
      <c r="B74" s="1">
        <f>+TREND(C74:E74)</f>
        <v>-7281204.666666672</v>
      </c>
      <c r="C74" s="1">
        <f>+C73</f>
        <v>-7389145</v>
      </c>
      <c r="D74" s="1">
        <f aca="true" t="shared" si="12" ref="D74:K74">+D73</f>
        <v>18651518</v>
      </c>
      <c r="E74" s="1">
        <f t="shared" si="12"/>
        <v>44044539</v>
      </c>
      <c r="F74" s="1">
        <f t="shared" si="12"/>
        <v>70175539</v>
      </c>
      <c r="G74" s="1">
        <f t="shared" si="12"/>
        <v>70175539</v>
      </c>
      <c r="H74" s="1">
        <f t="shared" si="12"/>
        <v>-149790586</v>
      </c>
      <c r="I74" s="1">
        <f t="shared" si="12"/>
        <v>-3196000</v>
      </c>
      <c r="J74" s="1">
        <f t="shared" si="12"/>
        <v>2003000</v>
      </c>
      <c r="K74" s="1">
        <f t="shared" si="12"/>
        <v>8045000</v>
      </c>
    </row>
    <row r="75" spans="1:11" ht="12.75" hidden="1">
      <c r="A75" s="1" t="s">
        <v>108</v>
      </c>
      <c r="B75" s="1">
        <f>+B84-(((B80+B81+B78)*B70)-B79)</f>
        <v>91156632.75300406</v>
      </c>
      <c r="C75" s="1">
        <f aca="true" t="shared" si="13" ref="C75:K75">+C84-(((C80+C81+C78)*C70)-C79)</f>
        <v>110943435.31508668</v>
      </c>
      <c r="D75" s="1">
        <f t="shared" si="13"/>
        <v>145344987.28671443</v>
      </c>
      <c r="E75" s="1">
        <f t="shared" si="13"/>
        <v>80575288.98655424</v>
      </c>
      <c r="F75" s="1">
        <f t="shared" si="13"/>
        <v>-54912714.903992206</v>
      </c>
      <c r="G75" s="1">
        <f t="shared" si="13"/>
        <v>-54912714.903992206</v>
      </c>
      <c r="H75" s="1">
        <f t="shared" si="13"/>
        <v>4049848</v>
      </c>
      <c r="I75" s="1">
        <f t="shared" si="13"/>
        <v>-3388383.6366815567</v>
      </c>
      <c r="J75" s="1">
        <f t="shared" si="13"/>
        <v>4971512.193108916</v>
      </c>
      <c r="K75" s="1">
        <f t="shared" si="13"/>
        <v>16408371.516976237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449811213</v>
      </c>
      <c r="C77" s="3">
        <v>498030924</v>
      </c>
      <c r="D77" s="3">
        <v>568191896</v>
      </c>
      <c r="E77" s="3">
        <v>703326930</v>
      </c>
      <c r="F77" s="3">
        <v>706712930</v>
      </c>
      <c r="G77" s="3">
        <v>706712930</v>
      </c>
      <c r="H77" s="3">
        <v>0</v>
      </c>
      <c r="I77" s="3">
        <v>761363170</v>
      </c>
      <c r="J77" s="3">
        <v>813240910</v>
      </c>
      <c r="K77" s="3">
        <v>868194620</v>
      </c>
    </row>
    <row r="78" spans="1:11" ht="12.75" hidden="1">
      <c r="A78" s="2" t="s">
        <v>65</v>
      </c>
      <c r="B78" s="3">
        <v>1504000</v>
      </c>
      <c r="C78" s="3">
        <v>1675943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128211000</v>
      </c>
      <c r="C79" s="3">
        <v>138021000</v>
      </c>
      <c r="D79" s="3">
        <v>171803449</v>
      </c>
      <c r="E79" s="3">
        <v>151000000</v>
      </c>
      <c r="F79" s="3">
        <v>120676000</v>
      </c>
      <c r="G79" s="3">
        <v>120676000</v>
      </c>
      <c r="H79" s="3">
        <v>4049848</v>
      </c>
      <c r="I79" s="3">
        <v>137000000</v>
      </c>
      <c r="J79" s="3">
        <v>150000000</v>
      </c>
      <c r="K79" s="3">
        <v>170000000</v>
      </c>
    </row>
    <row r="80" spans="1:11" ht="12.75" hidden="1">
      <c r="A80" s="2" t="s">
        <v>67</v>
      </c>
      <c r="B80" s="3">
        <v>91789000</v>
      </c>
      <c r="C80" s="3">
        <v>93536000</v>
      </c>
      <c r="D80" s="3">
        <v>110666962</v>
      </c>
      <c r="E80" s="3">
        <v>145722000</v>
      </c>
      <c r="F80" s="3">
        <v>145381000</v>
      </c>
      <c r="G80" s="3">
        <v>145381000</v>
      </c>
      <c r="H80" s="3">
        <v>-11605551</v>
      </c>
      <c r="I80" s="3">
        <v>148326000</v>
      </c>
      <c r="J80" s="3">
        <v>151129000</v>
      </c>
      <c r="K80" s="3">
        <v>153674000</v>
      </c>
    </row>
    <row r="81" spans="1:11" ht="12.75" hidden="1">
      <c r="A81" s="2" t="s">
        <v>68</v>
      </c>
      <c r="B81" s="3">
        <v>16208088</v>
      </c>
      <c r="C81" s="3">
        <v>19202000</v>
      </c>
      <c r="D81" s="3">
        <v>12792274</v>
      </c>
      <c r="E81" s="3">
        <v>25000000</v>
      </c>
      <c r="F81" s="3">
        <v>51472000</v>
      </c>
      <c r="G81" s="3">
        <v>51472000</v>
      </c>
      <c r="H81" s="3">
        <v>492426</v>
      </c>
      <c r="I81" s="3">
        <v>15000000</v>
      </c>
      <c r="J81" s="3">
        <v>13000000</v>
      </c>
      <c r="K81" s="3">
        <v>17000000</v>
      </c>
    </row>
    <row r="82" spans="1:11" ht="12.75" hidden="1">
      <c r="A82" s="2" t="s">
        <v>69</v>
      </c>
      <c r="B82" s="3">
        <v>17914000</v>
      </c>
      <c r="C82" s="3">
        <v>5612000</v>
      </c>
      <c r="D82" s="3">
        <v>15218225</v>
      </c>
      <c r="E82" s="3">
        <v>12000000</v>
      </c>
      <c r="F82" s="3">
        <v>12000000</v>
      </c>
      <c r="G82" s="3">
        <v>12000000</v>
      </c>
      <c r="H82" s="3">
        <v>0</v>
      </c>
      <c r="I82" s="3">
        <v>16200000</v>
      </c>
      <c r="J82" s="3">
        <v>17400000</v>
      </c>
      <c r="K82" s="3">
        <v>18900000</v>
      </c>
    </row>
    <row r="83" spans="1:11" ht="12.75" hidden="1">
      <c r="A83" s="2" t="s">
        <v>70</v>
      </c>
      <c r="B83" s="3">
        <v>428990999</v>
      </c>
      <c r="C83" s="3">
        <v>429034544</v>
      </c>
      <c r="D83" s="3">
        <v>450764625</v>
      </c>
      <c r="E83" s="3">
        <v>634518167</v>
      </c>
      <c r="F83" s="3">
        <v>630372995</v>
      </c>
      <c r="G83" s="3">
        <v>630372995</v>
      </c>
      <c r="H83" s="3">
        <v>526877943</v>
      </c>
      <c r="I83" s="3">
        <v>654436800</v>
      </c>
      <c r="J83" s="3">
        <v>718600000</v>
      </c>
      <c r="K83" s="3">
        <v>781299000</v>
      </c>
    </row>
    <row r="84" spans="1:11" ht="12.75" hidden="1">
      <c r="A84" s="2" t="s">
        <v>71</v>
      </c>
      <c r="B84" s="3">
        <v>67378292</v>
      </c>
      <c r="C84" s="3">
        <v>71485660</v>
      </c>
      <c r="D84" s="3">
        <v>71485660</v>
      </c>
      <c r="E84" s="3">
        <v>83595000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19167186</v>
      </c>
      <c r="C5" s="6">
        <v>16322286</v>
      </c>
      <c r="D5" s="23">
        <v>19474278</v>
      </c>
      <c r="E5" s="24">
        <v>16040108</v>
      </c>
      <c r="F5" s="6">
        <v>16449348</v>
      </c>
      <c r="G5" s="25">
        <v>16449348</v>
      </c>
      <c r="H5" s="26">
        <v>0</v>
      </c>
      <c r="I5" s="24">
        <v>25612161</v>
      </c>
      <c r="J5" s="6">
        <v>27148890</v>
      </c>
      <c r="K5" s="25">
        <v>28777824</v>
      </c>
    </row>
    <row r="6" spans="1:11" ht="13.5">
      <c r="A6" s="22" t="s">
        <v>18</v>
      </c>
      <c r="B6" s="6">
        <v>67415830</v>
      </c>
      <c r="C6" s="6">
        <v>43222421</v>
      </c>
      <c r="D6" s="23">
        <v>47117457</v>
      </c>
      <c r="E6" s="24">
        <v>45227511</v>
      </c>
      <c r="F6" s="6">
        <v>39227511</v>
      </c>
      <c r="G6" s="25">
        <v>39227511</v>
      </c>
      <c r="H6" s="26">
        <v>0</v>
      </c>
      <c r="I6" s="24">
        <v>50737493</v>
      </c>
      <c r="J6" s="6">
        <v>53781742</v>
      </c>
      <c r="K6" s="25">
        <v>57008648</v>
      </c>
    </row>
    <row r="7" spans="1:11" ht="13.5">
      <c r="A7" s="22" t="s">
        <v>19</v>
      </c>
      <c r="B7" s="6">
        <v>244597</v>
      </c>
      <c r="C7" s="6">
        <v>159604</v>
      </c>
      <c r="D7" s="23">
        <v>123084</v>
      </c>
      <c r="E7" s="24">
        <v>450000</v>
      </c>
      <c r="F7" s="6">
        <v>545830</v>
      </c>
      <c r="G7" s="25">
        <v>545830</v>
      </c>
      <c r="H7" s="26">
        <v>0</v>
      </c>
      <c r="I7" s="24">
        <v>578580</v>
      </c>
      <c r="J7" s="6">
        <v>613295</v>
      </c>
      <c r="K7" s="25">
        <v>650092</v>
      </c>
    </row>
    <row r="8" spans="1:11" ht="13.5">
      <c r="A8" s="22" t="s">
        <v>20</v>
      </c>
      <c r="B8" s="6">
        <v>71805607</v>
      </c>
      <c r="C8" s="6">
        <v>80799200</v>
      </c>
      <c r="D8" s="23">
        <v>76354630</v>
      </c>
      <c r="E8" s="24">
        <v>79412000</v>
      </c>
      <c r="F8" s="6">
        <v>80239290</v>
      </c>
      <c r="G8" s="25">
        <v>80239290</v>
      </c>
      <c r="H8" s="26">
        <v>0</v>
      </c>
      <c r="I8" s="24">
        <v>82392000</v>
      </c>
      <c r="J8" s="6">
        <v>79168000</v>
      </c>
      <c r="K8" s="25">
        <v>77628000</v>
      </c>
    </row>
    <row r="9" spans="1:11" ht="13.5">
      <c r="A9" s="22" t="s">
        <v>21</v>
      </c>
      <c r="B9" s="6">
        <v>13523487</v>
      </c>
      <c r="C9" s="6">
        <v>14508519</v>
      </c>
      <c r="D9" s="23">
        <v>16422035</v>
      </c>
      <c r="E9" s="24">
        <v>13123487</v>
      </c>
      <c r="F9" s="6">
        <v>26158988</v>
      </c>
      <c r="G9" s="25">
        <v>26158988</v>
      </c>
      <c r="H9" s="26">
        <v>0</v>
      </c>
      <c r="I9" s="24">
        <v>27728527</v>
      </c>
      <c r="J9" s="6">
        <v>29392240</v>
      </c>
      <c r="K9" s="25">
        <v>31155773</v>
      </c>
    </row>
    <row r="10" spans="1:11" ht="25.5">
      <c r="A10" s="27" t="s">
        <v>97</v>
      </c>
      <c r="B10" s="28">
        <f>SUM(B5:B9)</f>
        <v>172156707</v>
      </c>
      <c r="C10" s="29">
        <f aca="true" t="shared" si="0" ref="C10:K10">SUM(C5:C9)</f>
        <v>155012030</v>
      </c>
      <c r="D10" s="30">
        <f t="shared" si="0"/>
        <v>159491484</v>
      </c>
      <c r="E10" s="28">
        <f t="shared" si="0"/>
        <v>154253106</v>
      </c>
      <c r="F10" s="29">
        <f t="shared" si="0"/>
        <v>162620967</v>
      </c>
      <c r="G10" s="31">
        <f t="shared" si="0"/>
        <v>162620967</v>
      </c>
      <c r="H10" s="32">
        <f t="shared" si="0"/>
        <v>0</v>
      </c>
      <c r="I10" s="28">
        <f t="shared" si="0"/>
        <v>187048761</v>
      </c>
      <c r="J10" s="29">
        <f t="shared" si="0"/>
        <v>190104167</v>
      </c>
      <c r="K10" s="31">
        <f t="shared" si="0"/>
        <v>195220337</v>
      </c>
    </row>
    <row r="11" spans="1:11" ht="13.5">
      <c r="A11" s="22" t="s">
        <v>22</v>
      </c>
      <c r="B11" s="6">
        <v>54870577</v>
      </c>
      <c r="C11" s="6">
        <v>66470109</v>
      </c>
      <c r="D11" s="23">
        <v>69615960</v>
      </c>
      <c r="E11" s="24">
        <v>72819584</v>
      </c>
      <c r="F11" s="6">
        <v>74134560</v>
      </c>
      <c r="G11" s="25">
        <v>74134560</v>
      </c>
      <c r="H11" s="26">
        <v>0</v>
      </c>
      <c r="I11" s="24">
        <v>77396479</v>
      </c>
      <c r="J11" s="6">
        <v>80995460</v>
      </c>
      <c r="K11" s="25">
        <v>84761703</v>
      </c>
    </row>
    <row r="12" spans="1:11" ht="13.5">
      <c r="A12" s="22" t="s">
        <v>23</v>
      </c>
      <c r="B12" s="6">
        <v>5097072</v>
      </c>
      <c r="C12" s="6">
        <v>5420628</v>
      </c>
      <c r="D12" s="23">
        <v>5235182</v>
      </c>
      <c r="E12" s="24">
        <v>4926142</v>
      </c>
      <c r="F12" s="6">
        <v>4926142</v>
      </c>
      <c r="G12" s="25">
        <v>4926142</v>
      </c>
      <c r="H12" s="26">
        <v>0</v>
      </c>
      <c r="I12" s="24">
        <v>5142892</v>
      </c>
      <c r="J12" s="6">
        <v>5382037</v>
      </c>
      <c r="K12" s="25">
        <v>5632301</v>
      </c>
    </row>
    <row r="13" spans="1:11" ht="13.5">
      <c r="A13" s="22" t="s">
        <v>98</v>
      </c>
      <c r="B13" s="6">
        <v>120148656</v>
      </c>
      <c r="C13" s="6">
        <v>123676891</v>
      </c>
      <c r="D13" s="23">
        <v>122993232</v>
      </c>
      <c r="E13" s="24">
        <v>1201200</v>
      </c>
      <c r="F13" s="6">
        <v>1201200</v>
      </c>
      <c r="G13" s="25">
        <v>1201200</v>
      </c>
      <c r="H13" s="26">
        <v>0</v>
      </c>
      <c r="I13" s="24">
        <v>1500000</v>
      </c>
      <c r="J13" s="6">
        <v>1588500</v>
      </c>
      <c r="K13" s="25">
        <v>1677456</v>
      </c>
    </row>
    <row r="14" spans="1:11" ht="13.5">
      <c r="A14" s="22" t="s">
        <v>24</v>
      </c>
      <c r="B14" s="6">
        <v>7862228</v>
      </c>
      <c r="C14" s="6">
        <v>7278597</v>
      </c>
      <c r="D14" s="23">
        <v>6566642</v>
      </c>
      <c r="E14" s="24">
        <v>254597</v>
      </c>
      <c r="F14" s="6">
        <v>5989516</v>
      </c>
      <c r="G14" s="25">
        <v>5989516</v>
      </c>
      <c r="H14" s="26">
        <v>0</v>
      </c>
      <c r="I14" s="24">
        <v>3198072</v>
      </c>
      <c r="J14" s="6">
        <v>3386758</v>
      </c>
      <c r="K14" s="25">
        <v>3576417</v>
      </c>
    </row>
    <row r="15" spans="1:11" ht="13.5">
      <c r="A15" s="22" t="s">
        <v>25</v>
      </c>
      <c r="B15" s="6">
        <v>36778657</v>
      </c>
      <c r="C15" s="6">
        <v>9168910</v>
      </c>
      <c r="D15" s="23">
        <v>27714956</v>
      </c>
      <c r="E15" s="24">
        <v>12443300</v>
      </c>
      <c r="F15" s="6">
        <v>5000000</v>
      </c>
      <c r="G15" s="25">
        <v>5000000</v>
      </c>
      <c r="H15" s="26">
        <v>0</v>
      </c>
      <c r="I15" s="24">
        <v>7000000</v>
      </c>
      <c r="J15" s="6">
        <v>6041683</v>
      </c>
      <c r="K15" s="25">
        <v>7934442</v>
      </c>
    </row>
    <row r="16" spans="1:11" ht="13.5">
      <c r="A16" s="33" t="s">
        <v>26</v>
      </c>
      <c r="B16" s="6">
        <v>7708564</v>
      </c>
      <c r="C16" s="6">
        <v>7529210</v>
      </c>
      <c r="D16" s="23">
        <v>6746501</v>
      </c>
      <c r="E16" s="24">
        <v>15000000</v>
      </c>
      <c r="F16" s="6">
        <v>8500000</v>
      </c>
      <c r="G16" s="25">
        <v>8500000</v>
      </c>
      <c r="H16" s="26">
        <v>0</v>
      </c>
      <c r="I16" s="24">
        <v>10000000</v>
      </c>
      <c r="J16" s="6">
        <v>10590000</v>
      </c>
      <c r="K16" s="25">
        <v>11183040</v>
      </c>
    </row>
    <row r="17" spans="1:11" ht="13.5">
      <c r="A17" s="22" t="s">
        <v>27</v>
      </c>
      <c r="B17" s="6">
        <v>58970349</v>
      </c>
      <c r="C17" s="6">
        <v>89971341</v>
      </c>
      <c r="D17" s="23">
        <v>73624043</v>
      </c>
      <c r="E17" s="24">
        <v>56086486</v>
      </c>
      <c r="F17" s="6">
        <v>108153645</v>
      </c>
      <c r="G17" s="25">
        <v>108153645</v>
      </c>
      <c r="H17" s="26">
        <v>0</v>
      </c>
      <c r="I17" s="24">
        <v>66320634</v>
      </c>
      <c r="J17" s="6">
        <v>68056580</v>
      </c>
      <c r="K17" s="25">
        <v>71812098</v>
      </c>
    </row>
    <row r="18" spans="1:11" ht="13.5">
      <c r="A18" s="34" t="s">
        <v>28</v>
      </c>
      <c r="B18" s="35">
        <f>SUM(B11:B17)</f>
        <v>291436103</v>
      </c>
      <c r="C18" s="36">
        <f aca="true" t="shared" si="1" ref="C18:K18">SUM(C11:C17)</f>
        <v>309515686</v>
      </c>
      <c r="D18" s="37">
        <f t="shared" si="1"/>
        <v>312496516</v>
      </c>
      <c r="E18" s="35">
        <f t="shared" si="1"/>
        <v>162731309</v>
      </c>
      <c r="F18" s="36">
        <f t="shared" si="1"/>
        <v>207905063</v>
      </c>
      <c r="G18" s="38">
        <f t="shared" si="1"/>
        <v>207905063</v>
      </c>
      <c r="H18" s="39">
        <f t="shared" si="1"/>
        <v>0</v>
      </c>
      <c r="I18" s="35">
        <f t="shared" si="1"/>
        <v>170558077</v>
      </c>
      <c r="J18" s="36">
        <f t="shared" si="1"/>
        <v>176041018</v>
      </c>
      <c r="K18" s="38">
        <f t="shared" si="1"/>
        <v>186577457</v>
      </c>
    </row>
    <row r="19" spans="1:11" ht="13.5">
      <c r="A19" s="34" t="s">
        <v>29</v>
      </c>
      <c r="B19" s="40">
        <f>+B10-B18</f>
        <v>-119279396</v>
      </c>
      <c r="C19" s="41">
        <f aca="true" t="shared" si="2" ref="C19:K19">+C10-C18</f>
        <v>-154503656</v>
      </c>
      <c r="D19" s="42">
        <f t="shared" si="2"/>
        <v>-153005032</v>
      </c>
      <c r="E19" s="40">
        <f t="shared" si="2"/>
        <v>-8478203</v>
      </c>
      <c r="F19" s="41">
        <f t="shared" si="2"/>
        <v>-45284096</v>
      </c>
      <c r="G19" s="43">
        <f t="shared" si="2"/>
        <v>-45284096</v>
      </c>
      <c r="H19" s="44">
        <f t="shared" si="2"/>
        <v>0</v>
      </c>
      <c r="I19" s="40">
        <f t="shared" si="2"/>
        <v>16490684</v>
      </c>
      <c r="J19" s="41">
        <f t="shared" si="2"/>
        <v>14063149</v>
      </c>
      <c r="K19" s="43">
        <f t="shared" si="2"/>
        <v>8642880</v>
      </c>
    </row>
    <row r="20" spans="1:11" ht="13.5">
      <c r="A20" s="22" t="s">
        <v>30</v>
      </c>
      <c r="B20" s="24">
        <v>34291118</v>
      </c>
      <c r="C20" s="6">
        <v>31498933</v>
      </c>
      <c r="D20" s="23">
        <v>19820052</v>
      </c>
      <c r="E20" s="24">
        <v>51718000</v>
      </c>
      <c r="F20" s="6">
        <v>0</v>
      </c>
      <c r="G20" s="25">
        <v>0</v>
      </c>
      <c r="H20" s="26">
        <v>0</v>
      </c>
      <c r="I20" s="24">
        <v>25811000</v>
      </c>
      <c r="J20" s="6">
        <v>29537000</v>
      </c>
      <c r="K20" s="25">
        <v>30624000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-84988278</v>
      </c>
      <c r="C22" s="52">
        <f aca="true" t="shared" si="3" ref="C22:K22">SUM(C19:C21)</f>
        <v>-123004723</v>
      </c>
      <c r="D22" s="53">
        <f t="shared" si="3"/>
        <v>-133184980</v>
      </c>
      <c r="E22" s="51">
        <f t="shared" si="3"/>
        <v>43239797</v>
      </c>
      <c r="F22" s="52">
        <f t="shared" si="3"/>
        <v>-45284096</v>
      </c>
      <c r="G22" s="54">
        <f t="shared" si="3"/>
        <v>-45284096</v>
      </c>
      <c r="H22" s="55">
        <f t="shared" si="3"/>
        <v>0</v>
      </c>
      <c r="I22" s="51">
        <f t="shared" si="3"/>
        <v>42301684</v>
      </c>
      <c r="J22" s="52">
        <f t="shared" si="3"/>
        <v>43600149</v>
      </c>
      <c r="K22" s="54">
        <f t="shared" si="3"/>
        <v>39266880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-84988278</v>
      </c>
      <c r="C24" s="41">
        <f aca="true" t="shared" si="4" ref="C24:K24">SUM(C22:C23)</f>
        <v>-123004723</v>
      </c>
      <c r="D24" s="42">
        <f t="shared" si="4"/>
        <v>-133184980</v>
      </c>
      <c r="E24" s="40">
        <f t="shared" si="4"/>
        <v>43239797</v>
      </c>
      <c r="F24" s="41">
        <f t="shared" si="4"/>
        <v>-45284096</v>
      </c>
      <c r="G24" s="43">
        <f t="shared" si="4"/>
        <v>-45284096</v>
      </c>
      <c r="H24" s="44">
        <f t="shared" si="4"/>
        <v>0</v>
      </c>
      <c r="I24" s="40">
        <f t="shared" si="4"/>
        <v>42301684</v>
      </c>
      <c r="J24" s="41">
        <f t="shared" si="4"/>
        <v>43600149</v>
      </c>
      <c r="K24" s="43">
        <f t="shared" si="4"/>
        <v>39266880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55741358</v>
      </c>
      <c r="C27" s="7">
        <v>34506387</v>
      </c>
      <c r="D27" s="64">
        <v>25642024</v>
      </c>
      <c r="E27" s="65">
        <v>43017176</v>
      </c>
      <c r="F27" s="7">
        <v>38299422</v>
      </c>
      <c r="G27" s="66">
        <v>38299422</v>
      </c>
      <c r="H27" s="67">
        <v>0</v>
      </c>
      <c r="I27" s="65">
        <v>42103380</v>
      </c>
      <c r="J27" s="7">
        <v>36080657</v>
      </c>
      <c r="K27" s="66">
        <v>34585459</v>
      </c>
    </row>
    <row r="28" spans="1:11" ht="13.5">
      <c r="A28" s="68" t="s">
        <v>30</v>
      </c>
      <c r="B28" s="6">
        <v>41368589</v>
      </c>
      <c r="C28" s="6">
        <v>29437981</v>
      </c>
      <c r="D28" s="23">
        <v>23323464</v>
      </c>
      <c r="E28" s="24">
        <v>31400001</v>
      </c>
      <c r="F28" s="6">
        <v>25771922</v>
      </c>
      <c r="G28" s="25">
        <v>25771922</v>
      </c>
      <c r="H28" s="26">
        <v>0</v>
      </c>
      <c r="I28" s="24">
        <v>25811000</v>
      </c>
      <c r="J28" s="6">
        <v>29537000</v>
      </c>
      <c r="K28" s="25">
        <v>30624000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14372769</v>
      </c>
      <c r="C31" s="6">
        <v>5068406</v>
      </c>
      <c r="D31" s="23">
        <v>2318560</v>
      </c>
      <c r="E31" s="24">
        <v>11617175</v>
      </c>
      <c r="F31" s="6">
        <v>12527500</v>
      </c>
      <c r="G31" s="25">
        <v>12527500</v>
      </c>
      <c r="H31" s="26">
        <v>0</v>
      </c>
      <c r="I31" s="24">
        <v>16292380</v>
      </c>
      <c r="J31" s="6">
        <v>6543657</v>
      </c>
      <c r="K31" s="25">
        <v>3961459</v>
      </c>
    </row>
    <row r="32" spans="1:11" ht="13.5">
      <c r="A32" s="34" t="s">
        <v>36</v>
      </c>
      <c r="B32" s="7">
        <f>SUM(B28:B31)</f>
        <v>55741358</v>
      </c>
      <c r="C32" s="7">
        <f aca="true" t="shared" si="5" ref="C32:K32">SUM(C28:C31)</f>
        <v>34506387</v>
      </c>
      <c r="D32" s="64">
        <f t="shared" si="5"/>
        <v>25642024</v>
      </c>
      <c r="E32" s="65">
        <f t="shared" si="5"/>
        <v>43017176</v>
      </c>
      <c r="F32" s="7">
        <f t="shared" si="5"/>
        <v>38299422</v>
      </c>
      <c r="G32" s="66">
        <f t="shared" si="5"/>
        <v>38299422</v>
      </c>
      <c r="H32" s="67">
        <f t="shared" si="5"/>
        <v>0</v>
      </c>
      <c r="I32" s="65">
        <f t="shared" si="5"/>
        <v>42103380</v>
      </c>
      <c r="J32" s="7">
        <f t="shared" si="5"/>
        <v>36080657</v>
      </c>
      <c r="K32" s="66">
        <f t="shared" si="5"/>
        <v>34585459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45600907</v>
      </c>
      <c r="C35" s="6">
        <v>44274326</v>
      </c>
      <c r="D35" s="23">
        <v>41999686</v>
      </c>
      <c r="E35" s="24">
        <v>81230251</v>
      </c>
      <c r="F35" s="6">
        <v>457521000</v>
      </c>
      <c r="G35" s="25">
        <v>457521000</v>
      </c>
      <c r="H35" s="26">
        <v>0</v>
      </c>
      <c r="I35" s="24">
        <v>260613960</v>
      </c>
      <c r="J35" s="6">
        <v>204036212</v>
      </c>
      <c r="K35" s="25">
        <v>151497261</v>
      </c>
    </row>
    <row r="36" spans="1:11" ht="13.5">
      <c r="A36" s="22" t="s">
        <v>39</v>
      </c>
      <c r="B36" s="6">
        <v>1816055285</v>
      </c>
      <c r="C36" s="6">
        <v>1726281638</v>
      </c>
      <c r="D36" s="23">
        <v>1629637526</v>
      </c>
      <c r="E36" s="24">
        <v>1189219914</v>
      </c>
      <c r="F36" s="6">
        <v>1189220000</v>
      </c>
      <c r="G36" s="25">
        <v>1189220000</v>
      </c>
      <c r="H36" s="26">
        <v>0</v>
      </c>
      <c r="I36" s="24">
        <v>1155160802</v>
      </c>
      <c r="J36" s="6">
        <v>1062901994</v>
      </c>
      <c r="K36" s="25">
        <v>956847491</v>
      </c>
    </row>
    <row r="37" spans="1:11" ht="13.5">
      <c r="A37" s="22" t="s">
        <v>40</v>
      </c>
      <c r="B37" s="6">
        <v>141418568</v>
      </c>
      <c r="C37" s="6">
        <v>172685635</v>
      </c>
      <c r="D37" s="23">
        <v>207928463</v>
      </c>
      <c r="E37" s="24">
        <v>151954533</v>
      </c>
      <c r="F37" s="6">
        <v>173274000</v>
      </c>
      <c r="G37" s="25">
        <v>173274000</v>
      </c>
      <c r="H37" s="26">
        <v>0</v>
      </c>
      <c r="I37" s="24">
        <v>134690343</v>
      </c>
      <c r="J37" s="6">
        <v>122105290</v>
      </c>
      <c r="K37" s="25">
        <v>111530979</v>
      </c>
    </row>
    <row r="38" spans="1:11" ht="13.5">
      <c r="A38" s="22" t="s">
        <v>41</v>
      </c>
      <c r="B38" s="6">
        <v>16199138</v>
      </c>
      <c r="C38" s="6">
        <v>17731657</v>
      </c>
      <c r="D38" s="23">
        <v>16755057</v>
      </c>
      <c r="E38" s="24">
        <v>22019289</v>
      </c>
      <c r="F38" s="6">
        <v>700000</v>
      </c>
      <c r="G38" s="25">
        <v>700000</v>
      </c>
      <c r="H38" s="26">
        <v>0</v>
      </c>
      <c r="I38" s="24">
        <v>16540915</v>
      </c>
      <c r="J38" s="6">
        <v>16273993</v>
      </c>
      <c r="K38" s="25">
        <v>15989417</v>
      </c>
    </row>
    <row r="39" spans="1:11" ht="13.5">
      <c r="A39" s="22" t="s">
        <v>42</v>
      </c>
      <c r="B39" s="6">
        <v>1704038486</v>
      </c>
      <c r="C39" s="6">
        <v>1580138672</v>
      </c>
      <c r="D39" s="23">
        <v>1446953692</v>
      </c>
      <c r="E39" s="24">
        <v>1096476343</v>
      </c>
      <c r="F39" s="6">
        <v>1472767000</v>
      </c>
      <c r="G39" s="25">
        <v>1472767000</v>
      </c>
      <c r="H39" s="26">
        <v>0</v>
      </c>
      <c r="I39" s="24">
        <v>1264543504</v>
      </c>
      <c r="J39" s="6">
        <v>1128558923</v>
      </c>
      <c r="K39" s="25">
        <v>980824356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46611689</v>
      </c>
      <c r="C42" s="6">
        <v>38639791</v>
      </c>
      <c r="D42" s="23">
        <v>25297025</v>
      </c>
      <c r="E42" s="24">
        <v>43239801</v>
      </c>
      <c r="F42" s="6">
        <v>22097550</v>
      </c>
      <c r="G42" s="25">
        <v>22097550</v>
      </c>
      <c r="H42" s="26">
        <v>16307897</v>
      </c>
      <c r="I42" s="24">
        <v>42301506</v>
      </c>
      <c r="J42" s="6">
        <v>43599961</v>
      </c>
      <c r="K42" s="25">
        <v>39266381</v>
      </c>
    </row>
    <row r="43" spans="1:11" ht="13.5">
      <c r="A43" s="22" t="s">
        <v>45</v>
      </c>
      <c r="B43" s="6">
        <v>-65160546</v>
      </c>
      <c r="C43" s="6">
        <v>-33556617</v>
      </c>
      <c r="D43" s="23">
        <v>-25778687</v>
      </c>
      <c r="E43" s="24">
        <v>-43017175</v>
      </c>
      <c r="F43" s="6">
        <v>-38299422</v>
      </c>
      <c r="G43" s="25">
        <v>-38299422</v>
      </c>
      <c r="H43" s="26">
        <v>-17786073</v>
      </c>
      <c r="I43" s="24">
        <v>-42103380</v>
      </c>
      <c r="J43" s="6">
        <v>-36080658</v>
      </c>
      <c r="K43" s="25">
        <v>-34585459</v>
      </c>
    </row>
    <row r="44" spans="1:11" ht="13.5">
      <c r="A44" s="22" t="s">
        <v>46</v>
      </c>
      <c r="B44" s="6">
        <v>-1060872</v>
      </c>
      <c r="C44" s="6">
        <v>-2290456</v>
      </c>
      <c r="D44" s="23">
        <v>-1672260</v>
      </c>
      <c r="E44" s="24">
        <v>0</v>
      </c>
      <c r="F44" s="6">
        <v>0</v>
      </c>
      <c r="G44" s="25">
        <v>0</v>
      </c>
      <c r="H44" s="26">
        <v>1000000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-2794348</v>
      </c>
      <c r="C45" s="7">
        <v>2792718</v>
      </c>
      <c r="D45" s="64">
        <v>-2153922</v>
      </c>
      <c r="E45" s="65">
        <v>222626</v>
      </c>
      <c r="F45" s="7">
        <v>-15559811</v>
      </c>
      <c r="G45" s="66">
        <v>-15559811</v>
      </c>
      <c r="H45" s="67">
        <v>-440287</v>
      </c>
      <c r="I45" s="65">
        <v>198126</v>
      </c>
      <c r="J45" s="7">
        <v>7717429</v>
      </c>
      <c r="K45" s="66">
        <v>12398351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-2683500</v>
      </c>
      <c r="C48" s="6">
        <v>2820153</v>
      </c>
      <c r="D48" s="23">
        <v>95782</v>
      </c>
      <c r="E48" s="24">
        <v>690950</v>
      </c>
      <c r="F48" s="6">
        <v>691000</v>
      </c>
      <c r="G48" s="25">
        <v>691000</v>
      </c>
      <c r="H48" s="26">
        <v>0</v>
      </c>
      <c r="I48" s="24">
        <v>665503</v>
      </c>
      <c r="J48" s="6">
        <v>3648404</v>
      </c>
      <c r="K48" s="25">
        <v>3752262</v>
      </c>
    </row>
    <row r="49" spans="1:11" ht="13.5">
      <c r="A49" s="22" t="s">
        <v>50</v>
      </c>
      <c r="B49" s="6">
        <f>+B75</f>
        <v>110861531.79493466</v>
      </c>
      <c r="C49" s="6">
        <f aca="true" t="shared" si="6" ref="C49:K49">+C75</f>
        <v>158138756.47585914</v>
      </c>
      <c r="D49" s="23">
        <f t="shared" si="6"/>
        <v>190465014.00768995</v>
      </c>
      <c r="E49" s="24">
        <f t="shared" si="6"/>
        <v>72889972.85013</v>
      </c>
      <c r="F49" s="6">
        <f t="shared" si="6"/>
        <v>-204523695.85549712</v>
      </c>
      <c r="G49" s="25">
        <f t="shared" si="6"/>
        <v>-204523695.85549712</v>
      </c>
      <c r="H49" s="26">
        <f t="shared" si="6"/>
        <v>0</v>
      </c>
      <c r="I49" s="24">
        <f t="shared" si="6"/>
        <v>-80311394.13481963</v>
      </c>
      <c r="J49" s="6">
        <f t="shared" si="6"/>
        <v>-43881329.795924604</v>
      </c>
      <c r="K49" s="25">
        <f t="shared" si="6"/>
        <v>-11521658.558875635</v>
      </c>
    </row>
    <row r="50" spans="1:11" ht="13.5">
      <c r="A50" s="34" t="s">
        <v>51</v>
      </c>
      <c r="B50" s="7">
        <f>+B48-B49</f>
        <v>-113545031.79493466</v>
      </c>
      <c r="C50" s="7">
        <f aca="true" t="shared" si="7" ref="C50:K50">+C48-C49</f>
        <v>-155318603.47585914</v>
      </c>
      <c r="D50" s="64">
        <f t="shared" si="7"/>
        <v>-190369232.00768995</v>
      </c>
      <c r="E50" s="65">
        <f t="shared" si="7"/>
        <v>-72199022.85013</v>
      </c>
      <c r="F50" s="7">
        <f t="shared" si="7"/>
        <v>205214695.85549712</v>
      </c>
      <c r="G50" s="66">
        <f t="shared" si="7"/>
        <v>205214695.85549712</v>
      </c>
      <c r="H50" s="67">
        <f t="shared" si="7"/>
        <v>0</v>
      </c>
      <c r="I50" s="65">
        <f t="shared" si="7"/>
        <v>80976897.13481963</v>
      </c>
      <c r="J50" s="7">
        <f t="shared" si="7"/>
        <v>47529733.795924604</v>
      </c>
      <c r="K50" s="66">
        <f t="shared" si="7"/>
        <v>15273920.558875635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1815793358</v>
      </c>
      <c r="C53" s="6">
        <v>1725985387</v>
      </c>
      <c r="D53" s="23">
        <v>1628627024</v>
      </c>
      <c r="E53" s="24">
        <v>43017176</v>
      </c>
      <c r="F53" s="6">
        <v>38299422</v>
      </c>
      <c r="G53" s="25">
        <v>38299422</v>
      </c>
      <c r="H53" s="26">
        <v>0</v>
      </c>
      <c r="I53" s="24">
        <v>1711472380</v>
      </c>
      <c r="J53" s="6">
        <v>1734617657</v>
      </c>
      <c r="K53" s="25">
        <v>1734830459</v>
      </c>
    </row>
    <row r="54" spans="1:11" ht="13.5">
      <c r="A54" s="22" t="s">
        <v>98</v>
      </c>
      <c r="B54" s="6">
        <v>120148656</v>
      </c>
      <c r="C54" s="6">
        <v>123676891</v>
      </c>
      <c r="D54" s="23">
        <v>122993232</v>
      </c>
      <c r="E54" s="24">
        <v>1201200</v>
      </c>
      <c r="F54" s="6">
        <v>1201200</v>
      </c>
      <c r="G54" s="25">
        <v>1201200</v>
      </c>
      <c r="H54" s="26">
        <v>0</v>
      </c>
      <c r="I54" s="24">
        <v>1500000</v>
      </c>
      <c r="J54" s="6">
        <v>1588500</v>
      </c>
      <c r="K54" s="25">
        <v>1677456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10768000</v>
      </c>
      <c r="C56" s="6">
        <v>15246000</v>
      </c>
      <c r="D56" s="23">
        <v>11206908</v>
      </c>
      <c r="E56" s="24">
        <v>0</v>
      </c>
      <c r="F56" s="6">
        <v>0</v>
      </c>
      <c r="G56" s="25">
        <v>0</v>
      </c>
      <c r="H56" s="26">
        <v>0</v>
      </c>
      <c r="I56" s="24">
        <v>11743000</v>
      </c>
      <c r="J56" s="6">
        <v>12435000</v>
      </c>
      <c r="K56" s="25">
        <v>13132000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18639511</v>
      </c>
      <c r="C59" s="6">
        <v>20765008</v>
      </c>
      <c r="D59" s="23">
        <v>20870</v>
      </c>
      <c r="E59" s="24">
        <v>22122</v>
      </c>
      <c r="F59" s="6">
        <v>22000</v>
      </c>
      <c r="G59" s="25">
        <v>22000</v>
      </c>
      <c r="H59" s="26">
        <v>22000</v>
      </c>
      <c r="I59" s="24">
        <v>23000</v>
      </c>
      <c r="J59" s="6">
        <v>25000</v>
      </c>
      <c r="K59" s="25">
        <v>27000</v>
      </c>
    </row>
    <row r="60" spans="1:11" ht="13.5">
      <c r="A60" s="33" t="s">
        <v>58</v>
      </c>
      <c r="B60" s="6">
        <v>37703809</v>
      </c>
      <c r="C60" s="6">
        <v>41502082</v>
      </c>
      <c r="D60" s="23">
        <v>38656000</v>
      </c>
      <c r="E60" s="24">
        <v>236035681</v>
      </c>
      <c r="F60" s="6">
        <v>73016824</v>
      </c>
      <c r="G60" s="25">
        <v>73016824</v>
      </c>
      <c r="H60" s="26">
        <v>76358274</v>
      </c>
      <c r="I60" s="24">
        <v>73700832</v>
      </c>
      <c r="J60" s="6">
        <v>74600824</v>
      </c>
      <c r="K60" s="25">
        <v>78051274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2318</v>
      </c>
      <c r="E62" s="91">
        <v>2111</v>
      </c>
      <c r="F62" s="92">
        <v>1300</v>
      </c>
      <c r="G62" s="93">
        <v>1300</v>
      </c>
      <c r="H62" s="94">
        <v>1300</v>
      </c>
      <c r="I62" s="91">
        <v>600</v>
      </c>
      <c r="J62" s="92">
        <v>900</v>
      </c>
      <c r="K62" s="93">
        <v>1100</v>
      </c>
    </row>
    <row r="63" spans="1:11" ht="13.5">
      <c r="A63" s="90" t="s">
        <v>61</v>
      </c>
      <c r="B63" s="91">
        <v>0</v>
      </c>
      <c r="C63" s="92">
        <v>0</v>
      </c>
      <c r="D63" s="93">
        <v>3865</v>
      </c>
      <c r="E63" s="91">
        <v>4270</v>
      </c>
      <c r="F63" s="92">
        <v>4270</v>
      </c>
      <c r="G63" s="93">
        <v>4270</v>
      </c>
      <c r="H63" s="94">
        <v>4270</v>
      </c>
      <c r="I63" s="91">
        <v>2000</v>
      </c>
      <c r="J63" s="92">
        <v>3500</v>
      </c>
      <c r="K63" s="93">
        <v>4000</v>
      </c>
    </row>
    <row r="64" spans="1:11" ht="13.5">
      <c r="A64" s="90" t="s">
        <v>62</v>
      </c>
      <c r="B64" s="91">
        <v>0</v>
      </c>
      <c r="C64" s="92">
        <v>0</v>
      </c>
      <c r="D64" s="93">
        <v>1805</v>
      </c>
      <c r="E64" s="91">
        <v>1430</v>
      </c>
      <c r="F64" s="92">
        <v>1430</v>
      </c>
      <c r="G64" s="93">
        <v>1430</v>
      </c>
      <c r="H64" s="94">
        <v>1430</v>
      </c>
      <c r="I64" s="91">
        <v>967</v>
      </c>
      <c r="J64" s="92">
        <v>300</v>
      </c>
      <c r="K64" s="93">
        <v>780</v>
      </c>
    </row>
    <row r="65" spans="1:11" ht="13.5">
      <c r="A65" s="90" t="s">
        <v>63</v>
      </c>
      <c r="B65" s="91">
        <v>1800</v>
      </c>
      <c r="C65" s="92">
        <v>1900</v>
      </c>
      <c r="D65" s="93">
        <v>6047</v>
      </c>
      <c r="E65" s="91">
        <v>4000</v>
      </c>
      <c r="F65" s="92">
        <v>4000</v>
      </c>
      <c r="G65" s="93">
        <v>4000</v>
      </c>
      <c r="H65" s="94">
        <v>4000</v>
      </c>
      <c r="I65" s="91">
        <v>2000</v>
      </c>
      <c r="J65" s="92">
        <v>3500</v>
      </c>
      <c r="K65" s="93">
        <v>4200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0.5667772152624291</v>
      </c>
      <c r="C70" s="5">
        <f aca="true" t="shared" si="8" ref="C70:K70">IF(ISERROR(C71/C72),0,(C71/C72))</f>
        <v>0.3190668425437671</v>
      </c>
      <c r="D70" s="5">
        <f t="shared" si="8"/>
        <v>0.38060916881620965</v>
      </c>
      <c r="E70" s="5">
        <f t="shared" si="8"/>
        <v>0.9603833689473578</v>
      </c>
      <c r="F70" s="5">
        <f t="shared" si="8"/>
        <v>0.7764553105926795</v>
      </c>
      <c r="G70" s="5">
        <f t="shared" si="8"/>
        <v>0.7764553105926795</v>
      </c>
      <c r="H70" s="5">
        <f t="shared" si="8"/>
        <v>0</v>
      </c>
      <c r="I70" s="5">
        <f t="shared" si="8"/>
        <v>0.8204940956837053</v>
      </c>
      <c r="J70" s="5">
        <f t="shared" si="8"/>
        <v>0.8204940857594788</v>
      </c>
      <c r="K70" s="5">
        <f t="shared" si="8"/>
        <v>0.8204940909078665</v>
      </c>
    </row>
    <row r="71" spans="1:11" ht="12.75" hidden="1">
      <c r="A71" s="1" t="s">
        <v>104</v>
      </c>
      <c r="B71" s="1">
        <f>+B83</f>
        <v>56738085</v>
      </c>
      <c r="C71" s="1">
        <f aca="true" t="shared" si="9" ref="C71:K71">+C83</f>
        <v>23627929</v>
      </c>
      <c r="D71" s="1">
        <f t="shared" si="9"/>
        <v>31595802</v>
      </c>
      <c r="E71" s="1">
        <f t="shared" si="9"/>
        <v>71443981</v>
      </c>
      <c r="F71" s="1">
        <f t="shared" si="9"/>
        <v>63541878</v>
      </c>
      <c r="G71" s="1">
        <f t="shared" si="9"/>
        <v>63541878</v>
      </c>
      <c r="H71" s="1">
        <f t="shared" si="9"/>
        <v>50895153</v>
      </c>
      <c r="I71" s="1">
        <f t="shared" si="9"/>
        <v>85395533</v>
      </c>
      <c r="J71" s="1">
        <f t="shared" si="9"/>
        <v>90519264</v>
      </c>
      <c r="K71" s="1">
        <f t="shared" si="9"/>
        <v>95950421</v>
      </c>
    </row>
    <row r="72" spans="1:11" ht="12.75" hidden="1">
      <c r="A72" s="1" t="s">
        <v>105</v>
      </c>
      <c r="B72" s="1">
        <f>+B77</f>
        <v>100106503</v>
      </c>
      <c r="C72" s="1">
        <f aca="true" t="shared" si="10" ref="C72:K72">+C77</f>
        <v>74053226</v>
      </c>
      <c r="D72" s="1">
        <f t="shared" si="10"/>
        <v>83013770</v>
      </c>
      <c r="E72" s="1">
        <f t="shared" si="10"/>
        <v>74391106</v>
      </c>
      <c r="F72" s="1">
        <f t="shared" si="10"/>
        <v>81835847</v>
      </c>
      <c r="G72" s="1">
        <f t="shared" si="10"/>
        <v>81835847</v>
      </c>
      <c r="H72" s="1">
        <f t="shared" si="10"/>
        <v>0</v>
      </c>
      <c r="I72" s="1">
        <f t="shared" si="10"/>
        <v>104078181</v>
      </c>
      <c r="J72" s="1">
        <f t="shared" si="10"/>
        <v>110322872</v>
      </c>
      <c r="K72" s="1">
        <f t="shared" si="10"/>
        <v>116942245</v>
      </c>
    </row>
    <row r="73" spans="1:11" ht="12.75" hidden="1">
      <c r="A73" s="1" t="s">
        <v>106</v>
      </c>
      <c r="B73" s="1">
        <f>+B74</f>
        <v>-9217145.83333334</v>
      </c>
      <c r="C73" s="1">
        <f aca="true" t="shared" si="11" ref="C73:K73">+(C78+C80+C81+C82)-(B78+B80+B81+B82)</f>
        <v>-3566261</v>
      </c>
      <c r="D73" s="1">
        <f t="shared" si="11"/>
        <v>618292</v>
      </c>
      <c r="E73" s="1">
        <f t="shared" si="11"/>
        <v>38708154</v>
      </c>
      <c r="F73" s="1">
        <f>+(F78+F80+F81+F82)-(D78+D80+D81+D82)</f>
        <v>414998731</v>
      </c>
      <c r="G73" s="1">
        <f>+(G78+G80+G81+G82)-(D78+D80+D81+D82)</f>
        <v>414998731</v>
      </c>
      <c r="H73" s="1">
        <f>+(H78+H80+H81+H82)-(D78+D80+D81+D82)</f>
        <v>-41533269</v>
      </c>
      <c r="I73" s="1">
        <f>+(I78+I80+I81+I82)-(E78+E80+E81+E82)</f>
        <v>179680489</v>
      </c>
      <c r="J73" s="1">
        <f t="shared" si="11"/>
        <v>-59582651</v>
      </c>
      <c r="K73" s="1">
        <f t="shared" si="11"/>
        <v>-52735009</v>
      </c>
    </row>
    <row r="74" spans="1:11" ht="12.75" hidden="1">
      <c r="A74" s="1" t="s">
        <v>107</v>
      </c>
      <c r="B74" s="1">
        <f>+TREND(C74:E74)</f>
        <v>-9217145.83333334</v>
      </c>
      <c r="C74" s="1">
        <f>+C73</f>
        <v>-3566261</v>
      </c>
      <c r="D74" s="1">
        <f aca="true" t="shared" si="12" ref="D74:K74">+D73</f>
        <v>618292</v>
      </c>
      <c r="E74" s="1">
        <f t="shared" si="12"/>
        <v>38708154</v>
      </c>
      <c r="F74" s="1">
        <f t="shared" si="12"/>
        <v>414998731</v>
      </c>
      <c r="G74" s="1">
        <f t="shared" si="12"/>
        <v>414998731</v>
      </c>
      <c r="H74" s="1">
        <f t="shared" si="12"/>
        <v>-41533269</v>
      </c>
      <c r="I74" s="1">
        <f t="shared" si="12"/>
        <v>179680489</v>
      </c>
      <c r="J74" s="1">
        <f t="shared" si="12"/>
        <v>-59582651</v>
      </c>
      <c r="K74" s="1">
        <f t="shared" si="12"/>
        <v>-52735009</v>
      </c>
    </row>
    <row r="75" spans="1:11" ht="12.75" hidden="1">
      <c r="A75" s="1" t="s">
        <v>108</v>
      </c>
      <c r="B75" s="1">
        <f>+B84-(((B80+B81+B78)*B70)-B79)</f>
        <v>110861531.79493466</v>
      </c>
      <c r="C75" s="1">
        <f aca="true" t="shared" si="13" ref="C75:K75">+C84-(((C80+C81+C78)*C70)-C79)</f>
        <v>158138756.47585914</v>
      </c>
      <c r="D75" s="1">
        <f t="shared" si="13"/>
        <v>190465014.00768995</v>
      </c>
      <c r="E75" s="1">
        <f t="shared" si="13"/>
        <v>72889972.85013</v>
      </c>
      <c r="F75" s="1">
        <f t="shared" si="13"/>
        <v>-204523695.85549712</v>
      </c>
      <c r="G75" s="1">
        <f t="shared" si="13"/>
        <v>-204523695.85549712</v>
      </c>
      <c r="H75" s="1">
        <f t="shared" si="13"/>
        <v>0</v>
      </c>
      <c r="I75" s="1">
        <f t="shared" si="13"/>
        <v>-80311394.13481963</v>
      </c>
      <c r="J75" s="1">
        <f t="shared" si="13"/>
        <v>-43881329.795924604</v>
      </c>
      <c r="K75" s="1">
        <f t="shared" si="13"/>
        <v>-11521658.558875635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100106503</v>
      </c>
      <c r="C77" s="3">
        <v>74053226</v>
      </c>
      <c r="D77" s="3">
        <v>83013770</v>
      </c>
      <c r="E77" s="3">
        <v>74391106</v>
      </c>
      <c r="F77" s="3">
        <v>81835847</v>
      </c>
      <c r="G77" s="3">
        <v>81835847</v>
      </c>
      <c r="H77" s="3">
        <v>0</v>
      </c>
      <c r="I77" s="3">
        <v>104078181</v>
      </c>
      <c r="J77" s="3">
        <v>110322872</v>
      </c>
      <c r="K77" s="3">
        <v>116942245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136072484</v>
      </c>
      <c r="C79" s="3">
        <v>171193369</v>
      </c>
      <c r="D79" s="3">
        <v>206272957</v>
      </c>
      <c r="E79" s="3">
        <v>149952501</v>
      </c>
      <c r="F79" s="3">
        <v>149953000</v>
      </c>
      <c r="G79" s="3">
        <v>149953000</v>
      </c>
      <c r="H79" s="3">
        <v>0</v>
      </c>
      <c r="I79" s="3">
        <v>132953000</v>
      </c>
      <c r="J79" s="3">
        <v>120495849</v>
      </c>
      <c r="K79" s="3">
        <v>109586758</v>
      </c>
    </row>
    <row r="80" spans="1:11" ht="12.75" hidden="1">
      <c r="A80" s="2" t="s">
        <v>67</v>
      </c>
      <c r="B80" s="3">
        <v>41813739</v>
      </c>
      <c r="C80" s="3">
        <v>35257255</v>
      </c>
      <c r="D80" s="3">
        <v>35926954</v>
      </c>
      <c r="E80" s="3">
        <v>77787780</v>
      </c>
      <c r="F80" s="3">
        <v>454078000</v>
      </c>
      <c r="G80" s="3">
        <v>454078000</v>
      </c>
      <c r="H80" s="3">
        <v>0</v>
      </c>
      <c r="I80" s="3">
        <v>257876567</v>
      </c>
      <c r="J80" s="3">
        <v>198789665</v>
      </c>
      <c r="K80" s="3">
        <v>146544567</v>
      </c>
    </row>
    <row r="81" spans="1:11" ht="12.75" hidden="1">
      <c r="A81" s="2" t="s">
        <v>68</v>
      </c>
      <c r="B81" s="3">
        <v>2667499</v>
      </c>
      <c r="C81" s="3">
        <v>5657722</v>
      </c>
      <c r="D81" s="3">
        <v>5606315</v>
      </c>
      <c r="E81" s="3">
        <v>2453643</v>
      </c>
      <c r="F81" s="3">
        <v>2454000</v>
      </c>
      <c r="G81" s="3">
        <v>2454000</v>
      </c>
      <c r="H81" s="3">
        <v>0</v>
      </c>
      <c r="I81" s="3">
        <v>2045345</v>
      </c>
      <c r="J81" s="3">
        <v>1549596</v>
      </c>
      <c r="K81" s="3">
        <v>1059685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56738085</v>
      </c>
      <c r="C83" s="3">
        <v>23627929</v>
      </c>
      <c r="D83" s="3">
        <v>31595802</v>
      </c>
      <c r="E83" s="3">
        <v>71443981</v>
      </c>
      <c r="F83" s="3">
        <v>63541878</v>
      </c>
      <c r="G83" s="3">
        <v>63541878</v>
      </c>
      <c r="H83" s="3">
        <v>50895153</v>
      </c>
      <c r="I83" s="3">
        <v>85395533</v>
      </c>
      <c r="J83" s="3">
        <v>90519264</v>
      </c>
      <c r="K83" s="3">
        <v>95950421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95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10462156</v>
      </c>
      <c r="C7" s="6">
        <v>9420228</v>
      </c>
      <c r="D7" s="23">
        <v>8571117</v>
      </c>
      <c r="E7" s="24">
        <v>5008571</v>
      </c>
      <c r="F7" s="6">
        <v>7778332</v>
      </c>
      <c r="G7" s="25">
        <v>7778332</v>
      </c>
      <c r="H7" s="26">
        <v>0</v>
      </c>
      <c r="I7" s="24">
        <v>4200000</v>
      </c>
      <c r="J7" s="6">
        <v>0</v>
      </c>
      <c r="K7" s="25">
        <v>0</v>
      </c>
    </row>
    <row r="8" spans="1:11" ht="13.5">
      <c r="A8" s="22" t="s">
        <v>20</v>
      </c>
      <c r="B8" s="6">
        <v>129393000</v>
      </c>
      <c r="C8" s="6">
        <v>134396000</v>
      </c>
      <c r="D8" s="23">
        <v>137375000</v>
      </c>
      <c r="E8" s="24">
        <v>142499000</v>
      </c>
      <c r="F8" s="6">
        <v>143499000</v>
      </c>
      <c r="G8" s="25">
        <v>143499000</v>
      </c>
      <c r="H8" s="26">
        <v>0</v>
      </c>
      <c r="I8" s="24">
        <v>145354000</v>
      </c>
      <c r="J8" s="6">
        <v>0</v>
      </c>
      <c r="K8" s="25">
        <v>0</v>
      </c>
    </row>
    <row r="9" spans="1:11" ht="13.5">
      <c r="A9" s="22" t="s">
        <v>21</v>
      </c>
      <c r="B9" s="6">
        <v>2549388</v>
      </c>
      <c r="C9" s="6">
        <v>1700659</v>
      </c>
      <c r="D9" s="23">
        <v>4837470</v>
      </c>
      <c r="E9" s="24">
        <v>2741170</v>
      </c>
      <c r="F9" s="6">
        <v>4216353</v>
      </c>
      <c r="G9" s="25">
        <v>4216353</v>
      </c>
      <c r="H9" s="26">
        <v>0</v>
      </c>
      <c r="I9" s="24">
        <v>186512</v>
      </c>
      <c r="J9" s="6">
        <v>0</v>
      </c>
      <c r="K9" s="25">
        <v>0</v>
      </c>
    </row>
    <row r="10" spans="1:11" ht="25.5">
      <c r="A10" s="27" t="s">
        <v>97</v>
      </c>
      <c r="B10" s="28">
        <f>SUM(B5:B9)</f>
        <v>142404544</v>
      </c>
      <c r="C10" s="29">
        <f aca="true" t="shared" si="0" ref="C10:K10">SUM(C5:C9)</f>
        <v>145516887</v>
      </c>
      <c r="D10" s="30">
        <f t="shared" si="0"/>
        <v>150783587</v>
      </c>
      <c r="E10" s="28">
        <f t="shared" si="0"/>
        <v>150248741</v>
      </c>
      <c r="F10" s="29">
        <f t="shared" si="0"/>
        <v>155493685</v>
      </c>
      <c r="G10" s="31">
        <f t="shared" si="0"/>
        <v>155493685</v>
      </c>
      <c r="H10" s="32">
        <f t="shared" si="0"/>
        <v>0</v>
      </c>
      <c r="I10" s="28">
        <f t="shared" si="0"/>
        <v>149740512</v>
      </c>
      <c r="J10" s="29">
        <f t="shared" si="0"/>
        <v>0</v>
      </c>
      <c r="K10" s="31">
        <f t="shared" si="0"/>
        <v>0</v>
      </c>
    </row>
    <row r="11" spans="1:11" ht="13.5">
      <c r="A11" s="22" t="s">
        <v>22</v>
      </c>
      <c r="B11" s="6">
        <v>53017557</v>
      </c>
      <c r="C11" s="6">
        <v>59069596</v>
      </c>
      <c r="D11" s="23">
        <v>67713957</v>
      </c>
      <c r="E11" s="24">
        <v>87390400</v>
      </c>
      <c r="F11" s="6">
        <v>53686870</v>
      </c>
      <c r="G11" s="25">
        <v>53686870</v>
      </c>
      <c r="H11" s="26">
        <v>0</v>
      </c>
      <c r="I11" s="24">
        <v>88190600</v>
      </c>
      <c r="J11" s="6">
        <v>93481612</v>
      </c>
      <c r="K11" s="25">
        <v>98155693</v>
      </c>
    </row>
    <row r="12" spans="1:11" ht="13.5">
      <c r="A12" s="22" t="s">
        <v>23</v>
      </c>
      <c r="B12" s="6">
        <v>5414800</v>
      </c>
      <c r="C12" s="6">
        <v>5964912</v>
      </c>
      <c r="D12" s="23">
        <v>5983043</v>
      </c>
      <c r="E12" s="24">
        <v>7586076</v>
      </c>
      <c r="F12" s="6">
        <v>7586076</v>
      </c>
      <c r="G12" s="25">
        <v>7586076</v>
      </c>
      <c r="H12" s="26">
        <v>0</v>
      </c>
      <c r="I12" s="24">
        <v>8082600</v>
      </c>
      <c r="J12" s="6">
        <v>8567556</v>
      </c>
      <c r="K12" s="25">
        <v>9081609</v>
      </c>
    </row>
    <row r="13" spans="1:11" ht="13.5">
      <c r="A13" s="22" t="s">
        <v>98</v>
      </c>
      <c r="B13" s="6">
        <v>3634352</v>
      </c>
      <c r="C13" s="6">
        <v>3740970</v>
      </c>
      <c r="D13" s="23">
        <v>4306153</v>
      </c>
      <c r="E13" s="24">
        <v>4799999</v>
      </c>
      <c r="F13" s="6">
        <v>4800000</v>
      </c>
      <c r="G13" s="25">
        <v>4800000</v>
      </c>
      <c r="H13" s="26">
        <v>0</v>
      </c>
      <c r="I13" s="24">
        <v>5900000</v>
      </c>
      <c r="J13" s="6">
        <v>5900000</v>
      </c>
      <c r="K13" s="25">
        <v>5900000</v>
      </c>
    </row>
    <row r="14" spans="1:11" ht="13.5">
      <c r="A14" s="22" t="s">
        <v>24</v>
      </c>
      <c r="B14" s="6">
        <v>3488495</v>
      </c>
      <c r="C14" s="6">
        <v>2922635</v>
      </c>
      <c r="D14" s="23">
        <v>376180</v>
      </c>
      <c r="E14" s="24">
        <v>4500000</v>
      </c>
      <c r="F14" s="6">
        <v>349546</v>
      </c>
      <c r="G14" s="25">
        <v>349546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641844</v>
      </c>
      <c r="C15" s="6">
        <v>718017</v>
      </c>
      <c r="D15" s="23">
        <v>1589401</v>
      </c>
      <c r="E15" s="24">
        <v>2311900</v>
      </c>
      <c r="F15" s="6">
        <v>1617500</v>
      </c>
      <c r="G15" s="25">
        <v>1617500</v>
      </c>
      <c r="H15" s="26">
        <v>0</v>
      </c>
      <c r="I15" s="24">
        <v>2420500</v>
      </c>
      <c r="J15" s="6">
        <v>2565730</v>
      </c>
      <c r="K15" s="25">
        <v>2694017</v>
      </c>
    </row>
    <row r="16" spans="1:11" ht="13.5">
      <c r="A16" s="33" t="s">
        <v>26</v>
      </c>
      <c r="B16" s="6">
        <v>505184</v>
      </c>
      <c r="C16" s="6">
        <v>190000</v>
      </c>
      <c r="D16" s="23">
        <v>12135202</v>
      </c>
      <c r="E16" s="24">
        <v>29483152</v>
      </c>
      <c r="F16" s="6">
        <v>29483152</v>
      </c>
      <c r="G16" s="25">
        <v>29483152</v>
      </c>
      <c r="H16" s="26">
        <v>0</v>
      </c>
      <c r="I16" s="24">
        <v>3039000</v>
      </c>
      <c r="J16" s="6">
        <v>2119000</v>
      </c>
      <c r="K16" s="25">
        <v>2225000</v>
      </c>
    </row>
    <row r="17" spans="1:11" ht="13.5">
      <c r="A17" s="22" t="s">
        <v>27</v>
      </c>
      <c r="B17" s="6">
        <v>57108839</v>
      </c>
      <c r="C17" s="6">
        <v>56623750</v>
      </c>
      <c r="D17" s="23">
        <v>67200399</v>
      </c>
      <c r="E17" s="24">
        <v>70990874</v>
      </c>
      <c r="F17" s="6">
        <v>85928241</v>
      </c>
      <c r="G17" s="25">
        <v>85928241</v>
      </c>
      <c r="H17" s="26">
        <v>0</v>
      </c>
      <c r="I17" s="24">
        <v>59150808</v>
      </c>
      <c r="J17" s="6">
        <v>60101785</v>
      </c>
      <c r="K17" s="25">
        <v>62876875</v>
      </c>
    </row>
    <row r="18" spans="1:11" ht="13.5">
      <c r="A18" s="34" t="s">
        <v>28</v>
      </c>
      <c r="B18" s="35">
        <f>SUM(B11:B17)</f>
        <v>123811071</v>
      </c>
      <c r="C18" s="36">
        <f aca="true" t="shared" si="1" ref="C18:K18">SUM(C11:C17)</f>
        <v>129229880</v>
      </c>
      <c r="D18" s="37">
        <f t="shared" si="1"/>
        <v>159304335</v>
      </c>
      <c r="E18" s="35">
        <f t="shared" si="1"/>
        <v>207062401</v>
      </c>
      <c r="F18" s="36">
        <f t="shared" si="1"/>
        <v>183451385</v>
      </c>
      <c r="G18" s="38">
        <f t="shared" si="1"/>
        <v>183451385</v>
      </c>
      <c r="H18" s="39">
        <f t="shared" si="1"/>
        <v>0</v>
      </c>
      <c r="I18" s="35">
        <f t="shared" si="1"/>
        <v>166783508</v>
      </c>
      <c r="J18" s="36">
        <f t="shared" si="1"/>
        <v>172735683</v>
      </c>
      <c r="K18" s="38">
        <f t="shared" si="1"/>
        <v>180933194</v>
      </c>
    </row>
    <row r="19" spans="1:11" ht="13.5">
      <c r="A19" s="34" t="s">
        <v>29</v>
      </c>
      <c r="B19" s="40">
        <f>+B10-B18</f>
        <v>18593473</v>
      </c>
      <c r="C19" s="41">
        <f aca="true" t="shared" si="2" ref="C19:K19">+C10-C18</f>
        <v>16287007</v>
      </c>
      <c r="D19" s="42">
        <f t="shared" si="2"/>
        <v>-8520748</v>
      </c>
      <c r="E19" s="40">
        <f t="shared" si="2"/>
        <v>-56813660</v>
      </c>
      <c r="F19" s="41">
        <f t="shared" si="2"/>
        <v>-27957700</v>
      </c>
      <c r="G19" s="43">
        <f t="shared" si="2"/>
        <v>-27957700</v>
      </c>
      <c r="H19" s="44">
        <f t="shared" si="2"/>
        <v>0</v>
      </c>
      <c r="I19" s="40">
        <f t="shared" si="2"/>
        <v>-17042996</v>
      </c>
      <c r="J19" s="41">
        <f t="shared" si="2"/>
        <v>-172735683</v>
      </c>
      <c r="K19" s="43">
        <f t="shared" si="2"/>
        <v>-180933194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18593473</v>
      </c>
      <c r="C22" s="52">
        <f aca="true" t="shared" si="3" ref="C22:K22">SUM(C19:C21)</f>
        <v>16287007</v>
      </c>
      <c r="D22" s="53">
        <f t="shared" si="3"/>
        <v>-8520748</v>
      </c>
      <c r="E22" s="51">
        <f t="shared" si="3"/>
        <v>-56813660</v>
      </c>
      <c r="F22" s="52">
        <f t="shared" si="3"/>
        <v>-27957700</v>
      </c>
      <c r="G22" s="54">
        <f t="shared" si="3"/>
        <v>-27957700</v>
      </c>
      <c r="H22" s="55">
        <f t="shared" si="3"/>
        <v>0</v>
      </c>
      <c r="I22" s="51">
        <f t="shared" si="3"/>
        <v>-17042996</v>
      </c>
      <c r="J22" s="52">
        <f t="shared" si="3"/>
        <v>-172735683</v>
      </c>
      <c r="K22" s="54">
        <f t="shared" si="3"/>
        <v>-180933194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18593473</v>
      </c>
      <c r="C24" s="41">
        <f aca="true" t="shared" si="4" ref="C24:K24">SUM(C22:C23)</f>
        <v>16287007</v>
      </c>
      <c r="D24" s="42">
        <f t="shared" si="4"/>
        <v>-8520748</v>
      </c>
      <c r="E24" s="40">
        <f t="shared" si="4"/>
        <v>-56813660</v>
      </c>
      <c r="F24" s="41">
        <f t="shared" si="4"/>
        <v>-27957700</v>
      </c>
      <c r="G24" s="43">
        <f t="shared" si="4"/>
        <v>-27957700</v>
      </c>
      <c r="H24" s="44">
        <f t="shared" si="4"/>
        <v>0</v>
      </c>
      <c r="I24" s="40">
        <f t="shared" si="4"/>
        <v>-17042996</v>
      </c>
      <c r="J24" s="41">
        <f t="shared" si="4"/>
        <v>-172735683</v>
      </c>
      <c r="K24" s="43">
        <f t="shared" si="4"/>
        <v>-180933194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2667572</v>
      </c>
      <c r="C27" s="7">
        <v>1642636</v>
      </c>
      <c r="D27" s="64">
        <v>3844140</v>
      </c>
      <c r="E27" s="65">
        <v>3460000</v>
      </c>
      <c r="F27" s="7">
        <v>6085000</v>
      </c>
      <c r="G27" s="66">
        <v>6085000</v>
      </c>
      <c r="H27" s="67">
        <v>0</v>
      </c>
      <c r="I27" s="65">
        <v>700000</v>
      </c>
      <c r="J27" s="7">
        <v>0</v>
      </c>
      <c r="K27" s="66">
        <v>0</v>
      </c>
    </row>
    <row r="28" spans="1:11" ht="13.5">
      <c r="A28" s="68" t="s">
        <v>30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2667572</v>
      </c>
      <c r="C31" s="6">
        <v>1642636</v>
      </c>
      <c r="D31" s="23">
        <v>3844140</v>
      </c>
      <c r="E31" s="24">
        <v>3460000</v>
      </c>
      <c r="F31" s="6">
        <v>6085000</v>
      </c>
      <c r="G31" s="25">
        <v>6085000</v>
      </c>
      <c r="H31" s="26">
        <v>0</v>
      </c>
      <c r="I31" s="24">
        <v>700000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2667572</v>
      </c>
      <c r="C32" s="7">
        <f aca="true" t="shared" si="5" ref="C32:K32">SUM(C28:C31)</f>
        <v>1642636</v>
      </c>
      <c r="D32" s="64">
        <f t="shared" si="5"/>
        <v>3844140</v>
      </c>
      <c r="E32" s="65">
        <f t="shared" si="5"/>
        <v>3460000</v>
      </c>
      <c r="F32" s="7">
        <f t="shared" si="5"/>
        <v>6085000</v>
      </c>
      <c r="G32" s="66">
        <f t="shared" si="5"/>
        <v>6085000</v>
      </c>
      <c r="H32" s="67">
        <f t="shared" si="5"/>
        <v>0</v>
      </c>
      <c r="I32" s="65">
        <f t="shared" si="5"/>
        <v>700000</v>
      </c>
      <c r="J32" s="7">
        <f t="shared" si="5"/>
        <v>0</v>
      </c>
      <c r="K32" s="66">
        <f t="shared" si="5"/>
        <v>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190825000</v>
      </c>
      <c r="C35" s="6">
        <v>170212334</v>
      </c>
      <c r="D35" s="23">
        <v>142807290</v>
      </c>
      <c r="E35" s="24">
        <v>12959083</v>
      </c>
      <c r="F35" s="6">
        <v>12959083</v>
      </c>
      <c r="G35" s="25">
        <v>12959083</v>
      </c>
      <c r="H35" s="26">
        <v>25273163</v>
      </c>
      <c r="I35" s="24">
        <v>80082000</v>
      </c>
      <c r="J35" s="6">
        <v>0</v>
      </c>
      <c r="K35" s="25">
        <v>0</v>
      </c>
    </row>
    <row r="36" spans="1:11" ht="13.5">
      <c r="A36" s="22" t="s">
        <v>39</v>
      </c>
      <c r="B36" s="6">
        <v>-376</v>
      </c>
      <c r="C36" s="6">
        <v>31864447</v>
      </c>
      <c r="D36" s="23">
        <v>31893357</v>
      </c>
      <c r="E36" s="24">
        <v>34131714</v>
      </c>
      <c r="F36" s="6">
        <v>34131714</v>
      </c>
      <c r="G36" s="25">
        <v>34131714</v>
      </c>
      <c r="H36" s="26">
        <v>0</v>
      </c>
      <c r="I36" s="24">
        <v>32001000</v>
      </c>
      <c r="J36" s="6">
        <v>0</v>
      </c>
      <c r="K36" s="25">
        <v>0</v>
      </c>
    </row>
    <row r="37" spans="1:11" ht="13.5">
      <c r="A37" s="22" t="s">
        <v>40</v>
      </c>
      <c r="B37" s="6">
        <v>30514916</v>
      </c>
      <c r="C37" s="6">
        <v>29425974</v>
      </c>
      <c r="D37" s="23">
        <v>30872861</v>
      </c>
      <c r="E37" s="24">
        <v>24858461</v>
      </c>
      <c r="F37" s="6">
        <v>24858461</v>
      </c>
      <c r="G37" s="25">
        <v>24858461</v>
      </c>
      <c r="H37" s="26">
        <v>362562</v>
      </c>
      <c r="I37" s="24">
        <v>31140000</v>
      </c>
      <c r="J37" s="6">
        <v>0</v>
      </c>
      <c r="K37" s="25">
        <v>0</v>
      </c>
    </row>
    <row r="38" spans="1:11" ht="13.5">
      <c r="A38" s="22" t="s">
        <v>41</v>
      </c>
      <c r="B38" s="6">
        <v>32758000</v>
      </c>
      <c r="C38" s="6">
        <v>30158342</v>
      </c>
      <c r="D38" s="23">
        <v>15165003</v>
      </c>
      <c r="E38" s="24">
        <v>15651103</v>
      </c>
      <c r="F38" s="6">
        <v>15651103</v>
      </c>
      <c r="G38" s="25">
        <v>15651103</v>
      </c>
      <c r="H38" s="26">
        <v>154661</v>
      </c>
      <c r="I38" s="24">
        <v>15165000</v>
      </c>
      <c r="J38" s="6">
        <v>0</v>
      </c>
      <c r="K38" s="25">
        <v>0</v>
      </c>
    </row>
    <row r="39" spans="1:11" ht="13.5">
      <c r="A39" s="22" t="s">
        <v>42</v>
      </c>
      <c r="B39" s="6">
        <v>127551708</v>
      </c>
      <c r="C39" s="6">
        <v>142492465</v>
      </c>
      <c r="D39" s="23">
        <v>128662783</v>
      </c>
      <c r="E39" s="24">
        <v>6581233</v>
      </c>
      <c r="F39" s="6">
        <v>6581233</v>
      </c>
      <c r="G39" s="25">
        <v>6581233</v>
      </c>
      <c r="H39" s="26">
        <v>24755940</v>
      </c>
      <c r="I39" s="24">
        <v>65778000</v>
      </c>
      <c r="J39" s="6">
        <v>0</v>
      </c>
      <c r="K39" s="25">
        <v>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-7418000</v>
      </c>
      <c r="C42" s="6">
        <v>-23478557</v>
      </c>
      <c r="D42" s="23">
        <v>-518035</v>
      </c>
      <c r="E42" s="24">
        <v>-56813429</v>
      </c>
      <c r="F42" s="6">
        <v>-81087079</v>
      </c>
      <c r="G42" s="25">
        <v>-81087079</v>
      </c>
      <c r="H42" s="26">
        <v>-63970104</v>
      </c>
      <c r="I42" s="24">
        <v>-11090496</v>
      </c>
      <c r="J42" s="6">
        <v>-49135297</v>
      </c>
      <c r="K42" s="25">
        <v>-57147292</v>
      </c>
    </row>
    <row r="43" spans="1:11" ht="13.5">
      <c r="A43" s="22" t="s">
        <v>45</v>
      </c>
      <c r="B43" s="6">
        <v>-2032000</v>
      </c>
      <c r="C43" s="6">
        <v>-1643000</v>
      </c>
      <c r="D43" s="23">
        <v>-3648139</v>
      </c>
      <c r="E43" s="24">
        <v>-6085000</v>
      </c>
      <c r="F43" s="6">
        <v>-6085001</v>
      </c>
      <c r="G43" s="25">
        <v>-6085001</v>
      </c>
      <c r="H43" s="26">
        <v>-426996</v>
      </c>
      <c r="I43" s="24">
        <v>-700000</v>
      </c>
      <c r="J43" s="6">
        <v>0</v>
      </c>
      <c r="K43" s="25">
        <v>0</v>
      </c>
    </row>
    <row r="44" spans="1:11" ht="13.5">
      <c r="A44" s="22" t="s">
        <v>46</v>
      </c>
      <c r="B44" s="6">
        <v>0</v>
      </c>
      <c r="C44" s="6">
        <v>-5293000</v>
      </c>
      <c r="D44" s="23">
        <v>-17781655</v>
      </c>
      <c r="E44" s="24">
        <v>0</v>
      </c>
      <c r="F44" s="6">
        <v>-3649546</v>
      </c>
      <c r="G44" s="25">
        <v>-3649546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190824792</v>
      </c>
      <c r="C45" s="7">
        <v>160410235</v>
      </c>
      <c r="D45" s="64">
        <v>138462406</v>
      </c>
      <c r="E45" s="65">
        <v>20752571</v>
      </c>
      <c r="F45" s="7">
        <v>46514374</v>
      </c>
      <c r="G45" s="66">
        <v>46514374</v>
      </c>
      <c r="H45" s="67">
        <v>75079217</v>
      </c>
      <c r="I45" s="65">
        <v>51772504</v>
      </c>
      <c r="J45" s="7">
        <v>2637207</v>
      </c>
      <c r="K45" s="66">
        <v>-54510085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186307000</v>
      </c>
      <c r="C48" s="6">
        <v>160410675</v>
      </c>
      <c r="D48" s="23">
        <v>138462846</v>
      </c>
      <c r="E48" s="24">
        <v>64109493</v>
      </c>
      <c r="F48" s="6">
        <v>64109493</v>
      </c>
      <c r="G48" s="25">
        <v>64109493</v>
      </c>
      <c r="H48" s="26">
        <v>25273695</v>
      </c>
      <c r="I48" s="24">
        <v>75564000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23263776.369858176</v>
      </c>
      <c r="C49" s="6">
        <f aca="true" t="shared" si="6" ref="C49:K49">+C75</f>
        <v>31448746.02740173</v>
      </c>
      <c r="D49" s="23">
        <f t="shared" si="6"/>
        <v>25636539.36153256</v>
      </c>
      <c r="E49" s="24">
        <f t="shared" si="6"/>
        <v>40401399.5847576</v>
      </c>
      <c r="F49" s="6">
        <f t="shared" si="6"/>
        <v>23388976.40993887</v>
      </c>
      <c r="G49" s="25">
        <f t="shared" si="6"/>
        <v>23388976.40993887</v>
      </c>
      <c r="H49" s="26">
        <f t="shared" si="6"/>
        <v>362562</v>
      </c>
      <c r="I49" s="24">
        <f t="shared" si="6"/>
        <v>15460000</v>
      </c>
      <c r="J49" s="6">
        <f t="shared" si="6"/>
        <v>0</v>
      </c>
      <c r="K49" s="25">
        <f t="shared" si="6"/>
        <v>0</v>
      </c>
    </row>
    <row r="50" spans="1:11" ht="13.5">
      <c r="A50" s="34" t="s">
        <v>51</v>
      </c>
      <c r="B50" s="7">
        <f>+B48-B49</f>
        <v>163043223.63014182</v>
      </c>
      <c r="C50" s="7">
        <f aca="true" t="shared" si="7" ref="C50:K50">+C48-C49</f>
        <v>128961928.97259827</v>
      </c>
      <c r="D50" s="64">
        <f t="shared" si="7"/>
        <v>112826306.63846743</v>
      </c>
      <c r="E50" s="65">
        <f t="shared" si="7"/>
        <v>23708093.415242396</v>
      </c>
      <c r="F50" s="7">
        <f t="shared" si="7"/>
        <v>40720516.59006113</v>
      </c>
      <c r="G50" s="66">
        <f t="shared" si="7"/>
        <v>40720516.59006113</v>
      </c>
      <c r="H50" s="67">
        <f t="shared" si="7"/>
        <v>24911133</v>
      </c>
      <c r="I50" s="65">
        <f t="shared" si="7"/>
        <v>60104000</v>
      </c>
      <c r="J50" s="7">
        <f t="shared" si="7"/>
        <v>0</v>
      </c>
      <c r="K50" s="66">
        <f t="shared" si="7"/>
        <v>0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9102572</v>
      </c>
      <c r="C53" s="6">
        <v>3285271</v>
      </c>
      <c r="D53" s="23">
        <v>7688280</v>
      </c>
      <c r="E53" s="24">
        <v>6920000</v>
      </c>
      <c r="F53" s="6">
        <v>9545000</v>
      </c>
      <c r="G53" s="25">
        <v>9545000</v>
      </c>
      <c r="H53" s="26">
        <v>3460000</v>
      </c>
      <c r="I53" s="24">
        <v>700000</v>
      </c>
      <c r="J53" s="6">
        <v>0</v>
      </c>
      <c r="K53" s="25">
        <v>0</v>
      </c>
    </row>
    <row r="54" spans="1:11" ht="13.5">
      <c r="A54" s="22" t="s">
        <v>98</v>
      </c>
      <c r="B54" s="6">
        <v>3634352</v>
      </c>
      <c r="C54" s="6">
        <v>3740970</v>
      </c>
      <c r="D54" s="23">
        <v>4306153</v>
      </c>
      <c r="E54" s="24">
        <v>4799999</v>
      </c>
      <c r="F54" s="6">
        <v>4800000</v>
      </c>
      <c r="G54" s="25">
        <v>4800000</v>
      </c>
      <c r="H54" s="26">
        <v>0</v>
      </c>
      <c r="I54" s="24">
        <v>5900000</v>
      </c>
      <c r="J54" s="6">
        <v>5900000</v>
      </c>
      <c r="K54" s="25">
        <v>5900000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641844</v>
      </c>
      <c r="C56" s="6">
        <v>718017</v>
      </c>
      <c r="D56" s="23">
        <v>1921784</v>
      </c>
      <c r="E56" s="24">
        <v>0</v>
      </c>
      <c r="F56" s="6">
        <v>0</v>
      </c>
      <c r="G56" s="25">
        <v>0</v>
      </c>
      <c r="H56" s="26">
        <v>0</v>
      </c>
      <c r="I56" s="24">
        <v>0</v>
      </c>
      <c r="J56" s="6">
        <v>0</v>
      </c>
      <c r="K56" s="25">
        <v>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0.9982788025988982</v>
      </c>
      <c r="C70" s="5">
        <f aca="true" t="shared" si="8" ref="C70:K70">IF(ISERROR(C71/C72),0,(C71/C72))</f>
        <v>0.8696628777432748</v>
      </c>
      <c r="D70" s="5">
        <f t="shared" si="8"/>
        <v>0.596494888291215</v>
      </c>
      <c r="E70" s="5">
        <f t="shared" si="8"/>
        <v>0.9999379826862252</v>
      </c>
      <c r="F70" s="5">
        <f t="shared" si="8"/>
        <v>0.7570359976975363</v>
      </c>
      <c r="G70" s="5">
        <f t="shared" si="8"/>
        <v>0.7570359976975363</v>
      </c>
      <c r="H70" s="5">
        <f t="shared" si="8"/>
        <v>0</v>
      </c>
      <c r="I70" s="5">
        <f t="shared" si="8"/>
        <v>1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104</v>
      </c>
      <c r="B71" s="1">
        <f>+B83</f>
        <v>2545000</v>
      </c>
      <c r="C71" s="1">
        <f aca="true" t="shared" si="9" ref="C71:K71">+C83</f>
        <v>1479000</v>
      </c>
      <c r="D71" s="1">
        <f t="shared" si="9"/>
        <v>2839055</v>
      </c>
      <c r="E71" s="1">
        <f t="shared" si="9"/>
        <v>2741000</v>
      </c>
      <c r="F71" s="1">
        <f t="shared" si="9"/>
        <v>3191931</v>
      </c>
      <c r="G71" s="1">
        <f t="shared" si="9"/>
        <v>3191931</v>
      </c>
      <c r="H71" s="1">
        <f t="shared" si="9"/>
        <v>1292162</v>
      </c>
      <c r="I71" s="1">
        <f t="shared" si="9"/>
        <v>186512</v>
      </c>
      <c r="J71" s="1">
        <f t="shared" si="9"/>
        <v>197703</v>
      </c>
      <c r="K71" s="1">
        <f t="shared" si="9"/>
        <v>207588</v>
      </c>
    </row>
    <row r="72" spans="1:11" ht="12.75" hidden="1">
      <c r="A72" s="1" t="s">
        <v>105</v>
      </c>
      <c r="B72" s="1">
        <f>+B77</f>
        <v>2549388</v>
      </c>
      <c r="C72" s="1">
        <f aca="true" t="shared" si="10" ref="C72:K72">+C77</f>
        <v>1700659</v>
      </c>
      <c r="D72" s="1">
        <f t="shared" si="10"/>
        <v>4759563</v>
      </c>
      <c r="E72" s="1">
        <f t="shared" si="10"/>
        <v>2741170</v>
      </c>
      <c r="F72" s="1">
        <f t="shared" si="10"/>
        <v>4216353</v>
      </c>
      <c r="G72" s="1">
        <f t="shared" si="10"/>
        <v>4216353</v>
      </c>
      <c r="H72" s="1">
        <f t="shared" si="10"/>
        <v>0</v>
      </c>
      <c r="I72" s="1">
        <f t="shared" si="10"/>
        <v>186512</v>
      </c>
      <c r="J72" s="1">
        <f t="shared" si="10"/>
        <v>0</v>
      </c>
      <c r="K72" s="1">
        <f t="shared" si="10"/>
        <v>0</v>
      </c>
    </row>
    <row r="73" spans="1:11" ht="12.75" hidden="1">
      <c r="A73" s="1" t="s">
        <v>106</v>
      </c>
      <c r="B73" s="1">
        <f>+B74</f>
        <v>1747775.5000000002</v>
      </c>
      <c r="C73" s="1">
        <f aca="true" t="shared" si="11" ref="C73:K73">+(C78+C80+C81+C82)-(B78+B80+B81+B82)</f>
        <v>5283659</v>
      </c>
      <c r="D73" s="1">
        <f t="shared" si="11"/>
        <v>-5457215</v>
      </c>
      <c r="E73" s="1">
        <f t="shared" si="11"/>
        <v>5017212</v>
      </c>
      <c r="F73" s="1">
        <f>+(F78+F80+F81+F82)-(D78+D80+D81+D82)</f>
        <v>5017212</v>
      </c>
      <c r="G73" s="1">
        <f>+(G78+G80+G81+G82)-(D78+D80+D81+D82)</f>
        <v>5017212</v>
      </c>
      <c r="H73" s="1">
        <f>+(H78+H80+H81+H82)-(D78+D80+D81+D82)</f>
        <v>-4344976</v>
      </c>
      <c r="I73" s="1">
        <f>+(I78+I80+I81+I82)-(E78+E80+E81+E82)</f>
        <v>-4843656</v>
      </c>
      <c r="J73" s="1">
        <f t="shared" si="11"/>
        <v>-4518000</v>
      </c>
      <c r="K73" s="1">
        <f t="shared" si="11"/>
        <v>0</v>
      </c>
    </row>
    <row r="74" spans="1:11" ht="12.75" hidden="1">
      <c r="A74" s="1" t="s">
        <v>107</v>
      </c>
      <c r="B74" s="1">
        <f>+TREND(C74:E74)</f>
        <v>1747775.5000000002</v>
      </c>
      <c r="C74" s="1">
        <f>+C73</f>
        <v>5283659</v>
      </c>
      <c r="D74" s="1">
        <f aca="true" t="shared" si="12" ref="D74:K74">+D73</f>
        <v>-5457215</v>
      </c>
      <c r="E74" s="1">
        <f t="shared" si="12"/>
        <v>5017212</v>
      </c>
      <c r="F74" s="1">
        <f t="shared" si="12"/>
        <v>5017212</v>
      </c>
      <c r="G74" s="1">
        <f t="shared" si="12"/>
        <v>5017212</v>
      </c>
      <c r="H74" s="1">
        <f t="shared" si="12"/>
        <v>-4344976</v>
      </c>
      <c r="I74" s="1">
        <f t="shared" si="12"/>
        <v>-4843656</v>
      </c>
      <c r="J74" s="1">
        <f t="shared" si="12"/>
        <v>-4518000</v>
      </c>
      <c r="K74" s="1">
        <f t="shared" si="12"/>
        <v>0</v>
      </c>
    </row>
    <row r="75" spans="1:11" ht="12.75" hidden="1">
      <c r="A75" s="1" t="s">
        <v>108</v>
      </c>
      <c r="B75" s="1">
        <f>+B84-(((B80+B81+B78)*B70)-B79)</f>
        <v>23263776.369858176</v>
      </c>
      <c r="C75" s="1">
        <f aca="true" t="shared" si="13" ref="C75:K75">+C84-(((C80+C81+C78)*C70)-C79)</f>
        <v>31448746.02740173</v>
      </c>
      <c r="D75" s="1">
        <f t="shared" si="13"/>
        <v>25636539.36153256</v>
      </c>
      <c r="E75" s="1">
        <f t="shared" si="13"/>
        <v>40401399.5847576</v>
      </c>
      <c r="F75" s="1">
        <f t="shared" si="13"/>
        <v>23388976.40993887</v>
      </c>
      <c r="G75" s="1">
        <f t="shared" si="13"/>
        <v>23388976.40993887</v>
      </c>
      <c r="H75" s="1">
        <f t="shared" si="13"/>
        <v>362562</v>
      </c>
      <c r="I75" s="1">
        <f t="shared" si="13"/>
        <v>15460000</v>
      </c>
      <c r="J75" s="1">
        <f t="shared" si="13"/>
        <v>0</v>
      </c>
      <c r="K75" s="1">
        <f t="shared" si="13"/>
        <v>0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2549388</v>
      </c>
      <c r="C77" s="3">
        <v>1700659</v>
      </c>
      <c r="D77" s="3">
        <v>4759563</v>
      </c>
      <c r="E77" s="3">
        <v>2741170</v>
      </c>
      <c r="F77" s="3">
        <v>4216353</v>
      </c>
      <c r="G77" s="3">
        <v>4216353</v>
      </c>
      <c r="H77" s="3">
        <v>0</v>
      </c>
      <c r="I77" s="3">
        <v>186512</v>
      </c>
      <c r="J77" s="3">
        <v>0</v>
      </c>
      <c r="K77" s="3">
        <v>0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19939000</v>
      </c>
      <c r="C79" s="3">
        <v>23506674</v>
      </c>
      <c r="D79" s="3">
        <v>28227978</v>
      </c>
      <c r="E79" s="3">
        <v>18824087</v>
      </c>
      <c r="F79" s="3">
        <v>18824087</v>
      </c>
      <c r="G79" s="3">
        <v>18824087</v>
      </c>
      <c r="H79" s="3">
        <v>362562</v>
      </c>
      <c r="I79" s="3">
        <v>19978000</v>
      </c>
      <c r="J79" s="3">
        <v>0</v>
      </c>
      <c r="K79" s="3">
        <v>0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2" t="s">
        <v>68</v>
      </c>
      <c r="B81" s="3">
        <v>4518000</v>
      </c>
      <c r="C81" s="3">
        <v>9801659</v>
      </c>
      <c r="D81" s="3">
        <v>4344444</v>
      </c>
      <c r="E81" s="3">
        <v>9361656</v>
      </c>
      <c r="F81" s="3">
        <v>9361656</v>
      </c>
      <c r="G81" s="3">
        <v>9361656</v>
      </c>
      <c r="H81" s="3">
        <v>-532</v>
      </c>
      <c r="I81" s="3">
        <v>4518000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2545000</v>
      </c>
      <c r="C83" s="3">
        <v>1479000</v>
      </c>
      <c r="D83" s="3">
        <v>2839055</v>
      </c>
      <c r="E83" s="3">
        <v>2741000</v>
      </c>
      <c r="F83" s="3">
        <v>3191931</v>
      </c>
      <c r="G83" s="3">
        <v>3191931</v>
      </c>
      <c r="H83" s="3">
        <v>1292162</v>
      </c>
      <c r="I83" s="3">
        <v>186512</v>
      </c>
      <c r="J83" s="3">
        <v>197703</v>
      </c>
      <c r="K83" s="3">
        <v>207588</v>
      </c>
    </row>
    <row r="84" spans="1:11" ht="12.75" hidden="1">
      <c r="A84" s="2" t="s">
        <v>71</v>
      </c>
      <c r="B84" s="3">
        <v>7835000</v>
      </c>
      <c r="C84" s="3">
        <v>16466211</v>
      </c>
      <c r="D84" s="3">
        <v>0</v>
      </c>
      <c r="E84" s="3">
        <v>30938388</v>
      </c>
      <c r="F84" s="3">
        <v>11652000</v>
      </c>
      <c r="G84" s="3">
        <v>11652000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73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5350022</v>
      </c>
      <c r="C5" s="6">
        <v>7294755</v>
      </c>
      <c r="D5" s="23">
        <v>9320648</v>
      </c>
      <c r="E5" s="24">
        <v>7156818</v>
      </c>
      <c r="F5" s="6">
        <v>7156818</v>
      </c>
      <c r="G5" s="25">
        <v>7156818</v>
      </c>
      <c r="H5" s="26">
        <v>0</v>
      </c>
      <c r="I5" s="24">
        <v>15945566</v>
      </c>
      <c r="J5" s="6">
        <v>16822572</v>
      </c>
      <c r="K5" s="25">
        <v>17714168</v>
      </c>
    </row>
    <row r="6" spans="1:11" ht="13.5">
      <c r="A6" s="22" t="s">
        <v>18</v>
      </c>
      <c r="B6" s="6">
        <v>24542385</v>
      </c>
      <c r="C6" s="6">
        <v>46571336</v>
      </c>
      <c r="D6" s="23">
        <v>37544476</v>
      </c>
      <c r="E6" s="24">
        <v>46421300</v>
      </c>
      <c r="F6" s="6">
        <v>46419888</v>
      </c>
      <c r="G6" s="25">
        <v>46419888</v>
      </c>
      <c r="H6" s="26">
        <v>0</v>
      </c>
      <c r="I6" s="24">
        <v>49323803</v>
      </c>
      <c r="J6" s="6">
        <v>52036612</v>
      </c>
      <c r="K6" s="25">
        <v>54794553</v>
      </c>
    </row>
    <row r="7" spans="1:11" ht="13.5">
      <c r="A7" s="22" t="s">
        <v>19</v>
      </c>
      <c r="B7" s="6">
        <v>3001127</v>
      </c>
      <c r="C7" s="6">
        <v>3428771</v>
      </c>
      <c r="D7" s="23">
        <v>0</v>
      </c>
      <c r="E7" s="24">
        <v>3500000</v>
      </c>
      <c r="F7" s="6">
        <v>3500000</v>
      </c>
      <c r="G7" s="25">
        <v>3500000</v>
      </c>
      <c r="H7" s="26">
        <v>0</v>
      </c>
      <c r="I7" s="24">
        <v>3710000</v>
      </c>
      <c r="J7" s="6">
        <v>3692500</v>
      </c>
      <c r="K7" s="25">
        <v>3685500</v>
      </c>
    </row>
    <row r="8" spans="1:11" ht="13.5">
      <c r="A8" s="22" t="s">
        <v>20</v>
      </c>
      <c r="B8" s="6">
        <v>48781581</v>
      </c>
      <c r="C8" s="6">
        <v>54672930</v>
      </c>
      <c r="D8" s="23">
        <v>0</v>
      </c>
      <c r="E8" s="24">
        <v>53929000</v>
      </c>
      <c r="F8" s="6">
        <v>53929000</v>
      </c>
      <c r="G8" s="25">
        <v>53929000</v>
      </c>
      <c r="H8" s="26">
        <v>0</v>
      </c>
      <c r="I8" s="24">
        <v>53514000</v>
      </c>
      <c r="J8" s="6">
        <v>49517000</v>
      </c>
      <c r="K8" s="25">
        <v>46712000</v>
      </c>
    </row>
    <row r="9" spans="1:11" ht="13.5">
      <c r="A9" s="22" t="s">
        <v>21</v>
      </c>
      <c r="B9" s="6">
        <v>1111183</v>
      </c>
      <c r="C9" s="6">
        <v>1342208</v>
      </c>
      <c r="D9" s="23">
        <v>440876</v>
      </c>
      <c r="E9" s="24">
        <v>1518233</v>
      </c>
      <c r="F9" s="6">
        <v>1519233</v>
      </c>
      <c r="G9" s="25">
        <v>1519233</v>
      </c>
      <c r="H9" s="26">
        <v>0</v>
      </c>
      <c r="I9" s="24">
        <v>10433187</v>
      </c>
      <c r="J9" s="6">
        <v>9454030</v>
      </c>
      <c r="K9" s="25">
        <v>8546060</v>
      </c>
    </row>
    <row r="10" spans="1:11" ht="25.5">
      <c r="A10" s="27" t="s">
        <v>97</v>
      </c>
      <c r="B10" s="28">
        <f>SUM(B5:B9)</f>
        <v>82786298</v>
      </c>
      <c r="C10" s="29">
        <f aca="true" t="shared" si="0" ref="C10:K10">SUM(C5:C9)</f>
        <v>113310000</v>
      </c>
      <c r="D10" s="30">
        <f t="shared" si="0"/>
        <v>47306000</v>
      </c>
      <c r="E10" s="28">
        <f t="shared" si="0"/>
        <v>112525351</v>
      </c>
      <c r="F10" s="29">
        <f t="shared" si="0"/>
        <v>112524939</v>
      </c>
      <c r="G10" s="31">
        <f t="shared" si="0"/>
        <v>112524939</v>
      </c>
      <c r="H10" s="32">
        <f t="shared" si="0"/>
        <v>0</v>
      </c>
      <c r="I10" s="28">
        <f t="shared" si="0"/>
        <v>132926556</v>
      </c>
      <c r="J10" s="29">
        <f t="shared" si="0"/>
        <v>131522714</v>
      </c>
      <c r="K10" s="31">
        <f t="shared" si="0"/>
        <v>131452281</v>
      </c>
    </row>
    <row r="11" spans="1:11" ht="13.5">
      <c r="A11" s="22" t="s">
        <v>22</v>
      </c>
      <c r="B11" s="6">
        <v>25381913</v>
      </c>
      <c r="C11" s="6">
        <v>25459335</v>
      </c>
      <c r="D11" s="23">
        <v>26989224</v>
      </c>
      <c r="E11" s="24">
        <v>37975000</v>
      </c>
      <c r="F11" s="6">
        <v>36478000</v>
      </c>
      <c r="G11" s="25">
        <v>36478000</v>
      </c>
      <c r="H11" s="26">
        <v>0</v>
      </c>
      <c r="I11" s="24">
        <v>40667044</v>
      </c>
      <c r="J11" s="6">
        <v>42904066</v>
      </c>
      <c r="K11" s="25">
        <v>45178238</v>
      </c>
    </row>
    <row r="12" spans="1:11" ht="13.5">
      <c r="A12" s="22" t="s">
        <v>23</v>
      </c>
      <c r="B12" s="6">
        <v>2425372</v>
      </c>
      <c r="C12" s="6">
        <v>2797666</v>
      </c>
      <c r="D12" s="23">
        <v>3096157</v>
      </c>
      <c r="E12" s="24">
        <v>3700000</v>
      </c>
      <c r="F12" s="6">
        <v>3519402</v>
      </c>
      <c r="G12" s="25">
        <v>3519402</v>
      </c>
      <c r="H12" s="26">
        <v>0</v>
      </c>
      <c r="I12" s="24">
        <v>3265468</v>
      </c>
      <c r="J12" s="6">
        <v>3445069</v>
      </c>
      <c r="K12" s="25">
        <v>3627657</v>
      </c>
    </row>
    <row r="13" spans="1:11" ht="13.5">
      <c r="A13" s="22" t="s">
        <v>98</v>
      </c>
      <c r="B13" s="6">
        <v>21929675</v>
      </c>
      <c r="C13" s="6">
        <v>19977000</v>
      </c>
      <c r="D13" s="23">
        <v>19166678</v>
      </c>
      <c r="E13" s="24">
        <v>11700000</v>
      </c>
      <c r="F13" s="6">
        <v>19167000</v>
      </c>
      <c r="G13" s="25">
        <v>19167000</v>
      </c>
      <c r="H13" s="26">
        <v>0</v>
      </c>
      <c r="I13" s="24">
        <v>19000000</v>
      </c>
      <c r="J13" s="6">
        <v>20045000</v>
      </c>
      <c r="K13" s="25">
        <v>21107385</v>
      </c>
    </row>
    <row r="14" spans="1:11" ht="13.5">
      <c r="A14" s="22" t="s">
        <v>24</v>
      </c>
      <c r="B14" s="6">
        <v>4383133</v>
      </c>
      <c r="C14" s="6">
        <v>3703040</v>
      </c>
      <c r="D14" s="23">
        <v>575250</v>
      </c>
      <c r="E14" s="24">
        <v>125000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17096661</v>
      </c>
      <c r="C15" s="6">
        <v>19953329</v>
      </c>
      <c r="D15" s="23">
        <v>22791967</v>
      </c>
      <c r="E15" s="24">
        <v>24109000</v>
      </c>
      <c r="F15" s="6">
        <v>24108929</v>
      </c>
      <c r="G15" s="25">
        <v>24108929</v>
      </c>
      <c r="H15" s="26">
        <v>0</v>
      </c>
      <c r="I15" s="24">
        <v>27982412</v>
      </c>
      <c r="J15" s="6">
        <v>29521445</v>
      </c>
      <c r="K15" s="25">
        <v>31086082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2734000</v>
      </c>
      <c r="G16" s="25">
        <v>2734000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32925246</v>
      </c>
      <c r="C17" s="6">
        <v>48903630</v>
      </c>
      <c r="D17" s="23">
        <v>58436042</v>
      </c>
      <c r="E17" s="24">
        <v>43090000</v>
      </c>
      <c r="F17" s="6">
        <v>38326000</v>
      </c>
      <c r="G17" s="25">
        <v>38326000</v>
      </c>
      <c r="H17" s="26">
        <v>0</v>
      </c>
      <c r="I17" s="24">
        <v>41721503</v>
      </c>
      <c r="J17" s="6">
        <v>37258563</v>
      </c>
      <c r="K17" s="25">
        <v>41685108</v>
      </c>
    </row>
    <row r="18" spans="1:11" ht="13.5">
      <c r="A18" s="34" t="s">
        <v>28</v>
      </c>
      <c r="B18" s="35">
        <f>SUM(B11:B17)</f>
        <v>104142000</v>
      </c>
      <c r="C18" s="36">
        <f aca="true" t="shared" si="1" ref="C18:K18">SUM(C11:C17)</f>
        <v>120794000</v>
      </c>
      <c r="D18" s="37">
        <f t="shared" si="1"/>
        <v>131055318</v>
      </c>
      <c r="E18" s="35">
        <f t="shared" si="1"/>
        <v>120699000</v>
      </c>
      <c r="F18" s="36">
        <f t="shared" si="1"/>
        <v>124333331</v>
      </c>
      <c r="G18" s="38">
        <f t="shared" si="1"/>
        <v>124333331</v>
      </c>
      <c r="H18" s="39">
        <f t="shared" si="1"/>
        <v>0</v>
      </c>
      <c r="I18" s="35">
        <f t="shared" si="1"/>
        <v>132636427</v>
      </c>
      <c r="J18" s="36">
        <f t="shared" si="1"/>
        <v>133174143</v>
      </c>
      <c r="K18" s="38">
        <f t="shared" si="1"/>
        <v>142684470</v>
      </c>
    </row>
    <row r="19" spans="1:11" ht="13.5">
      <c r="A19" s="34" t="s">
        <v>29</v>
      </c>
      <c r="B19" s="40">
        <f>+B10-B18</f>
        <v>-21355702</v>
      </c>
      <c r="C19" s="41">
        <f aca="true" t="shared" si="2" ref="C19:K19">+C10-C18</f>
        <v>-7484000</v>
      </c>
      <c r="D19" s="42">
        <f t="shared" si="2"/>
        <v>-83749318</v>
      </c>
      <c r="E19" s="40">
        <f t="shared" si="2"/>
        <v>-8173649</v>
      </c>
      <c r="F19" s="41">
        <f t="shared" si="2"/>
        <v>-11808392</v>
      </c>
      <c r="G19" s="43">
        <f t="shared" si="2"/>
        <v>-11808392</v>
      </c>
      <c r="H19" s="44">
        <f t="shared" si="2"/>
        <v>0</v>
      </c>
      <c r="I19" s="40">
        <f t="shared" si="2"/>
        <v>290129</v>
      </c>
      <c r="J19" s="41">
        <f t="shared" si="2"/>
        <v>-1651429</v>
      </c>
      <c r="K19" s="43">
        <f t="shared" si="2"/>
        <v>-11232189</v>
      </c>
    </row>
    <row r="20" spans="1:11" ht="13.5">
      <c r="A20" s="22" t="s">
        <v>30</v>
      </c>
      <c r="B20" s="24">
        <v>22733000</v>
      </c>
      <c r="C20" s="6">
        <v>23167000</v>
      </c>
      <c r="D20" s="23">
        <v>36171553</v>
      </c>
      <c r="E20" s="24">
        <v>35889000</v>
      </c>
      <c r="F20" s="6">
        <v>32454000</v>
      </c>
      <c r="G20" s="25">
        <v>32454000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66807000</v>
      </c>
      <c r="J21" s="46">
        <v>112229000</v>
      </c>
      <c r="K21" s="48">
        <v>182803000</v>
      </c>
    </row>
    <row r="22" spans="1:11" ht="25.5">
      <c r="A22" s="50" t="s">
        <v>100</v>
      </c>
      <c r="B22" s="51">
        <f>SUM(B19:B21)</f>
        <v>1377298</v>
      </c>
      <c r="C22" s="52">
        <f aca="true" t="shared" si="3" ref="C22:K22">SUM(C19:C21)</f>
        <v>15683000</v>
      </c>
      <c r="D22" s="53">
        <f t="shared" si="3"/>
        <v>-47577765</v>
      </c>
      <c r="E22" s="51">
        <f t="shared" si="3"/>
        <v>27715351</v>
      </c>
      <c r="F22" s="52">
        <f t="shared" si="3"/>
        <v>20645608</v>
      </c>
      <c r="G22" s="54">
        <f t="shared" si="3"/>
        <v>20645608</v>
      </c>
      <c r="H22" s="55">
        <f t="shared" si="3"/>
        <v>0</v>
      </c>
      <c r="I22" s="51">
        <f t="shared" si="3"/>
        <v>67097129</v>
      </c>
      <c r="J22" s="52">
        <f t="shared" si="3"/>
        <v>110577571</v>
      </c>
      <c r="K22" s="54">
        <f t="shared" si="3"/>
        <v>171570811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1377298</v>
      </c>
      <c r="C24" s="41">
        <f aca="true" t="shared" si="4" ref="C24:K24">SUM(C22:C23)</f>
        <v>15683000</v>
      </c>
      <c r="D24" s="42">
        <f t="shared" si="4"/>
        <v>-47577765</v>
      </c>
      <c r="E24" s="40">
        <f t="shared" si="4"/>
        <v>27715351</v>
      </c>
      <c r="F24" s="41">
        <f t="shared" si="4"/>
        <v>20645608</v>
      </c>
      <c r="G24" s="43">
        <f t="shared" si="4"/>
        <v>20645608</v>
      </c>
      <c r="H24" s="44">
        <f t="shared" si="4"/>
        <v>0</v>
      </c>
      <c r="I24" s="40">
        <f t="shared" si="4"/>
        <v>67097129</v>
      </c>
      <c r="J24" s="41">
        <f t="shared" si="4"/>
        <v>110577571</v>
      </c>
      <c r="K24" s="43">
        <f t="shared" si="4"/>
        <v>171570811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24508000</v>
      </c>
      <c r="C27" s="7">
        <v>23816000</v>
      </c>
      <c r="D27" s="64">
        <v>22553000</v>
      </c>
      <c r="E27" s="65">
        <v>43035079</v>
      </c>
      <c r="F27" s="7">
        <v>32454693</v>
      </c>
      <c r="G27" s="66">
        <v>32454693</v>
      </c>
      <c r="H27" s="67">
        <v>0</v>
      </c>
      <c r="I27" s="65">
        <v>66806936</v>
      </c>
      <c r="J27" s="7">
        <v>112228527</v>
      </c>
      <c r="K27" s="66">
        <v>182802775</v>
      </c>
    </row>
    <row r="28" spans="1:11" ht="13.5">
      <c r="A28" s="68" t="s">
        <v>30</v>
      </c>
      <c r="B28" s="6">
        <v>24225000</v>
      </c>
      <c r="C28" s="6">
        <v>23167000</v>
      </c>
      <c r="D28" s="23">
        <v>20972000</v>
      </c>
      <c r="E28" s="24">
        <v>35890501</v>
      </c>
      <c r="F28" s="6">
        <v>28700293</v>
      </c>
      <c r="G28" s="25">
        <v>28700293</v>
      </c>
      <c r="H28" s="26">
        <v>0</v>
      </c>
      <c r="I28" s="24">
        <v>62496840</v>
      </c>
      <c r="J28" s="6">
        <v>108864773</v>
      </c>
      <c r="K28" s="25">
        <v>169502132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283000</v>
      </c>
      <c r="C31" s="6">
        <v>649000</v>
      </c>
      <c r="D31" s="23">
        <v>1581000</v>
      </c>
      <c r="E31" s="24">
        <v>7144578</v>
      </c>
      <c r="F31" s="6">
        <v>3754400</v>
      </c>
      <c r="G31" s="25">
        <v>3754400</v>
      </c>
      <c r="H31" s="26">
        <v>0</v>
      </c>
      <c r="I31" s="24">
        <v>4310096</v>
      </c>
      <c r="J31" s="6">
        <v>3363754</v>
      </c>
      <c r="K31" s="25">
        <v>13300643</v>
      </c>
    </row>
    <row r="32" spans="1:11" ht="13.5">
      <c r="A32" s="34" t="s">
        <v>36</v>
      </c>
      <c r="B32" s="7">
        <f>SUM(B28:B31)</f>
        <v>24508000</v>
      </c>
      <c r="C32" s="7">
        <f aca="true" t="shared" si="5" ref="C32:K32">SUM(C28:C31)</f>
        <v>23816000</v>
      </c>
      <c r="D32" s="64">
        <f t="shared" si="5"/>
        <v>22553000</v>
      </c>
      <c r="E32" s="65">
        <f t="shared" si="5"/>
        <v>43035079</v>
      </c>
      <c r="F32" s="7">
        <f t="shared" si="5"/>
        <v>32454693</v>
      </c>
      <c r="G32" s="66">
        <f t="shared" si="5"/>
        <v>32454693</v>
      </c>
      <c r="H32" s="67">
        <f t="shared" si="5"/>
        <v>0</v>
      </c>
      <c r="I32" s="65">
        <f t="shared" si="5"/>
        <v>66806936</v>
      </c>
      <c r="J32" s="7">
        <f t="shared" si="5"/>
        <v>112228527</v>
      </c>
      <c r="K32" s="66">
        <f t="shared" si="5"/>
        <v>182802775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51507805</v>
      </c>
      <c r="C35" s="6">
        <v>37201500</v>
      </c>
      <c r="D35" s="23">
        <v>47580086</v>
      </c>
      <c r="E35" s="24">
        <v>44665107</v>
      </c>
      <c r="F35" s="6">
        <v>29516000</v>
      </c>
      <c r="G35" s="25">
        <v>29516000</v>
      </c>
      <c r="H35" s="26">
        <v>40424820</v>
      </c>
      <c r="I35" s="24">
        <v>48368000</v>
      </c>
      <c r="J35" s="6">
        <v>60216000</v>
      </c>
      <c r="K35" s="25">
        <v>65319000</v>
      </c>
    </row>
    <row r="36" spans="1:11" ht="13.5">
      <c r="A36" s="22" t="s">
        <v>39</v>
      </c>
      <c r="B36" s="6">
        <v>626159000</v>
      </c>
      <c r="C36" s="6">
        <v>624634000</v>
      </c>
      <c r="D36" s="23">
        <v>613181108</v>
      </c>
      <c r="E36" s="24">
        <v>597216011</v>
      </c>
      <c r="F36" s="6">
        <v>631781000</v>
      </c>
      <c r="G36" s="25">
        <v>631781000</v>
      </c>
      <c r="H36" s="26">
        <v>196586</v>
      </c>
      <c r="I36" s="24">
        <v>632330000</v>
      </c>
      <c r="J36" s="6">
        <v>657920000</v>
      </c>
      <c r="K36" s="25">
        <v>690878000</v>
      </c>
    </row>
    <row r="37" spans="1:11" ht="13.5">
      <c r="A37" s="22" t="s">
        <v>40</v>
      </c>
      <c r="B37" s="6">
        <v>25013122</v>
      </c>
      <c r="C37" s="6">
        <v>12307000</v>
      </c>
      <c r="D37" s="23">
        <v>24146718</v>
      </c>
      <c r="E37" s="24">
        <v>18105492</v>
      </c>
      <c r="F37" s="6">
        <v>24682000</v>
      </c>
      <c r="G37" s="25">
        <v>24682000</v>
      </c>
      <c r="H37" s="26">
        <v>35273076</v>
      </c>
      <c r="I37" s="24">
        <v>11627000</v>
      </c>
      <c r="J37" s="6">
        <v>12267000</v>
      </c>
      <c r="K37" s="25">
        <v>12916000</v>
      </c>
    </row>
    <row r="38" spans="1:11" ht="13.5">
      <c r="A38" s="22" t="s">
        <v>41</v>
      </c>
      <c r="B38" s="6">
        <v>41335000</v>
      </c>
      <c r="C38" s="6">
        <v>13671000</v>
      </c>
      <c r="D38" s="23">
        <v>13053538</v>
      </c>
      <c r="E38" s="24">
        <v>13775626</v>
      </c>
      <c r="F38" s="6">
        <v>13054000</v>
      </c>
      <c r="G38" s="25">
        <v>13054000</v>
      </c>
      <c r="H38" s="26">
        <v>0</v>
      </c>
      <c r="I38" s="24">
        <v>8096000</v>
      </c>
      <c r="J38" s="6">
        <v>8541000</v>
      </c>
      <c r="K38" s="25">
        <v>8994000</v>
      </c>
    </row>
    <row r="39" spans="1:11" ht="13.5">
      <c r="A39" s="22" t="s">
        <v>42</v>
      </c>
      <c r="B39" s="6">
        <v>611318683</v>
      </c>
      <c r="C39" s="6">
        <v>635857500</v>
      </c>
      <c r="D39" s="23">
        <v>623560938</v>
      </c>
      <c r="E39" s="24">
        <v>610000000</v>
      </c>
      <c r="F39" s="6">
        <v>623561000</v>
      </c>
      <c r="G39" s="25">
        <v>623561000</v>
      </c>
      <c r="H39" s="26">
        <v>5348330</v>
      </c>
      <c r="I39" s="24">
        <v>660975000</v>
      </c>
      <c r="J39" s="6">
        <v>697328000</v>
      </c>
      <c r="K39" s="25">
        <v>734287000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74967765</v>
      </c>
      <c r="C42" s="6">
        <v>65626882</v>
      </c>
      <c r="D42" s="23">
        <v>34115687</v>
      </c>
      <c r="E42" s="24">
        <v>-13949924</v>
      </c>
      <c r="F42" s="6">
        <v>38529270</v>
      </c>
      <c r="G42" s="25">
        <v>38529270</v>
      </c>
      <c r="H42" s="26">
        <v>15044129</v>
      </c>
      <c r="I42" s="24">
        <v>15905288</v>
      </c>
      <c r="J42" s="6">
        <v>62690217</v>
      </c>
      <c r="K42" s="25">
        <v>120770378</v>
      </c>
    </row>
    <row r="43" spans="1:11" ht="13.5">
      <c r="A43" s="22" t="s">
        <v>45</v>
      </c>
      <c r="B43" s="6">
        <v>-22250000</v>
      </c>
      <c r="C43" s="6">
        <v>0</v>
      </c>
      <c r="D43" s="23">
        <v>20209000</v>
      </c>
      <c r="E43" s="24">
        <v>-33027708</v>
      </c>
      <c r="F43" s="6">
        <v>-53363004</v>
      </c>
      <c r="G43" s="25">
        <v>-53363004</v>
      </c>
      <c r="H43" s="26">
        <v>-17537241</v>
      </c>
      <c r="I43" s="24">
        <v>-66607000</v>
      </c>
      <c r="J43" s="6">
        <v>-113049000</v>
      </c>
      <c r="K43" s="25">
        <v>-173907000</v>
      </c>
    </row>
    <row r="44" spans="1:11" ht="13.5">
      <c r="A44" s="22" t="s">
        <v>46</v>
      </c>
      <c r="B44" s="6">
        <v>0</v>
      </c>
      <c r="C44" s="6">
        <v>0</v>
      </c>
      <c r="D44" s="23">
        <v>-148000</v>
      </c>
      <c r="E44" s="24">
        <v>0</v>
      </c>
      <c r="F44" s="6">
        <v>0</v>
      </c>
      <c r="G44" s="25">
        <v>0</v>
      </c>
      <c r="H44" s="26">
        <v>0</v>
      </c>
      <c r="I44" s="24">
        <v>-713248</v>
      </c>
      <c r="J44" s="6">
        <v>0</v>
      </c>
      <c r="K44" s="25">
        <v>0</v>
      </c>
    </row>
    <row r="45" spans="1:11" ht="13.5">
      <c r="A45" s="34" t="s">
        <v>47</v>
      </c>
      <c r="B45" s="7">
        <v>58667765</v>
      </c>
      <c r="C45" s="7">
        <v>86278882</v>
      </c>
      <c r="D45" s="64">
        <v>71804159</v>
      </c>
      <c r="E45" s="65">
        <v>-46977632</v>
      </c>
      <c r="F45" s="7">
        <v>-12859734</v>
      </c>
      <c r="G45" s="66">
        <v>-12859734</v>
      </c>
      <c r="H45" s="67">
        <v>15134360</v>
      </c>
      <c r="I45" s="65">
        <v>-35514960</v>
      </c>
      <c r="J45" s="7">
        <v>-85873743</v>
      </c>
      <c r="K45" s="66">
        <v>-139010365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22476623</v>
      </c>
      <c r="C48" s="6">
        <v>19478000</v>
      </c>
      <c r="D48" s="23">
        <v>35287642</v>
      </c>
      <c r="E48" s="24">
        <v>22825428</v>
      </c>
      <c r="F48" s="6">
        <v>15034000</v>
      </c>
      <c r="G48" s="25">
        <v>15034000</v>
      </c>
      <c r="H48" s="26">
        <v>-9857789</v>
      </c>
      <c r="I48" s="24">
        <v>15935000</v>
      </c>
      <c r="J48" s="6">
        <v>16811000</v>
      </c>
      <c r="K48" s="25">
        <v>17702000</v>
      </c>
    </row>
    <row r="49" spans="1:11" ht="13.5">
      <c r="A49" s="22" t="s">
        <v>50</v>
      </c>
      <c r="B49" s="6">
        <f>+B75</f>
        <v>-45424553.9590781</v>
      </c>
      <c r="C49" s="6">
        <f aca="true" t="shared" si="6" ref="C49:K49">+C75</f>
        <v>-13301780.348001223</v>
      </c>
      <c r="D49" s="23">
        <f t="shared" si="6"/>
        <v>13859411.028998943</v>
      </c>
      <c r="E49" s="24">
        <f t="shared" si="6"/>
        <v>13649096.036826918</v>
      </c>
      <c r="F49" s="6">
        <f t="shared" si="6"/>
        <v>9293127.333408402</v>
      </c>
      <c r="G49" s="25">
        <f t="shared" si="6"/>
        <v>9293127.333408402</v>
      </c>
      <c r="H49" s="26">
        <f t="shared" si="6"/>
        <v>383257</v>
      </c>
      <c r="I49" s="24">
        <f t="shared" si="6"/>
        <v>8276858.032510323</v>
      </c>
      <c r="J49" s="6">
        <f t="shared" si="6"/>
        <v>8698826.851540558</v>
      </c>
      <c r="K49" s="25">
        <f t="shared" si="6"/>
        <v>9122667.813076956</v>
      </c>
    </row>
    <row r="50" spans="1:11" ht="13.5">
      <c r="A50" s="34" t="s">
        <v>51</v>
      </c>
      <c r="B50" s="7">
        <f>+B48-B49</f>
        <v>67901176.9590781</v>
      </c>
      <c r="C50" s="7">
        <f aca="true" t="shared" si="7" ref="C50:K50">+C48-C49</f>
        <v>32779780.348001223</v>
      </c>
      <c r="D50" s="64">
        <f t="shared" si="7"/>
        <v>21428230.97100106</v>
      </c>
      <c r="E50" s="65">
        <f t="shared" si="7"/>
        <v>9176331.963173082</v>
      </c>
      <c r="F50" s="7">
        <f t="shared" si="7"/>
        <v>5740872.666591598</v>
      </c>
      <c r="G50" s="66">
        <f t="shared" si="7"/>
        <v>5740872.666591598</v>
      </c>
      <c r="H50" s="67">
        <f t="shared" si="7"/>
        <v>-10241046</v>
      </c>
      <c r="I50" s="65">
        <f t="shared" si="7"/>
        <v>7658141.967489677</v>
      </c>
      <c r="J50" s="7">
        <f t="shared" si="7"/>
        <v>8112173.148459442</v>
      </c>
      <c r="K50" s="66">
        <f t="shared" si="7"/>
        <v>8579332.186923044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650667000</v>
      </c>
      <c r="C53" s="6">
        <v>648450000</v>
      </c>
      <c r="D53" s="23">
        <v>635733000</v>
      </c>
      <c r="E53" s="24">
        <v>86069048</v>
      </c>
      <c r="F53" s="6">
        <v>75488662</v>
      </c>
      <c r="G53" s="25">
        <v>75488662</v>
      </c>
      <c r="H53" s="26">
        <v>43033969</v>
      </c>
      <c r="I53" s="24">
        <v>698894936</v>
      </c>
      <c r="J53" s="6">
        <v>769899527</v>
      </c>
      <c r="K53" s="25">
        <v>873420775</v>
      </c>
    </row>
    <row r="54" spans="1:11" ht="13.5">
      <c r="A54" s="22" t="s">
        <v>98</v>
      </c>
      <c r="B54" s="6">
        <v>21929675</v>
      </c>
      <c r="C54" s="6">
        <v>19977000</v>
      </c>
      <c r="D54" s="23">
        <v>19166678</v>
      </c>
      <c r="E54" s="24">
        <v>11700000</v>
      </c>
      <c r="F54" s="6">
        <v>19167000</v>
      </c>
      <c r="G54" s="25">
        <v>19167000</v>
      </c>
      <c r="H54" s="26">
        <v>0</v>
      </c>
      <c r="I54" s="24">
        <v>19000000</v>
      </c>
      <c r="J54" s="6">
        <v>20045000</v>
      </c>
      <c r="K54" s="25">
        <v>21107385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4763000</v>
      </c>
      <c r="C56" s="6">
        <v>2998000</v>
      </c>
      <c r="D56" s="23">
        <v>4393000</v>
      </c>
      <c r="E56" s="24">
        <v>0</v>
      </c>
      <c r="F56" s="6">
        <v>0</v>
      </c>
      <c r="G56" s="25">
        <v>0</v>
      </c>
      <c r="H56" s="26">
        <v>0</v>
      </c>
      <c r="I56" s="24">
        <v>5801000</v>
      </c>
      <c r="J56" s="6">
        <v>6067000</v>
      </c>
      <c r="K56" s="25">
        <v>6389000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20436376</v>
      </c>
      <c r="C59" s="6">
        <v>20436376</v>
      </c>
      <c r="D59" s="23">
        <v>20436376</v>
      </c>
      <c r="E59" s="24">
        <v>10084037</v>
      </c>
      <c r="F59" s="6">
        <v>10084037</v>
      </c>
      <c r="G59" s="25">
        <v>10084037</v>
      </c>
      <c r="H59" s="26">
        <v>0</v>
      </c>
      <c r="I59" s="24">
        <v>21740829</v>
      </c>
      <c r="J59" s="6">
        <v>31274432</v>
      </c>
      <c r="K59" s="25">
        <v>48475370</v>
      </c>
    </row>
    <row r="60" spans="1:11" ht="13.5">
      <c r="A60" s="33" t="s">
        <v>58</v>
      </c>
      <c r="B60" s="6">
        <v>99159537</v>
      </c>
      <c r="C60" s="6">
        <v>99159537</v>
      </c>
      <c r="D60" s="23">
        <v>99159537</v>
      </c>
      <c r="E60" s="24">
        <v>13280000</v>
      </c>
      <c r="F60" s="6">
        <v>13280000</v>
      </c>
      <c r="G60" s="25">
        <v>13280000</v>
      </c>
      <c r="H60" s="26">
        <v>0</v>
      </c>
      <c r="I60" s="24">
        <v>295642857</v>
      </c>
      <c r="J60" s="6">
        <v>452344734</v>
      </c>
      <c r="K60" s="25">
        <v>701134338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450</v>
      </c>
      <c r="F62" s="92">
        <v>450</v>
      </c>
      <c r="G62" s="93">
        <v>450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203</v>
      </c>
      <c r="C63" s="92">
        <v>203</v>
      </c>
      <c r="D63" s="93">
        <v>203</v>
      </c>
      <c r="E63" s="91">
        <v>0</v>
      </c>
      <c r="F63" s="92">
        <v>0</v>
      </c>
      <c r="G63" s="93">
        <v>0</v>
      </c>
      <c r="H63" s="94">
        <v>0</v>
      </c>
      <c r="I63" s="91">
        <v>203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1884</v>
      </c>
      <c r="C65" s="92">
        <v>1884</v>
      </c>
      <c r="D65" s="93">
        <v>1884</v>
      </c>
      <c r="E65" s="91">
        <v>9100</v>
      </c>
      <c r="F65" s="92">
        <v>9100</v>
      </c>
      <c r="G65" s="93">
        <v>9100</v>
      </c>
      <c r="H65" s="94">
        <v>0</v>
      </c>
      <c r="I65" s="91">
        <v>1884</v>
      </c>
      <c r="J65" s="92">
        <v>1000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3.354671570670729</v>
      </c>
      <c r="C70" s="5">
        <f aca="true" t="shared" si="8" ref="C70:K70">IF(ISERROR(C71/C72),0,(C71/C72))</f>
        <v>1.4102056787881188</v>
      </c>
      <c r="D70" s="5">
        <f t="shared" si="8"/>
        <v>0.7762885046294339</v>
      </c>
      <c r="E70" s="5">
        <f t="shared" si="8"/>
        <v>-0.0028872448622067836</v>
      </c>
      <c r="F70" s="5">
        <f t="shared" si="8"/>
        <v>0.9999909750224394</v>
      </c>
      <c r="G70" s="5">
        <f t="shared" si="8"/>
        <v>0.9999909750224394</v>
      </c>
      <c r="H70" s="5">
        <f t="shared" si="8"/>
        <v>0</v>
      </c>
      <c r="I70" s="5">
        <f t="shared" si="8"/>
        <v>0.7462156373978573</v>
      </c>
      <c r="J70" s="5">
        <f t="shared" si="8"/>
        <v>0.7610164404914296</v>
      </c>
      <c r="K70" s="5">
        <f t="shared" si="8"/>
        <v>0.7742404967568721</v>
      </c>
    </row>
    <row r="71" spans="1:11" ht="12.75" hidden="1">
      <c r="A71" s="1" t="s">
        <v>104</v>
      </c>
      <c r="B71" s="1">
        <f>+B83</f>
        <v>103989260</v>
      </c>
      <c r="C71" s="1">
        <f aca="true" t="shared" si="9" ref="C71:K71">+C83</f>
        <v>77840000</v>
      </c>
      <c r="D71" s="1">
        <f t="shared" si="9"/>
        <v>36723104</v>
      </c>
      <c r="E71" s="1">
        <f t="shared" si="9"/>
        <v>-159000</v>
      </c>
      <c r="F71" s="1">
        <f t="shared" si="9"/>
        <v>55068892</v>
      </c>
      <c r="G71" s="1">
        <f t="shared" si="9"/>
        <v>55068892</v>
      </c>
      <c r="H71" s="1">
        <f t="shared" si="9"/>
        <v>38703836</v>
      </c>
      <c r="I71" s="1">
        <f t="shared" si="9"/>
        <v>56486700</v>
      </c>
      <c r="J71" s="1">
        <f t="shared" si="9"/>
        <v>59593629</v>
      </c>
      <c r="K71" s="1">
        <f t="shared" si="9"/>
        <v>62751593</v>
      </c>
    </row>
    <row r="72" spans="1:11" ht="12.75" hidden="1">
      <c r="A72" s="1" t="s">
        <v>105</v>
      </c>
      <c r="B72" s="1">
        <f>+B77</f>
        <v>30998343</v>
      </c>
      <c r="C72" s="1">
        <f aca="true" t="shared" si="10" ref="C72:K72">+C77</f>
        <v>55197622</v>
      </c>
      <c r="D72" s="1">
        <f t="shared" si="10"/>
        <v>47306000</v>
      </c>
      <c r="E72" s="1">
        <f t="shared" si="10"/>
        <v>55069801</v>
      </c>
      <c r="F72" s="1">
        <f t="shared" si="10"/>
        <v>55069389</v>
      </c>
      <c r="G72" s="1">
        <f t="shared" si="10"/>
        <v>55069389</v>
      </c>
      <c r="H72" s="1">
        <f t="shared" si="10"/>
        <v>0</v>
      </c>
      <c r="I72" s="1">
        <f t="shared" si="10"/>
        <v>75697556</v>
      </c>
      <c r="J72" s="1">
        <f t="shared" si="10"/>
        <v>78307939</v>
      </c>
      <c r="K72" s="1">
        <f t="shared" si="10"/>
        <v>81049226</v>
      </c>
    </row>
    <row r="73" spans="1:11" ht="12.75" hidden="1">
      <c r="A73" s="1" t="s">
        <v>106</v>
      </c>
      <c r="B73" s="1">
        <f>+B74</f>
        <v>-12491292.833333332</v>
      </c>
      <c r="C73" s="1">
        <f aca="true" t="shared" si="11" ref="C73:K73">+(C78+C80+C81+C82)-(B78+B80+B81+B82)</f>
        <v>-11307682</v>
      </c>
      <c r="D73" s="1">
        <f t="shared" si="11"/>
        <v>-5431056</v>
      </c>
      <c r="E73" s="1">
        <f t="shared" si="11"/>
        <v>7547235</v>
      </c>
      <c r="F73" s="1">
        <f>+(F78+F80+F81+F82)-(D78+D80+D81+D82)</f>
        <v>1816556</v>
      </c>
      <c r="G73" s="1">
        <f>+(G78+G80+G81+G82)-(D78+D80+D81+D82)</f>
        <v>1816556</v>
      </c>
      <c r="H73" s="1">
        <f>+(H78+H80+H81+H82)-(D78+D80+D81+D82)</f>
        <v>3132376</v>
      </c>
      <c r="I73" s="1">
        <f>+(I78+I80+I81+I82)-(E78+E80+E81+E82)</f>
        <v>12197321</v>
      </c>
      <c r="J73" s="1">
        <f t="shared" si="11"/>
        <v>10951000</v>
      </c>
      <c r="K73" s="1">
        <f t="shared" si="11"/>
        <v>4190000</v>
      </c>
    </row>
    <row r="74" spans="1:11" ht="12.75" hidden="1">
      <c r="A74" s="1" t="s">
        <v>107</v>
      </c>
      <c r="B74" s="1">
        <f>+TREND(C74:E74)</f>
        <v>-12491292.833333332</v>
      </c>
      <c r="C74" s="1">
        <f>+C73</f>
        <v>-11307682</v>
      </c>
      <c r="D74" s="1">
        <f aca="true" t="shared" si="12" ref="D74:K74">+D73</f>
        <v>-5431056</v>
      </c>
      <c r="E74" s="1">
        <f t="shared" si="12"/>
        <v>7547235</v>
      </c>
      <c r="F74" s="1">
        <f t="shared" si="12"/>
        <v>1816556</v>
      </c>
      <c r="G74" s="1">
        <f t="shared" si="12"/>
        <v>1816556</v>
      </c>
      <c r="H74" s="1">
        <f t="shared" si="12"/>
        <v>3132376</v>
      </c>
      <c r="I74" s="1">
        <f t="shared" si="12"/>
        <v>12197321</v>
      </c>
      <c r="J74" s="1">
        <f t="shared" si="12"/>
        <v>10951000</v>
      </c>
      <c r="K74" s="1">
        <f t="shared" si="12"/>
        <v>4190000</v>
      </c>
    </row>
    <row r="75" spans="1:11" ht="12.75" hidden="1">
      <c r="A75" s="1" t="s">
        <v>108</v>
      </c>
      <c r="B75" s="1">
        <f>+B84-(((B80+B81+B78)*B70)-B79)</f>
        <v>-45424553.9590781</v>
      </c>
      <c r="C75" s="1">
        <f aca="true" t="shared" si="13" ref="C75:K75">+C84-(((C80+C81+C78)*C70)-C79)</f>
        <v>-13301780.348001223</v>
      </c>
      <c r="D75" s="1">
        <f t="shared" si="13"/>
        <v>13859411.028998943</v>
      </c>
      <c r="E75" s="1">
        <f t="shared" si="13"/>
        <v>13649096.036826918</v>
      </c>
      <c r="F75" s="1">
        <f t="shared" si="13"/>
        <v>9293127.333408402</v>
      </c>
      <c r="G75" s="1">
        <f t="shared" si="13"/>
        <v>9293127.333408402</v>
      </c>
      <c r="H75" s="1">
        <f t="shared" si="13"/>
        <v>383257</v>
      </c>
      <c r="I75" s="1">
        <f t="shared" si="13"/>
        <v>8276858.032510323</v>
      </c>
      <c r="J75" s="1">
        <f t="shared" si="13"/>
        <v>8698826.851540558</v>
      </c>
      <c r="K75" s="1">
        <f t="shared" si="13"/>
        <v>9122667.813076956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30998343</v>
      </c>
      <c r="C77" s="3">
        <v>55197622</v>
      </c>
      <c r="D77" s="3">
        <v>47306000</v>
      </c>
      <c r="E77" s="3">
        <v>55069801</v>
      </c>
      <c r="F77" s="3">
        <v>55069389</v>
      </c>
      <c r="G77" s="3">
        <v>55069389</v>
      </c>
      <c r="H77" s="3">
        <v>0</v>
      </c>
      <c r="I77" s="3">
        <v>75697556</v>
      </c>
      <c r="J77" s="3">
        <v>78307939</v>
      </c>
      <c r="K77" s="3">
        <v>81049226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20617463</v>
      </c>
      <c r="C79" s="3">
        <v>11692000</v>
      </c>
      <c r="D79" s="3">
        <v>23401894</v>
      </c>
      <c r="E79" s="3">
        <v>13596347</v>
      </c>
      <c r="F79" s="3">
        <v>23402000</v>
      </c>
      <c r="G79" s="3">
        <v>23402000</v>
      </c>
      <c r="H79" s="3">
        <v>383257</v>
      </c>
      <c r="I79" s="3">
        <v>10270000</v>
      </c>
      <c r="J79" s="3">
        <v>10835000</v>
      </c>
      <c r="K79" s="3">
        <v>11409000</v>
      </c>
    </row>
    <row r="80" spans="1:11" ht="12.75" hidden="1">
      <c r="A80" s="2" t="s">
        <v>67</v>
      </c>
      <c r="B80" s="3">
        <v>2763582</v>
      </c>
      <c r="C80" s="3">
        <v>3147500</v>
      </c>
      <c r="D80" s="3">
        <v>12292444</v>
      </c>
      <c r="E80" s="3">
        <v>4269679</v>
      </c>
      <c r="F80" s="3">
        <v>12292000</v>
      </c>
      <c r="G80" s="3">
        <v>12292000</v>
      </c>
      <c r="H80" s="3">
        <v>15405555</v>
      </c>
      <c r="I80" s="3">
        <v>745000</v>
      </c>
      <c r="J80" s="3">
        <v>775000</v>
      </c>
      <c r="K80" s="3">
        <v>813000</v>
      </c>
    </row>
    <row r="81" spans="1:11" ht="12.75" hidden="1">
      <c r="A81" s="2" t="s">
        <v>68</v>
      </c>
      <c r="B81" s="3">
        <v>16923000</v>
      </c>
      <c r="C81" s="3">
        <v>14576000</v>
      </c>
      <c r="D81" s="3">
        <v>0</v>
      </c>
      <c r="E81" s="3">
        <v>14000000</v>
      </c>
      <c r="F81" s="3">
        <v>1817000</v>
      </c>
      <c r="G81" s="3">
        <v>1817000</v>
      </c>
      <c r="H81" s="3">
        <v>19265</v>
      </c>
      <c r="I81" s="3">
        <v>1926000</v>
      </c>
      <c r="J81" s="3">
        <v>2032000</v>
      </c>
      <c r="K81" s="3">
        <v>2140000</v>
      </c>
    </row>
    <row r="82" spans="1:11" ht="12.75" hidden="1">
      <c r="A82" s="2" t="s">
        <v>69</v>
      </c>
      <c r="B82" s="3">
        <v>9344600</v>
      </c>
      <c r="C82" s="3">
        <v>0</v>
      </c>
      <c r="D82" s="3">
        <v>0</v>
      </c>
      <c r="E82" s="3">
        <v>1570000</v>
      </c>
      <c r="F82" s="3">
        <v>0</v>
      </c>
      <c r="G82" s="3">
        <v>0</v>
      </c>
      <c r="H82" s="3">
        <v>0</v>
      </c>
      <c r="I82" s="3">
        <v>29366000</v>
      </c>
      <c r="J82" s="3">
        <v>40181000</v>
      </c>
      <c r="K82" s="3">
        <v>44225000</v>
      </c>
    </row>
    <row r="83" spans="1:11" ht="12.75" hidden="1">
      <c r="A83" s="2" t="s">
        <v>70</v>
      </c>
      <c r="B83" s="3">
        <v>103989260</v>
      </c>
      <c r="C83" s="3">
        <v>77840000</v>
      </c>
      <c r="D83" s="3">
        <v>36723104</v>
      </c>
      <c r="E83" s="3">
        <v>-159000</v>
      </c>
      <c r="F83" s="3">
        <v>55068892</v>
      </c>
      <c r="G83" s="3">
        <v>55068892</v>
      </c>
      <c r="H83" s="3">
        <v>38703836</v>
      </c>
      <c r="I83" s="3">
        <v>56486700</v>
      </c>
      <c r="J83" s="3">
        <v>59593629</v>
      </c>
      <c r="K83" s="3">
        <v>62751593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7539000</v>
      </c>
      <c r="C5" s="6">
        <v>13621000</v>
      </c>
      <c r="D5" s="23">
        <v>11125000</v>
      </c>
      <c r="E5" s="24">
        <v>15539000</v>
      </c>
      <c r="F5" s="6">
        <v>15539000</v>
      </c>
      <c r="G5" s="25">
        <v>15539000</v>
      </c>
      <c r="H5" s="26">
        <v>0</v>
      </c>
      <c r="I5" s="24">
        <v>19567646</v>
      </c>
      <c r="J5" s="6">
        <v>21133057</v>
      </c>
      <c r="K5" s="25">
        <v>23246363</v>
      </c>
    </row>
    <row r="6" spans="1:11" ht="13.5">
      <c r="A6" s="22" t="s">
        <v>18</v>
      </c>
      <c r="B6" s="6">
        <v>63069000</v>
      </c>
      <c r="C6" s="6">
        <v>69205000</v>
      </c>
      <c r="D6" s="23">
        <v>82839392</v>
      </c>
      <c r="E6" s="24">
        <v>92972792</v>
      </c>
      <c r="F6" s="6">
        <v>92973000</v>
      </c>
      <c r="G6" s="25">
        <v>92973000</v>
      </c>
      <c r="H6" s="26">
        <v>0</v>
      </c>
      <c r="I6" s="24">
        <v>99795941</v>
      </c>
      <c r="J6" s="6">
        <v>106511092</v>
      </c>
      <c r="K6" s="25">
        <v>111948386</v>
      </c>
    </row>
    <row r="7" spans="1:11" ht="13.5">
      <c r="A7" s="22" t="s">
        <v>19</v>
      </c>
      <c r="B7" s="6">
        <v>0</v>
      </c>
      <c r="C7" s="6">
        <v>0</v>
      </c>
      <c r="D7" s="23">
        <v>0</v>
      </c>
      <c r="E7" s="24">
        <v>0</v>
      </c>
      <c r="F7" s="6">
        <v>0</v>
      </c>
      <c r="G7" s="25">
        <v>0</v>
      </c>
      <c r="H7" s="26">
        <v>0</v>
      </c>
      <c r="I7" s="24">
        <v>623000</v>
      </c>
      <c r="J7" s="6">
        <v>672000</v>
      </c>
      <c r="K7" s="25">
        <v>740000</v>
      </c>
    </row>
    <row r="8" spans="1:11" ht="13.5">
      <c r="A8" s="22" t="s">
        <v>20</v>
      </c>
      <c r="B8" s="6">
        <v>81636000</v>
      </c>
      <c r="C8" s="6">
        <v>94858000</v>
      </c>
      <c r="D8" s="23">
        <v>92086000</v>
      </c>
      <c r="E8" s="24">
        <v>86261000</v>
      </c>
      <c r="F8" s="6">
        <v>38163000</v>
      </c>
      <c r="G8" s="25">
        <v>38163000</v>
      </c>
      <c r="H8" s="26">
        <v>0</v>
      </c>
      <c r="I8" s="24">
        <v>82263000</v>
      </c>
      <c r="J8" s="6">
        <v>72269000</v>
      </c>
      <c r="K8" s="25">
        <v>63829000</v>
      </c>
    </row>
    <row r="9" spans="1:11" ht="13.5">
      <c r="A9" s="22" t="s">
        <v>21</v>
      </c>
      <c r="B9" s="6">
        <v>12809000</v>
      </c>
      <c r="C9" s="6">
        <v>15367000</v>
      </c>
      <c r="D9" s="23">
        <v>16646040</v>
      </c>
      <c r="E9" s="24">
        <v>23188816</v>
      </c>
      <c r="F9" s="6">
        <v>62775000</v>
      </c>
      <c r="G9" s="25">
        <v>62775000</v>
      </c>
      <c r="H9" s="26">
        <v>0</v>
      </c>
      <c r="I9" s="24">
        <v>29549163</v>
      </c>
      <c r="J9" s="6">
        <v>31840407</v>
      </c>
      <c r="K9" s="25">
        <v>34682017</v>
      </c>
    </row>
    <row r="10" spans="1:11" ht="25.5">
      <c r="A10" s="27" t="s">
        <v>97</v>
      </c>
      <c r="B10" s="28">
        <f>SUM(B5:B9)</f>
        <v>165053000</v>
      </c>
      <c r="C10" s="29">
        <f aca="true" t="shared" si="0" ref="C10:K10">SUM(C5:C9)</f>
        <v>193051000</v>
      </c>
      <c r="D10" s="30">
        <f t="shared" si="0"/>
        <v>202696432</v>
      </c>
      <c r="E10" s="28">
        <f t="shared" si="0"/>
        <v>217961608</v>
      </c>
      <c r="F10" s="29">
        <f t="shared" si="0"/>
        <v>209450000</v>
      </c>
      <c r="G10" s="31">
        <f t="shared" si="0"/>
        <v>209450000</v>
      </c>
      <c r="H10" s="32">
        <f t="shared" si="0"/>
        <v>0</v>
      </c>
      <c r="I10" s="28">
        <f t="shared" si="0"/>
        <v>231798750</v>
      </c>
      <c r="J10" s="29">
        <f t="shared" si="0"/>
        <v>232425556</v>
      </c>
      <c r="K10" s="31">
        <f t="shared" si="0"/>
        <v>234445766</v>
      </c>
    </row>
    <row r="11" spans="1:11" ht="13.5">
      <c r="A11" s="22" t="s">
        <v>22</v>
      </c>
      <c r="B11" s="6">
        <v>67296000</v>
      </c>
      <c r="C11" s="6">
        <v>69522602</v>
      </c>
      <c r="D11" s="23">
        <v>76120362</v>
      </c>
      <c r="E11" s="24">
        <v>78873618</v>
      </c>
      <c r="F11" s="6">
        <v>79179000</v>
      </c>
      <c r="G11" s="25">
        <v>79179000</v>
      </c>
      <c r="H11" s="26">
        <v>0</v>
      </c>
      <c r="I11" s="24">
        <v>85480500</v>
      </c>
      <c r="J11" s="6">
        <v>91867000</v>
      </c>
      <c r="K11" s="25">
        <v>101040800</v>
      </c>
    </row>
    <row r="12" spans="1:11" ht="13.5">
      <c r="A12" s="22" t="s">
        <v>23</v>
      </c>
      <c r="B12" s="6">
        <v>3646000</v>
      </c>
      <c r="C12" s="6">
        <v>6210000</v>
      </c>
      <c r="D12" s="23">
        <v>4320000</v>
      </c>
      <c r="E12" s="24">
        <v>4500000</v>
      </c>
      <c r="F12" s="6">
        <v>0</v>
      </c>
      <c r="G12" s="25">
        <v>0</v>
      </c>
      <c r="H12" s="26">
        <v>0</v>
      </c>
      <c r="I12" s="24">
        <v>4500000</v>
      </c>
      <c r="J12" s="6">
        <v>4860000</v>
      </c>
      <c r="K12" s="25">
        <v>5346000</v>
      </c>
    </row>
    <row r="13" spans="1:11" ht="13.5">
      <c r="A13" s="22" t="s">
        <v>98</v>
      </c>
      <c r="B13" s="6">
        <v>7000000</v>
      </c>
      <c r="C13" s="6">
        <v>7000000</v>
      </c>
      <c r="D13" s="23">
        <v>77731285</v>
      </c>
      <c r="E13" s="24">
        <v>78009937</v>
      </c>
      <c r="F13" s="6">
        <v>69287000</v>
      </c>
      <c r="G13" s="25">
        <v>69287000</v>
      </c>
      <c r="H13" s="26">
        <v>0</v>
      </c>
      <c r="I13" s="24">
        <v>69312703</v>
      </c>
      <c r="J13" s="6">
        <v>74863000</v>
      </c>
      <c r="K13" s="25">
        <v>82334000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47982290</v>
      </c>
      <c r="C15" s="6">
        <v>48592966</v>
      </c>
      <c r="D15" s="23">
        <v>52825720</v>
      </c>
      <c r="E15" s="24">
        <v>59546158</v>
      </c>
      <c r="F15" s="6">
        <v>59546000</v>
      </c>
      <c r="G15" s="25">
        <v>59546000</v>
      </c>
      <c r="H15" s="26">
        <v>0</v>
      </c>
      <c r="I15" s="24">
        <v>69098649</v>
      </c>
      <c r="J15" s="6">
        <v>74648000</v>
      </c>
      <c r="K15" s="25">
        <v>79804000</v>
      </c>
    </row>
    <row r="16" spans="1:11" ht="13.5">
      <c r="A16" s="33" t="s">
        <v>26</v>
      </c>
      <c r="B16" s="6">
        <v>18091000</v>
      </c>
      <c r="C16" s="6">
        <v>18908000</v>
      </c>
      <c r="D16" s="23">
        <v>18549000</v>
      </c>
      <c r="E16" s="24">
        <v>0</v>
      </c>
      <c r="F16" s="6">
        <v>0</v>
      </c>
      <c r="G16" s="25">
        <v>0</v>
      </c>
      <c r="H16" s="26">
        <v>0</v>
      </c>
      <c r="I16" s="24">
        <v>23419000</v>
      </c>
      <c r="J16" s="6">
        <v>27252000</v>
      </c>
      <c r="K16" s="25">
        <v>31616000</v>
      </c>
    </row>
    <row r="17" spans="1:11" ht="13.5">
      <c r="A17" s="22" t="s">
        <v>27</v>
      </c>
      <c r="B17" s="6">
        <v>39495710</v>
      </c>
      <c r="C17" s="6">
        <v>49690986</v>
      </c>
      <c r="D17" s="23">
        <v>63328897</v>
      </c>
      <c r="E17" s="24">
        <v>75042095</v>
      </c>
      <c r="F17" s="6">
        <v>79237000</v>
      </c>
      <c r="G17" s="25">
        <v>79237000</v>
      </c>
      <c r="H17" s="26">
        <v>0</v>
      </c>
      <c r="I17" s="24">
        <v>67146440</v>
      </c>
      <c r="J17" s="6">
        <v>67619385</v>
      </c>
      <c r="K17" s="25">
        <v>72071742</v>
      </c>
    </row>
    <row r="18" spans="1:11" ht="13.5">
      <c r="A18" s="34" t="s">
        <v>28</v>
      </c>
      <c r="B18" s="35">
        <f>SUM(B11:B17)</f>
        <v>183511000</v>
      </c>
      <c r="C18" s="36">
        <f aca="true" t="shared" si="1" ref="C18:K18">SUM(C11:C17)</f>
        <v>199924554</v>
      </c>
      <c r="D18" s="37">
        <f t="shared" si="1"/>
        <v>292875264</v>
      </c>
      <c r="E18" s="35">
        <f t="shared" si="1"/>
        <v>295971808</v>
      </c>
      <c r="F18" s="36">
        <f t="shared" si="1"/>
        <v>287249000</v>
      </c>
      <c r="G18" s="38">
        <f t="shared" si="1"/>
        <v>287249000</v>
      </c>
      <c r="H18" s="39">
        <f t="shared" si="1"/>
        <v>0</v>
      </c>
      <c r="I18" s="35">
        <f t="shared" si="1"/>
        <v>318957292</v>
      </c>
      <c r="J18" s="36">
        <f t="shared" si="1"/>
        <v>341109385</v>
      </c>
      <c r="K18" s="38">
        <f t="shared" si="1"/>
        <v>372212542</v>
      </c>
    </row>
    <row r="19" spans="1:11" ht="13.5">
      <c r="A19" s="34" t="s">
        <v>29</v>
      </c>
      <c r="B19" s="40">
        <f>+B10-B18</f>
        <v>-18458000</v>
      </c>
      <c r="C19" s="41">
        <f aca="true" t="shared" si="2" ref="C19:K19">+C10-C18</f>
        <v>-6873554</v>
      </c>
      <c r="D19" s="42">
        <f t="shared" si="2"/>
        <v>-90178832</v>
      </c>
      <c r="E19" s="40">
        <f t="shared" si="2"/>
        <v>-78010200</v>
      </c>
      <c r="F19" s="41">
        <f t="shared" si="2"/>
        <v>-77799000</v>
      </c>
      <c r="G19" s="43">
        <f t="shared" si="2"/>
        <v>-77799000</v>
      </c>
      <c r="H19" s="44">
        <f t="shared" si="2"/>
        <v>0</v>
      </c>
      <c r="I19" s="40">
        <f t="shared" si="2"/>
        <v>-87158542</v>
      </c>
      <c r="J19" s="41">
        <f t="shared" si="2"/>
        <v>-108683829</v>
      </c>
      <c r="K19" s="43">
        <f t="shared" si="2"/>
        <v>-137766776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8512000</v>
      </c>
      <c r="G20" s="25">
        <v>8512000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-18458000</v>
      </c>
      <c r="C22" s="52">
        <f aca="true" t="shared" si="3" ref="C22:K22">SUM(C19:C21)</f>
        <v>-6873554</v>
      </c>
      <c r="D22" s="53">
        <f t="shared" si="3"/>
        <v>-90178832</v>
      </c>
      <c r="E22" s="51">
        <f t="shared" si="3"/>
        <v>-78010200</v>
      </c>
      <c r="F22" s="52">
        <f t="shared" si="3"/>
        <v>-69287000</v>
      </c>
      <c r="G22" s="54">
        <f t="shared" si="3"/>
        <v>-69287000</v>
      </c>
      <c r="H22" s="55">
        <f t="shared" si="3"/>
        <v>0</v>
      </c>
      <c r="I22" s="51">
        <f t="shared" si="3"/>
        <v>-87158542</v>
      </c>
      <c r="J22" s="52">
        <f t="shared" si="3"/>
        <v>-108683829</v>
      </c>
      <c r="K22" s="54">
        <f t="shared" si="3"/>
        <v>-137766776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-18458000</v>
      </c>
      <c r="C24" s="41">
        <f aca="true" t="shared" si="4" ref="C24:K24">SUM(C22:C23)</f>
        <v>-6873554</v>
      </c>
      <c r="D24" s="42">
        <f t="shared" si="4"/>
        <v>-90178832</v>
      </c>
      <c r="E24" s="40">
        <f t="shared" si="4"/>
        <v>-78010200</v>
      </c>
      <c r="F24" s="41">
        <f t="shared" si="4"/>
        <v>-69287000</v>
      </c>
      <c r="G24" s="43">
        <f t="shared" si="4"/>
        <v>-69287000</v>
      </c>
      <c r="H24" s="44">
        <f t="shared" si="4"/>
        <v>0</v>
      </c>
      <c r="I24" s="40">
        <f t="shared" si="4"/>
        <v>-87158542</v>
      </c>
      <c r="J24" s="41">
        <f t="shared" si="4"/>
        <v>-108683829</v>
      </c>
      <c r="K24" s="43">
        <f t="shared" si="4"/>
        <v>-137766776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27309000</v>
      </c>
      <c r="C27" s="7">
        <v>53480000</v>
      </c>
      <c r="D27" s="64">
        <v>51271000</v>
      </c>
      <c r="E27" s="65">
        <v>32730000</v>
      </c>
      <c r="F27" s="7">
        <v>31730000</v>
      </c>
      <c r="G27" s="66">
        <v>31730000</v>
      </c>
      <c r="H27" s="67">
        <v>0</v>
      </c>
      <c r="I27" s="65">
        <v>56714000</v>
      </c>
      <c r="J27" s="7">
        <v>53316000</v>
      </c>
      <c r="K27" s="66">
        <v>117463000</v>
      </c>
    </row>
    <row r="28" spans="1:11" ht="13.5">
      <c r="A28" s="68" t="s">
        <v>30</v>
      </c>
      <c r="B28" s="6">
        <v>26159000</v>
      </c>
      <c r="C28" s="6">
        <v>50521000</v>
      </c>
      <c r="D28" s="23">
        <v>48281000</v>
      </c>
      <c r="E28" s="24">
        <v>16156000</v>
      </c>
      <c r="F28" s="6">
        <v>30085000</v>
      </c>
      <c r="G28" s="25">
        <v>30085000</v>
      </c>
      <c r="H28" s="26">
        <v>0</v>
      </c>
      <c r="I28" s="24">
        <v>54964000</v>
      </c>
      <c r="J28" s="6">
        <v>53316000</v>
      </c>
      <c r="K28" s="25">
        <v>117463000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16574000</v>
      </c>
      <c r="F29" s="6">
        <v>995000</v>
      </c>
      <c r="G29" s="25">
        <v>995000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1150000</v>
      </c>
      <c r="C31" s="6">
        <v>2959000</v>
      </c>
      <c r="D31" s="23">
        <v>2990000</v>
      </c>
      <c r="E31" s="24">
        <v>0</v>
      </c>
      <c r="F31" s="6">
        <v>650000</v>
      </c>
      <c r="G31" s="25">
        <v>650000</v>
      </c>
      <c r="H31" s="26">
        <v>0</v>
      </c>
      <c r="I31" s="24">
        <v>1750000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27309000</v>
      </c>
      <c r="C32" s="7">
        <f aca="true" t="shared" si="5" ref="C32:K32">SUM(C28:C31)</f>
        <v>53480000</v>
      </c>
      <c r="D32" s="64">
        <f t="shared" si="5"/>
        <v>51271000</v>
      </c>
      <c r="E32" s="65">
        <f t="shared" si="5"/>
        <v>32730000</v>
      </c>
      <c r="F32" s="7">
        <f t="shared" si="5"/>
        <v>31730000</v>
      </c>
      <c r="G32" s="66">
        <f t="shared" si="5"/>
        <v>31730000</v>
      </c>
      <c r="H32" s="67">
        <f t="shared" si="5"/>
        <v>0</v>
      </c>
      <c r="I32" s="65">
        <f t="shared" si="5"/>
        <v>56714000</v>
      </c>
      <c r="J32" s="7">
        <f t="shared" si="5"/>
        <v>53316000</v>
      </c>
      <c r="K32" s="66">
        <f t="shared" si="5"/>
        <v>117463000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32056000</v>
      </c>
      <c r="C35" s="6">
        <v>8036270</v>
      </c>
      <c r="D35" s="23">
        <v>8519080</v>
      </c>
      <c r="E35" s="24">
        <v>9029000</v>
      </c>
      <c r="F35" s="6">
        <v>190437000</v>
      </c>
      <c r="G35" s="25">
        <v>190437000</v>
      </c>
      <c r="H35" s="26">
        <v>90782469</v>
      </c>
      <c r="I35" s="24">
        <v>29717579</v>
      </c>
      <c r="J35" s="6">
        <v>31501814</v>
      </c>
      <c r="K35" s="25">
        <v>32762206</v>
      </c>
    </row>
    <row r="36" spans="1:11" ht="13.5">
      <c r="A36" s="22" t="s">
        <v>39</v>
      </c>
      <c r="B36" s="6">
        <v>709691000</v>
      </c>
      <c r="C36" s="6">
        <v>574504336</v>
      </c>
      <c r="D36" s="23">
        <v>141298920</v>
      </c>
      <c r="E36" s="24">
        <v>789427000</v>
      </c>
      <c r="F36" s="6">
        <v>601290000</v>
      </c>
      <c r="G36" s="25">
        <v>601290000</v>
      </c>
      <c r="H36" s="26">
        <v>1082920392</v>
      </c>
      <c r="I36" s="24">
        <v>147119756</v>
      </c>
      <c r="J36" s="6">
        <v>155945442</v>
      </c>
      <c r="K36" s="25">
        <v>162183739</v>
      </c>
    </row>
    <row r="37" spans="1:11" ht="13.5">
      <c r="A37" s="22" t="s">
        <v>40</v>
      </c>
      <c r="B37" s="6">
        <v>97840222</v>
      </c>
      <c r="C37" s="6">
        <v>95779466</v>
      </c>
      <c r="D37" s="23">
        <v>107320022</v>
      </c>
      <c r="E37" s="24">
        <v>111451000</v>
      </c>
      <c r="F37" s="6">
        <v>111451000</v>
      </c>
      <c r="G37" s="25">
        <v>111451000</v>
      </c>
      <c r="H37" s="26">
        <v>150642294</v>
      </c>
      <c r="I37" s="24">
        <v>126704407</v>
      </c>
      <c r="J37" s="6">
        <v>134305712</v>
      </c>
      <c r="K37" s="25">
        <v>139678340</v>
      </c>
    </row>
    <row r="38" spans="1:11" ht="13.5">
      <c r="A38" s="22" t="s">
        <v>41</v>
      </c>
      <c r="B38" s="6">
        <v>43593000</v>
      </c>
      <c r="C38" s="6">
        <v>44674679</v>
      </c>
      <c r="D38" s="23">
        <v>44675000</v>
      </c>
      <c r="E38" s="24">
        <v>0</v>
      </c>
      <c r="F38" s="6">
        <v>47355000</v>
      </c>
      <c r="G38" s="25">
        <v>47355000</v>
      </c>
      <c r="H38" s="26">
        <v>20886821</v>
      </c>
      <c r="I38" s="24">
        <v>51626833</v>
      </c>
      <c r="J38" s="6">
        <v>54725303</v>
      </c>
      <c r="K38" s="25">
        <v>56913996</v>
      </c>
    </row>
    <row r="39" spans="1:11" ht="13.5">
      <c r="A39" s="22" t="s">
        <v>42</v>
      </c>
      <c r="B39" s="6">
        <v>600313778</v>
      </c>
      <c r="C39" s="6">
        <v>442086461</v>
      </c>
      <c r="D39" s="23">
        <v>-2177022</v>
      </c>
      <c r="E39" s="24">
        <v>687005000</v>
      </c>
      <c r="F39" s="6">
        <v>632921000</v>
      </c>
      <c r="G39" s="25">
        <v>632921000</v>
      </c>
      <c r="H39" s="26">
        <v>1002173746</v>
      </c>
      <c r="I39" s="24">
        <v>-1493905</v>
      </c>
      <c r="J39" s="6">
        <v>-1583759</v>
      </c>
      <c r="K39" s="25">
        <v>-1646391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42774000</v>
      </c>
      <c r="C42" s="6">
        <v>42774000</v>
      </c>
      <c r="D42" s="23">
        <v>-1000</v>
      </c>
      <c r="E42" s="24">
        <v>30079842</v>
      </c>
      <c r="F42" s="6">
        <v>-69292000</v>
      </c>
      <c r="G42" s="25">
        <v>-69292000</v>
      </c>
      <c r="H42" s="26">
        <v>20507663</v>
      </c>
      <c r="I42" s="24">
        <v>56997582</v>
      </c>
      <c r="J42" s="6">
        <v>11956323</v>
      </c>
      <c r="K42" s="25">
        <v>52064906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-30080000</v>
      </c>
      <c r="F43" s="6">
        <v>0</v>
      </c>
      <c r="G43" s="25">
        <v>0</v>
      </c>
      <c r="H43" s="26">
        <v>0</v>
      </c>
      <c r="I43" s="24">
        <v>-54963996</v>
      </c>
      <c r="J43" s="6">
        <v>-53316000</v>
      </c>
      <c r="K43" s="25">
        <v>-117463000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42774000</v>
      </c>
      <c r="C45" s="7">
        <v>42774000</v>
      </c>
      <c r="D45" s="64">
        <v>-1000</v>
      </c>
      <c r="E45" s="65">
        <v>-158</v>
      </c>
      <c r="F45" s="7">
        <v>-69292000</v>
      </c>
      <c r="G45" s="66">
        <v>-69292000</v>
      </c>
      <c r="H45" s="67">
        <v>20507663</v>
      </c>
      <c r="I45" s="65">
        <v>3086586</v>
      </c>
      <c r="J45" s="7">
        <v>-38273091</v>
      </c>
      <c r="K45" s="66">
        <v>-103671185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-2558574</v>
      </c>
      <c r="C48" s="6">
        <v>3577000</v>
      </c>
      <c r="D48" s="23">
        <v>3792000</v>
      </c>
      <c r="E48" s="24">
        <v>4019000</v>
      </c>
      <c r="F48" s="6">
        <v>4019000</v>
      </c>
      <c r="G48" s="25">
        <v>4019000</v>
      </c>
      <c r="H48" s="26">
        <v>14690894</v>
      </c>
      <c r="I48" s="24">
        <v>162000</v>
      </c>
      <c r="J48" s="6">
        <v>172000</v>
      </c>
      <c r="K48" s="25">
        <v>179000</v>
      </c>
    </row>
    <row r="49" spans="1:11" ht="13.5">
      <c r="A49" s="22" t="s">
        <v>50</v>
      </c>
      <c r="B49" s="6">
        <f>+B75</f>
        <v>65354723.6320654</v>
      </c>
      <c r="C49" s="6">
        <f aca="true" t="shared" si="6" ref="C49:K49">+C75</f>
        <v>92684656.67662664</v>
      </c>
      <c r="D49" s="23">
        <f t="shared" si="6"/>
        <v>102969334.34001508</v>
      </c>
      <c r="E49" s="24">
        <f t="shared" si="6"/>
        <v>107007989.76994851</v>
      </c>
      <c r="F49" s="6">
        <f t="shared" si="6"/>
        <v>-31676304.973523974</v>
      </c>
      <c r="G49" s="25">
        <f t="shared" si="6"/>
        <v>-31676304.973523974</v>
      </c>
      <c r="H49" s="26">
        <f t="shared" si="6"/>
        <v>136661976</v>
      </c>
      <c r="I49" s="24">
        <f t="shared" si="6"/>
        <v>98528715.26300251</v>
      </c>
      <c r="J49" s="6">
        <f t="shared" si="6"/>
        <v>104474554.10503955</v>
      </c>
      <c r="K49" s="25">
        <f t="shared" si="6"/>
        <v>108793328.3411167</v>
      </c>
    </row>
    <row r="50" spans="1:11" ht="13.5">
      <c r="A50" s="34" t="s">
        <v>51</v>
      </c>
      <c r="B50" s="7">
        <f>+B48-B49</f>
        <v>-67913297.6320654</v>
      </c>
      <c r="C50" s="7">
        <f aca="true" t="shared" si="7" ref="C50:K50">+C48-C49</f>
        <v>-89107656.67662664</v>
      </c>
      <c r="D50" s="64">
        <f t="shared" si="7"/>
        <v>-99177334.34001508</v>
      </c>
      <c r="E50" s="65">
        <f t="shared" si="7"/>
        <v>-102988989.76994851</v>
      </c>
      <c r="F50" s="7">
        <f t="shared" si="7"/>
        <v>35695304.973523974</v>
      </c>
      <c r="G50" s="66">
        <f t="shared" si="7"/>
        <v>35695304.973523974</v>
      </c>
      <c r="H50" s="67">
        <f t="shared" si="7"/>
        <v>-121971082</v>
      </c>
      <c r="I50" s="65">
        <f t="shared" si="7"/>
        <v>-98366715.26300251</v>
      </c>
      <c r="J50" s="7">
        <f t="shared" si="7"/>
        <v>-104302554.10503955</v>
      </c>
      <c r="K50" s="66">
        <f t="shared" si="7"/>
        <v>-108614328.3411167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330956000</v>
      </c>
      <c r="C53" s="6">
        <v>415314000</v>
      </c>
      <c r="D53" s="23">
        <v>412287000</v>
      </c>
      <c r="E53" s="24">
        <v>65459000</v>
      </c>
      <c r="F53" s="6">
        <v>64459000</v>
      </c>
      <c r="G53" s="25">
        <v>64459000</v>
      </c>
      <c r="H53" s="26">
        <v>32729000</v>
      </c>
      <c r="I53" s="24">
        <v>437023000</v>
      </c>
      <c r="J53" s="6">
        <v>437023000</v>
      </c>
      <c r="K53" s="25">
        <v>437023000</v>
      </c>
    </row>
    <row r="54" spans="1:11" ht="13.5">
      <c r="A54" s="22" t="s">
        <v>98</v>
      </c>
      <c r="B54" s="6">
        <v>7000000</v>
      </c>
      <c r="C54" s="6">
        <v>7000000</v>
      </c>
      <c r="D54" s="23">
        <v>77731285</v>
      </c>
      <c r="E54" s="24">
        <v>78009937</v>
      </c>
      <c r="F54" s="6">
        <v>69287000</v>
      </c>
      <c r="G54" s="25">
        <v>69287000</v>
      </c>
      <c r="H54" s="26">
        <v>0</v>
      </c>
      <c r="I54" s="24">
        <v>69312703</v>
      </c>
      <c r="J54" s="6">
        <v>74863000</v>
      </c>
      <c r="K54" s="25">
        <v>82334000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6422229</v>
      </c>
      <c r="C56" s="6">
        <v>9424249</v>
      </c>
      <c r="D56" s="23">
        <v>10528606</v>
      </c>
      <c r="E56" s="24">
        <v>0</v>
      </c>
      <c r="F56" s="6">
        <v>0</v>
      </c>
      <c r="G56" s="25">
        <v>0</v>
      </c>
      <c r="H56" s="26">
        <v>0</v>
      </c>
      <c r="I56" s="24">
        <v>5774461</v>
      </c>
      <c r="J56" s="6">
        <v>6247378</v>
      </c>
      <c r="K56" s="25">
        <v>13111384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8546170</v>
      </c>
      <c r="C59" s="6">
        <v>8137317</v>
      </c>
      <c r="D59" s="23">
        <v>7758250</v>
      </c>
      <c r="E59" s="24">
        <v>0</v>
      </c>
      <c r="F59" s="6">
        <v>10321088</v>
      </c>
      <c r="G59" s="25">
        <v>10321088</v>
      </c>
      <c r="H59" s="26">
        <v>10321088</v>
      </c>
      <c r="I59" s="24">
        <v>11602375</v>
      </c>
      <c r="J59" s="6">
        <v>13341096</v>
      </c>
      <c r="K59" s="25">
        <v>15306522</v>
      </c>
    </row>
    <row r="60" spans="1:11" ht="13.5">
      <c r="A60" s="33" t="s">
        <v>58</v>
      </c>
      <c r="B60" s="6">
        <v>18188606</v>
      </c>
      <c r="C60" s="6">
        <v>19014747</v>
      </c>
      <c r="D60" s="23">
        <v>18665060</v>
      </c>
      <c r="E60" s="24">
        <v>0</v>
      </c>
      <c r="F60" s="6">
        <v>20753544</v>
      </c>
      <c r="G60" s="25">
        <v>20753544</v>
      </c>
      <c r="H60" s="26">
        <v>20753544</v>
      </c>
      <c r="I60" s="24">
        <v>23635296</v>
      </c>
      <c r="J60" s="6">
        <v>27489361</v>
      </c>
      <c r="K60" s="25">
        <v>31872522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402</v>
      </c>
      <c r="C63" s="92">
        <v>291</v>
      </c>
      <c r="D63" s="93">
        <v>191</v>
      </c>
      <c r="E63" s="91">
        <v>0</v>
      </c>
      <c r="F63" s="92">
        <v>102</v>
      </c>
      <c r="G63" s="93">
        <v>102</v>
      </c>
      <c r="H63" s="94">
        <v>102</v>
      </c>
      <c r="I63" s="91">
        <v>102</v>
      </c>
      <c r="J63" s="92">
        <v>76</v>
      </c>
      <c r="K63" s="93">
        <v>21</v>
      </c>
    </row>
    <row r="64" spans="1:11" ht="13.5">
      <c r="A64" s="90" t="s">
        <v>62</v>
      </c>
      <c r="B64" s="91">
        <v>1503</v>
      </c>
      <c r="C64" s="92">
        <v>1403</v>
      </c>
      <c r="D64" s="93">
        <v>1203</v>
      </c>
      <c r="E64" s="91">
        <v>0</v>
      </c>
      <c r="F64" s="92">
        <v>890</v>
      </c>
      <c r="G64" s="93">
        <v>890</v>
      </c>
      <c r="H64" s="94">
        <v>890</v>
      </c>
      <c r="I64" s="91">
        <v>890</v>
      </c>
      <c r="J64" s="92">
        <v>790</v>
      </c>
      <c r="K64" s="93">
        <v>690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0.8464341800831965</v>
      </c>
      <c r="C70" s="5">
        <f aca="true" t="shared" si="8" ref="C70:K70">IF(ISERROR(C71/C72),0,(C71/C72))</f>
        <v>0.7190634770299309</v>
      </c>
      <c r="D70" s="5">
        <f t="shared" si="8"/>
        <v>1.0489064901220166</v>
      </c>
      <c r="E70" s="5">
        <f t="shared" si="8"/>
        <v>1.0000029764479144</v>
      </c>
      <c r="F70" s="5">
        <f t="shared" si="8"/>
        <v>0.7688674563743891</v>
      </c>
      <c r="G70" s="5">
        <f t="shared" si="8"/>
        <v>0.7688674563743891</v>
      </c>
      <c r="H70" s="5">
        <f t="shared" si="8"/>
        <v>0</v>
      </c>
      <c r="I70" s="5">
        <f t="shared" si="8"/>
        <v>0.8683531060973624</v>
      </c>
      <c r="J70" s="5">
        <f t="shared" si="8"/>
        <v>0.8672359033936803</v>
      </c>
      <c r="K70" s="5">
        <f t="shared" si="8"/>
        <v>0.8629053192594919</v>
      </c>
    </row>
    <row r="71" spans="1:11" ht="12.75" hidden="1">
      <c r="A71" s="1" t="s">
        <v>104</v>
      </c>
      <c r="B71" s="1">
        <f>+B83</f>
        <v>70607000</v>
      </c>
      <c r="C71" s="1">
        <f aca="true" t="shared" si="9" ref="C71:K71">+C83</f>
        <v>70607000</v>
      </c>
      <c r="D71" s="1">
        <f t="shared" si="9"/>
        <v>116020000</v>
      </c>
      <c r="E71" s="1">
        <f t="shared" si="9"/>
        <v>131701000</v>
      </c>
      <c r="F71" s="1">
        <f t="shared" si="9"/>
        <v>131697000</v>
      </c>
      <c r="G71" s="1">
        <f t="shared" si="9"/>
        <v>131697000</v>
      </c>
      <c r="H71" s="1">
        <f t="shared" si="9"/>
        <v>23210273</v>
      </c>
      <c r="I71" s="1">
        <f t="shared" si="9"/>
        <v>129308849</v>
      </c>
      <c r="J71" s="1">
        <f t="shared" si="9"/>
        <v>138310733</v>
      </c>
      <c r="K71" s="1">
        <f t="shared" si="9"/>
        <v>146587565</v>
      </c>
    </row>
    <row r="72" spans="1:11" ht="12.75" hidden="1">
      <c r="A72" s="1" t="s">
        <v>105</v>
      </c>
      <c r="B72" s="1">
        <f>+B77</f>
        <v>83417000</v>
      </c>
      <c r="C72" s="1">
        <f aca="true" t="shared" si="10" ref="C72:K72">+C77</f>
        <v>98193000</v>
      </c>
      <c r="D72" s="1">
        <f t="shared" si="10"/>
        <v>110610432</v>
      </c>
      <c r="E72" s="1">
        <f t="shared" si="10"/>
        <v>131700608</v>
      </c>
      <c r="F72" s="1">
        <f t="shared" si="10"/>
        <v>171287000</v>
      </c>
      <c r="G72" s="1">
        <f t="shared" si="10"/>
        <v>171287000</v>
      </c>
      <c r="H72" s="1">
        <f t="shared" si="10"/>
        <v>0</v>
      </c>
      <c r="I72" s="1">
        <f t="shared" si="10"/>
        <v>148912750</v>
      </c>
      <c r="J72" s="1">
        <f t="shared" si="10"/>
        <v>159484556</v>
      </c>
      <c r="K72" s="1">
        <f t="shared" si="10"/>
        <v>169876766</v>
      </c>
    </row>
    <row r="73" spans="1:11" ht="12.75" hidden="1">
      <c r="A73" s="1" t="s">
        <v>106</v>
      </c>
      <c r="B73" s="1">
        <f>+B74</f>
        <v>-21206658.333333336</v>
      </c>
      <c r="C73" s="1">
        <f aca="true" t="shared" si="11" ref="C73:K73">+(C78+C80+C81+C82)-(B78+B80+B81+B82)</f>
        <v>-25482730</v>
      </c>
      <c r="D73" s="1">
        <f t="shared" si="11"/>
        <v>183810</v>
      </c>
      <c r="E73" s="1">
        <f t="shared" si="11"/>
        <v>193920</v>
      </c>
      <c r="F73" s="1">
        <f>+(F78+F80+F81+F82)-(D78+D80+D81+D82)</f>
        <v>181601920</v>
      </c>
      <c r="G73" s="1">
        <f>+(G78+G80+G81+G82)-(D78+D80+D81+D82)</f>
        <v>181601920</v>
      </c>
      <c r="H73" s="1">
        <f>+(H78+H80+H81+H82)-(D78+D80+D81+D82)</f>
        <v>63070478</v>
      </c>
      <c r="I73" s="1">
        <f>+(I78+I80+I81+I82)-(E78+E80+E81+E82)</f>
        <v>25928579</v>
      </c>
      <c r="J73" s="1">
        <f t="shared" si="11"/>
        <v>1762235</v>
      </c>
      <c r="K73" s="1">
        <f t="shared" si="11"/>
        <v>1245392</v>
      </c>
    </row>
    <row r="74" spans="1:11" ht="12.75" hidden="1">
      <c r="A74" s="1" t="s">
        <v>107</v>
      </c>
      <c r="B74" s="1">
        <f>+TREND(C74:E74)</f>
        <v>-21206658.333333336</v>
      </c>
      <c r="C74" s="1">
        <f>+C73</f>
        <v>-25482730</v>
      </c>
      <c r="D74" s="1">
        <f aca="true" t="shared" si="12" ref="D74:K74">+D73</f>
        <v>183810</v>
      </c>
      <c r="E74" s="1">
        <f t="shared" si="12"/>
        <v>193920</v>
      </c>
      <c r="F74" s="1">
        <f t="shared" si="12"/>
        <v>181601920</v>
      </c>
      <c r="G74" s="1">
        <f t="shared" si="12"/>
        <v>181601920</v>
      </c>
      <c r="H74" s="1">
        <f t="shared" si="12"/>
        <v>63070478</v>
      </c>
      <c r="I74" s="1">
        <f t="shared" si="12"/>
        <v>25928579</v>
      </c>
      <c r="J74" s="1">
        <f t="shared" si="12"/>
        <v>1762235</v>
      </c>
      <c r="K74" s="1">
        <f t="shared" si="12"/>
        <v>1245392</v>
      </c>
    </row>
    <row r="75" spans="1:11" ht="12.75" hidden="1">
      <c r="A75" s="1" t="s">
        <v>108</v>
      </c>
      <c r="B75" s="1">
        <f>+B84-(((B80+B81+B78)*B70)-B79)</f>
        <v>65354723.6320654</v>
      </c>
      <c r="C75" s="1">
        <f aca="true" t="shared" si="13" ref="C75:K75">+C84-(((C80+C81+C78)*C70)-C79)</f>
        <v>92684656.67662664</v>
      </c>
      <c r="D75" s="1">
        <f t="shared" si="13"/>
        <v>102969334.34001508</v>
      </c>
      <c r="E75" s="1">
        <f t="shared" si="13"/>
        <v>107007989.76994851</v>
      </c>
      <c r="F75" s="1">
        <f t="shared" si="13"/>
        <v>-31676304.973523974</v>
      </c>
      <c r="G75" s="1">
        <f t="shared" si="13"/>
        <v>-31676304.973523974</v>
      </c>
      <c r="H75" s="1">
        <f t="shared" si="13"/>
        <v>136661976</v>
      </c>
      <c r="I75" s="1">
        <f t="shared" si="13"/>
        <v>98528715.26300251</v>
      </c>
      <c r="J75" s="1">
        <f t="shared" si="13"/>
        <v>104474554.10503955</v>
      </c>
      <c r="K75" s="1">
        <f t="shared" si="13"/>
        <v>108793328.3411167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83417000</v>
      </c>
      <c r="C77" s="3">
        <v>98193000</v>
      </c>
      <c r="D77" s="3">
        <v>110610432</v>
      </c>
      <c r="E77" s="3">
        <v>131700608</v>
      </c>
      <c r="F77" s="3">
        <v>171287000</v>
      </c>
      <c r="G77" s="3">
        <v>171287000</v>
      </c>
      <c r="H77" s="3">
        <v>0</v>
      </c>
      <c r="I77" s="3">
        <v>148912750</v>
      </c>
      <c r="J77" s="3">
        <v>159484556</v>
      </c>
      <c r="K77" s="3">
        <v>169876766</v>
      </c>
    </row>
    <row r="78" spans="1:11" ht="12.75" hidden="1">
      <c r="A78" s="2" t="s">
        <v>65</v>
      </c>
      <c r="B78" s="3">
        <v>1000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89513648</v>
      </c>
      <c r="C79" s="3">
        <v>94884466</v>
      </c>
      <c r="D79" s="3">
        <v>106371022</v>
      </c>
      <c r="E79" s="3">
        <v>110445000</v>
      </c>
      <c r="F79" s="3">
        <v>110445000</v>
      </c>
      <c r="G79" s="3">
        <v>110445000</v>
      </c>
      <c r="H79" s="3">
        <v>136661976</v>
      </c>
      <c r="I79" s="3">
        <v>124028407</v>
      </c>
      <c r="J79" s="3">
        <v>131469712</v>
      </c>
      <c r="K79" s="3">
        <v>136728340</v>
      </c>
    </row>
    <row r="80" spans="1:11" ht="12.75" hidden="1">
      <c r="A80" s="2" t="s">
        <v>67</v>
      </c>
      <c r="B80" s="3">
        <v>22311000</v>
      </c>
      <c r="C80" s="3">
        <v>491270</v>
      </c>
      <c r="D80" s="3">
        <v>521000</v>
      </c>
      <c r="E80" s="3">
        <v>552000</v>
      </c>
      <c r="F80" s="3">
        <v>181960000</v>
      </c>
      <c r="G80" s="3">
        <v>181960000</v>
      </c>
      <c r="H80" s="3">
        <v>52986379</v>
      </c>
      <c r="I80" s="3">
        <v>18570579</v>
      </c>
      <c r="J80" s="3">
        <v>19684814</v>
      </c>
      <c r="K80" s="3">
        <v>20472206</v>
      </c>
    </row>
    <row r="81" spans="1:11" ht="12.75" hidden="1">
      <c r="A81" s="2" t="s">
        <v>68</v>
      </c>
      <c r="B81" s="3">
        <v>6230000</v>
      </c>
      <c r="C81" s="3">
        <v>2568000</v>
      </c>
      <c r="D81" s="3">
        <v>2722080</v>
      </c>
      <c r="E81" s="3">
        <v>2885000</v>
      </c>
      <c r="F81" s="3">
        <v>2885000</v>
      </c>
      <c r="G81" s="3">
        <v>2885000</v>
      </c>
      <c r="H81" s="3">
        <v>13327179</v>
      </c>
      <c r="I81" s="3">
        <v>10795000</v>
      </c>
      <c r="J81" s="3">
        <v>11443000</v>
      </c>
      <c r="K81" s="3">
        <v>11901000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70607000</v>
      </c>
      <c r="C83" s="3">
        <v>70607000</v>
      </c>
      <c r="D83" s="3">
        <v>116020000</v>
      </c>
      <c r="E83" s="3">
        <v>131701000</v>
      </c>
      <c r="F83" s="3">
        <v>131697000</v>
      </c>
      <c r="G83" s="3">
        <v>131697000</v>
      </c>
      <c r="H83" s="3">
        <v>23210273</v>
      </c>
      <c r="I83" s="3">
        <v>129308849</v>
      </c>
      <c r="J83" s="3">
        <v>138310733</v>
      </c>
      <c r="K83" s="3">
        <v>146587565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5412839</v>
      </c>
      <c r="C5" s="6">
        <v>6115712</v>
      </c>
      <c r="D5" s="23">
        <v>6055112</v>
      </c>
      <c r="E5" s="24">
        <v>14586302</v>
      </c>
      <c r="F5" s="6">
        <v>14586308</v>
      </c>
      <c r="G5" s="25">
        <v>14586308</v>
      </c>
      <c r="H5" s="26">
        <v>0</v>
      </c>
      <c r="I5" s="24">
        <v>11627153</v>
      </c>
      <c r="J5" s="6">
        <v>12789869</v>
      </c>
      <c r="K5" s="25">
        <v>14068855</v>
      </c>
    </row>
    <row r="6" spans="1:11" ht="13.5">
      <c r="A6" s="22" t="s">
        <v>18</v>
      </c>
      <c r="B6" s="6">
        <v>35847243</v>
      </c>
      <c r="C6" s="6">
        <v>38485991</v>
      </c>
      <c r="D6" s="23">
        <v>40965596</v>
      </c>
      <c r="E6" s="24">
        <v>47940327</v>
      </c>
      <c r="F6" s="6">
        <v>52819265</v>
      </c>
      <c r="G6" s="25">
        <v>52819265</v>
      </c>
      <c r="H6" s="26">
        <v>0</v>
      </c>
      <c r="I6" s="24">
        <v>61129539</v>
      </c>
      <c r="J6" s="6">
        <v>65556648</v>
      </c>
      <c r="K6" s="25">
        <v>70719286</v>
      </c>
    </row>
    <row r="7" spans="1:11" ht="13.5">
      <c r="A7" s="22" t="s">
        <v>19</v>
      </c>
      <c r="B7" s="6">
        <v>140677</v>
      </c>
      <c r="C7" s="6">
        <v>117585</v>
      </c>
      <c r="D7" s="23">
        <v>175822</v>
      </c>
      <c r="E7" s="24">
        <v>6631</v>
      </c>
      <c r="F7" s="6">
        <v>6631</v>
      </c>
      <c r="G7" s="25">
        <v>6631</v>
      </c>
      <c r="H7" s="26">
        <v>0</v>
      </c>
      <c r="I7" s="24">
        <v>7295</v>
      </c>
      <c r="J7" s="6">
        <v>7645</v>
      </c>
      <c r="K7" s="25">
        <v>8096</v>
      </c>
    </row>
    <row r="8" spans="1:11" ht="13.5">
      <c r="A8" s="22" t="s">
        <v>20</v>
      </c>
      <c r="B8" s="6">
        <v>50697200</v>
      </c>
      <c r="C8" s="6">
        <v>57372761</v>
      </c>
      <c r="D8" s="23">
        <v>76395381</v>
      </c>
      <c r="E8" s="24">
        <v>59507999</v>
      </c>
      <c r="F8" s="6">
        <v>54508002</v>
      </c>
      <c r="G8" s="25">
        <v>54508002</v>
      </c>
      <c r="H8" s="26">
        <v>0</v>
      </c>
      <c r="I8" s="24">
        <v>61967859</v>
      </c>
      <c r="J8" s="6">
        <v>60096516</v>
      </c>
      <c r="K8" s="25">
        <v>59606758</v>
      </c>
    </row>
    <row r="9" spans="1:11" ht="13.5">
      <c r="A9" s="22" t="s">
        <v>21</v>
      </c>
      <c r="B9" s="6">
        <v>1914880</v>
      </c>
      <c r="C9" s="6">
        <v>8871109</v>
      </c>
      <c r="D9" s="23">
        <v>11734658</v>
      </c>
      <c r="E9" s="24">
        <v>10290728</v>
      </c>
      <c r="F9" s="6">
        <v>10807419</v>
      </c>
      <c r="G9" s="25">
        <v>10807419</v>
      </c>
      <c r="H9" s="26">
        <v>0</v>
      </c>
      <c r="I9" s="24">
        <v>18617414</v>
      </c>
      <c r="J9" s="6">
        <v>16258436</v>
      </c>
      <c r="K9" s="25">
        <v>17545727</v>
      </c>
    </row>
    <row r="10" spans="1:11" ht="25.5">
      <c r="A10" s="27" t="s">
        <v>97</v>
      </c>
      <c r="B10" s="28">
        <f>SUM(B5:B9)</f>
        <v>94012839</v>
      </c>
      <c r="C10" s="29">
        <f aca="true" t="shared" si="0" ref="C10:K10">SUM(C5:C9)</f>
        <v>110963158</v>
      </c>
      <c r="D10" s="30">
        <f t="shared" si="0"/>
        <v>135326569</v>
      </c>
      <c r="E10" s="28">
        <f t="shared" si="0"/>
        <v>132331987</v>
      </c>
      <c r="F10" s="29">
        <f t="shared" si="0"/>
        <v>132727625</v>
      </c>
      <c r="G10" s="31">
        <f t="shared" si="0"/>
        <v>132727625</v>
      </c>
      <c r="H10" s="32">
        <f t="shared" si="0"/>
        <v>0</v>
      </c>
      <c r="I10" s="28">
        <f t="shared" si="0"/>
        <v>153349260</v>
      </c>
      <c r="J10" s="29">
        <f t="shared" si="0"/>
        <v>154709114</v>
      </c>
      <c r="K10" s="31">
        <f t="shared" si="0"/>
        <v>161948722</v>
      </c>
    </row>
    <row r="11" spans="1:11" ht="13.5">
      <c r="A11" s="22" t="s">
        <v>22</v>
      </c>
      <c r="B11" s="6">
        <v>35362981</v>
      </c>
      <c r="C11" s="6">
        <v>41066145</v>
      </c>
      <c r="D11" s="23">
        <v>52766459</v>
      </c>
      <c r="E11" s="24">
        <v>52490957</v>
      </c>
      <c r="F11" s="6">
        <v>54676047</v>
      </c>
      <c r="G11" s="25">
        <v>54676047</v>
      </c>
      <c r="H11" s="26">
        <v>0</v>
      </c>
      <c r="I11" s="24">
        <v>57045454</v>
      </c>
      <c r="J11" s="6">
        <v>59783635</v>
      </c>
      <c r="K11" s="25">
        <v>63310871</v>
      </c>
    </row>
    <row r="12" spans="1:11" ht="13.5">
      <c r="A12" s="22" t="s">
        <v>23</v>
      </c>
      <c r="B12" s="6">
        <v>2599729</v>
      </c>
      <c r="C12" s="6">
        <v>2844699</v>
      </c>
      <c r="D12" s="23">
        <v>3065339</v>
      </c>
      <c r="E12" s="24">
        <v>3183481</v>
      </c>
      <c r="F12" s="6">
        <v>3066736</v>
      </c>
      <c r="G12" s="25">
        <v>3066736</v>
      </c>
      <c r="H12" s="26">
        <v>0</v>
      </c>
      <c r="I12" s="24">
        <v>3608834</v>
      </c>
      <c r="J12" s="6">
        <v>3782058</v>
      </c>
      <c r="K12" s="25">
        <v>4005200</v>
      </c>
    </row>
    <row r="13" spans="1:11" ht="13.5">
      <c r="A13" s="22" t="s">
        <v>98</v>
      </c>
      <c r="B13" s="6">
        <v>21630400</v>
      </c>
      <c r="C13" s="6">
        <v>27073686</v>
      </c>
      <c r="D13" s="23">
        <v>25782147</v>
      </c>
      <c r="E13" s="24">
        <v>28427184</v>
      </c>
      <c r="F13" s="6">
        <v>28607969</v>
      </c>
      <c r="G13" s="25">
        <v>28607969</v>
      </c>
      <c r="H13" s="26">
        <v>0</v>
      </c>
      <c r="I13" s="24">
        <v>28427184</v>
      </c>
      <c r="J13" s="6">
        <v>29791688</v>
      </c>
      <c r="K13" s="25">
        <v>31549399</v>
      </c>
    </row>
    <row r="14" spans="1:11" ht="13.5">
      <c r="A14" s="22" t="s">
        <v>24</v>
      </c>
      <c r="B14" s="6">
        <v>2080323</v>
      </c>
      <c r="C14" s="6">
        <v>1344791</v>
      </c>
      <c r="D14" s="23">
        <v>2191427</v>
      </c>
      <c r="E14" s="24">
        <v>2504000</v>
      </c>
      <c r="F14" s="6">
        <v>2728708</v>
      </c>
      <c r="G14" s="25">
        <v>2728708</v>
      </c>
      <c r="H14" s="26">
        <v>0</v>
      </c>
      <c r="I14" s="24">
        <v>2702779</v>
      </c>
      <c r="J14" s="6">
        <v>2832512</v>
      </c>
      <c r="K14" s="25">
        <v>2999631</v>
      </c>
    </row>
    <row r="15" spans="1:11" ht="13.5">
      <c r="A15" s="22" t="s">
        <v>25</v>
      </c>
      <c r="B15" s="6">
        <v>14212147</v>
      </c>
      <c r="C15" s="6">
        <v>18119395</v>
      </c>
      <c r="D15" s="23">
        <v>19755688</v>
      </c>
      <c r="E15" s="24">
        <v>18000000</v>
      </c>
      <c r="F15" s="6">
        <v>19569918</v>
      </c>
      <c r="G15" s="25">
        <v>19569918</v>
      </c>
      <c r="H15" s="26">
        <v>0</v>
      </c>
      <c r="I15" s="24">
        <v>20563200</v>
      </c>
      <c r="J15" s="6">
        <v>21550234</v>
      </c>
      <c r="K15" s="25">
        <v>22821697</v>
      </c>
    </row>
    <row r="16" spans="1:11" ht="13.5">
      <c r="A16" s="33" t="s">
        <v>26</v>
      </c>
      <c r="B16" s="6">
        <v>1091385</v>
      </c>
      <c r="C16" s="6">
        <v>6951827</v>
      </c>
      <c r="D16" s="23">
        <v>3014720</v>
      </c>
      <c r="E16" s="24">
        <v>5763131</v>
      </c>
      <c r="F16" s="6">
        <v>4963462</v>
      </c>
      <c r="G16" s="25">
        <v>4963462</v>
      </c>
      <c r="H16" s="26">
        <v>0</v>
      </c>
      <c r="I16" s="24">
        <v>7365361</v>
      </c>
      <c r="J16" s="6">
        <v>7718898</v>
      </c>
      <c r="K16" s="25">
        <v>8174314</v>
      </c>
    </row>
    <row r="17" spans="1:11" ht="13.5">
      <c r="A17" s="22" t="s">
        <v>27</v>
      </c>
      <c r="B17" s="6">
        <v>59108537</v>
      </c>
      <c r="C17" s="6">
        <v>45916653</v>
      </c>
      <c r="D17" s="23">
        <v>59513945</v>
      </c>
      <c r="E17" s="24">
        <v>48028399</v>
      </c>
      <c r="F17" s="6">
        <v>47260370</v>
      </c>
      <c r="G17" s="25">
        <v>47260370</v>
      </c>
      <c r="H17" s="26">
        <v>0</v>
      </c>
      <c r="I17" s="24">
        <v>48703196</v>
      </c>
      <c r="J17" s="6">
        <v>49219773</v>
      </c>
      <c r="K17" s="25">
        <v>52105713</v>
      </c>
    </row>
    <row r="18" spans="1:11" ht="13.5">
      <c r="A18" s="34" t="s">
        <v>28</v>
      </c>
      <c r="B18" s="35">
        <f>SUM(B11:B17)</f>
        <v>136085502</v>
      </c>
      <c r="C18" s="36">
        <f aca="true" t="shared" si="1" ref="C18:K18">SUM(C11:C17)</f>
        <v>143317196</v>
      </c>
      <c r="D18" s="37">
        <f t="shared" si="1"/>
        <v>166089725</v>
      </c>
      <c r="E18" s="35">
        <f t="shared" si="1"/>
        <v>158397152</v>
      </c>
      <c r="F18" s="36">
        <f t="shared" si="1"/>
        <v>160873210</v>
      </c>
      <c r="G18" s="38">
        <f t="shared" si="1"/>
        <v>160873210</v>
      </c>
      <c r="H18" s="39">
        <f t="shared" si="1"/>
        <v>0</v>
      </c>
      <c r="I18" s="35">
        <f t="shared" si="1"/>
        <v>168416008</v>
      </c>
      <c r="J18" s="36">
        <f t="shared" si="1"/>
        <v>174678798</v>
      </c>
      <c r="K18" s="38">
        <f t="shared" si="1"/>
        <v>184966825</v>
      </c>
    </row>
    <row r="19" spans="1:11" ht="13.5">
      <c r="A19" s="34" t="s">
        <v>29</v>
      </c>
      <c r="B19" s="40">
        <f>+B10-B18</f>
        <v>-42072663</v>
      </c>
      <c r="C19" s="41">
        <f aca="true" t="shared" si="2" ref="C19:K19">+C10-C18</f>
        <v>-32354038</v>
      </c>
      <c r="D19" s="42">
        <f t="shared" si="2"/>
        <v>-30763156</v>
      </c>
      <c r="E19" s="40">
        <f t="shared" si="2"/>
        <v>-26065165</v>
      </c>
      <c r="F19" s="41">
        <f t="shared" si="2"/>
        <v>-28145585</v>
      </c>
      <c r="G19" s="43">
        <f t="shared" si="2"/>
        <v>-28145585</v>
      </c>
      <c r="H19" s="44">
        <f t="shared" si="2"/>
        <v>0</v>
      </c>
      <c r="I19" s="40">
        <f t="shared" si="2"/>
        <v>-15066748</v>
      </c>
      <c r="J19" s="41">
        <f t="shared" si="2"/>
        <v>-19969684</v>
      </c>
      <c r="K19" s="43">
        <f t="shared" si="2"/>
        <v>-23018103</v>
      </c>
    </row>
    <row r="20" spans="1:11" ht="13.5">
      <c r="A20" s="22" t="s">
        <v>30</v>
      </c>
      <c r="B20" s="24">
        <v>24659843</v>
      </c>
      <c r="C20" s="6">
        <v>34887037</v>
      </c>
      <c r="D20" s="23">
        <v>18211061</v>
      </c>
      <c r="E20" s="24">
        <v>65192000</v>
      </c>
      <c r="F20" s="6">
        <v>60192000</v>
      </c>
      <c r="G20" s="25">
        <v>60192000</v>
      </c>
      <c r="H20" s="26">
        <v>0</v>
      </c>
      <c r="I20" s="24">
        <v>86254000</v>
      </c>
      <c r="J20" s="6">
        <v>68897000</v>
      </c>
      <c r="K20" s="25">
        <v>32658000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72435713</v>
      </c>
      <c r="F21" s="46">
        <v>62423895</v>
      </c>
      <c r="G21" s="48">
        <v>62423895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-17412820</v>
      </c>
      <c r="C22" s="52">
        <f aca="true" t="shared" si="3" ref="C22:K22">SUM(C19:C21)</f>
        <v>2532999</v>
      </c>
      <c r="D22" s="53">
        <f t="shared" si="3"/>
        <v>-12552095</v>
      </c>
      <c r="E22" s="51">
        <f t="shared" si="3"/>
        <v>111562548</v>
      </c>
      <c r="F22" s="52">
        <f t="shared" si="3"/>
        <v>94470310</v>
      </c>
      <c r="G22" s="54">
        <f t="shared" si="3"/>
        <v>94470310</v>
      </c>
      <c r="H22" s="55">
        <f t="shared" si="3"/>
        <v>0</v>
      </c>
      <c r="I22" s="51">
        <f t="shared" si="3"/>
        <v>71187252</v>
      </c>
      <c r="J22" s="52">
        <f t="shared" si="3"/>
        <v>48927316</v>
      </c>
      <c r="K22" s="54">
        <f t="shared" si="3"/>
        <v>9639897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-17412820</v>
      </c>
      <c r="C24" s="41">
        <f aca="true" t="shared" si="4" ref="C24:K24">SUM(C22:C23)</f>
        <v>2532999</v>
      </c>
      <c r="D24" s="42">
        <f t="shared" si="4"/>
        <v>-12552095</v>
      </c>
      <c r="E24" s="40">
        <f t="shared" si="4"/>
        <v>111562548</v>
      </c>
      <c r="F24" s="41">
        <f t="shared" si="4"/>
        <v>94470310</v>
      </c>
      <c r="G24" s="43">
        <f t="shared" si="4"/>
        <v>94470310</v>
      </c>
      <c r="H24" s="44">
        <f t="shared" si="4"/>
        <v>0</v>
      </c>
      <c r="I24" s="40">
        <f t="shared" si="4"/>
        <v>71187252</v>
      </c>
      <c r="J24" s="41">
        <f t="shared" si="4"/>
        <v>48927316</v>
      </c>
      <c r="K24" s="43">
        <f t="shared" si="4"/>
        <v>9639897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17671613</v>
      </c>
      <c r="C27" s="7">
        <v>34053299</v>
      </c>
      <c r="D27" s="64">
        <v>34113495</v>
      </c>
      <c r="E27" s="65">
        <v>72435713</v>
      </c>
      <c r="F27" s="7">
        <v>62423895</v>
      </c>
      <c r="G27" s="66">
        <v>62423895</v>
      </c>
      <c r="H27" s="67">
        <v>0</v>
      </c>
      <c r="I27" s="65">
        <v>87508100</v>
      </c>
      <c r="J27" s="7">
        <v>70226368</v>
      </c>
      <c r="K27" s="66">
        <v>34078581</v>
      </c>
    </row>
    <row r="28" spans="1:11" ht="13.5">
      <c r="A28" s="68" t="s">
        <v>30</v>
      </c>
      <c r="B28" s="6">
        <v>17671613</v>
      </c>
      <c r="C28" s="6">
        <v>29826435</v>
      </c>
      <c r="D28" s="23">
        <v>30558322</v>
      </c>
      <c r="E28" s="24">
        <v>64318900</v>
      </c>
      <c r="F28" s="6">
        <v>59785996</v>
      </c>
      <c r="G28" s="25">
        <v>59785996</v>
      </c>
      <c r="H28" s="26">
        <v>0</v>
      </c>
      <c r="I28" s="24">
        <v>85365000</v>
      </c>
      <c r="J28" s="6">
        <v>67980400</v>
      </c>
      <c r="K28" s="25">
        <v>31700100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4226814</v>
      </c>
      <c r="D31" s="23">
        <v>3555173</v>
      </c>
      <c r="E31" s="24">
        <v>8116813</v>
      </c>
      <c r="F31" s="6">
        <v>2637899</v>
      </c>
      <c r="G31" s="25">
        <v>2637899</v>
      </c>
      <c r="H31" s="26">
        <v>0</v>
      </c>
      <c r="I31" s="24">
        <v>2143100</v>
      </c>
      <c r="J31" s="6">
        <v>2245968</v>
      </c>
      <c r="K31" s="25">
        <v>2378481</v>
      </c>
    </row>
    <row r="32" spans="1:11" ht="13.5">
      <c r="A32" s="34" t="s">
        <v>36</v>
      </c>
      <c r="B32" s="7">
        <f>SUM(B28:B31)</f>
        <v>17671613</v>
      </c>
      <c r="C32" s="7">
        <f aca="true" t="shared" si="5" ref="C32:K32">SUM(C28:C31)</f>
        <v>34053249</v>
      </c>
      <c r="D32" s="64">
        <f t="shared" si="5"/>
        <v>34113495</v>
      </c>
      <c r="E32" s="65">
        <f t="shared" si="5"/>
        <v>72435713</v>
      </c>
      <c r="F32" s="7">
        <f t="shared" si="5"/>
        <v>62423895</v>
      </c>
      <c r="G32" s="66">
        <f t="shared" si="5"/>
        <v>62423895</v>
      </c>
      <c r="H32" s="67">
        <f t="shared" si="5"/>
        <v>0</v>
      </c>
      <c r="I32" s="65">
        <f t="shared" si="5"/>
        <v>87508100</v>
      </c>
      <c r="J32" s="7">
        <f t="shared" si="5"/>
        <v>70226368</v>
      </c>
      <c r="K32" s="66">
        <f t="shared" si="5"/>
        <v>34078581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8729897</v>
      </c>
      <c r="C35" s="6">
        <v>38328417</v>
      </c>
      <c r="D35" s="23">
        <v>37419667</v>
      </c>
      <c r="E35" s="24">
        <v>20562991</v>
      </c>
      <c r="F35" s="6">
        <v>20562991</v>
      </c>
      <c r="G35" s="25">
        <v>20562991</v>
      </c>
      <c r="H35" s="26">
        <v>41316100</v>
      </c>
      <c r="I35" s="24">
        <v>40382775</v>
      </c>
      <c r="J35" s="6">
        <v>43613398</v>
      </c>
      <c r="K35" s="25">
        <v>47102470</v>
      </c>
    </row>
    <row r="36" spans="1:11" ht="13.5">
      <c r="A36" s="22" t="s">
        <v>39</v>
      </c>
      <c r="B36" s="6">
        <v>328550839</v>
      </c>
      <c r="C36" s="6">
        <v>464401682</v>
      </c>
      <c r="D36" s="23">
        <v>473526135</v>
      </c>
      <c r="E36" s="24">
        <v>344620466</v>
      </c>
      <c r="F36" s="6">
        <v>344620466</v>
      </c>
      <c r="G36" s="25">
        <v>344620466</v>
      </c>
      <c r="H36" s="26">
        <v>464335440</v>
      </c>
      <c r="I36" s="24">
        <v>493620500</v>
      </c>
      <c r="J36" s="6">
        <v>533110140</v>
      </c>
      <c r="K36" s="25">
        <v>575758951</v>
      </c>
    </row>
    <row r="37" spans="1:11" ht="13.5">
      <c r="A37" s="22" t="s">
        <v>40</v>
      </c>
      <c r="B37" s="6">
        <v>34876356</v>
      </c>
      <c r="C37" s="6">
        <v>44007137</v>
      </c>
      <c r="D37" s="23">
        <v>56587383</v>
      </c>
      <c r="E37" s="24">
        <v>21378487</v>
      </c>
      <c r="F37" s="6">
        <v>21378487</v>
      </c>
      <c r="G37" s="25">
        <v>21378487</v>
      </c>
      <c r="H37" s="26">
        <v>104721526</v>
      </c>
      <c r="I37" s="24">
        <v>68000161</v>
      </c>
      <c r="J37" s="6">
        <v>73440174</v>
      </c>
      <c r="K37" s="25">
        <v>79315388</v>
      </c>
    </row>
    <row r="38" spans="1:11" ht="13.5">
      <c r="A38" s="22" t="s">
        <v>41</v>
      </c>
      <c r="B38" s="6">
        <v>27592201</v>
      </c>
      <c r="C38" s="6">
        <v>21060092</v>
      </c>
      <c r="D38" s="23">
        <v>29247645</v>
      </c>
      <c r="E38" s="24">
        <v>18526425</v>
      </c>
      <c r="F38" s="6">
        <v>18526425</v>
      </c>
      <c r="G38" s="25">
        <v>18526425</v>
      </c>
      <c r="H38" s="26">
        <v>13220426</v>
      </c>
      <c r="I38" s="24">
        <v>37685232</v>
      </c>
      <c r="J38" s="6">
        <v>40700051</v>
      </c>
      <c r="K38" s="25">
        <v>43956055</v>
      </c>
    </row>
    <row r="39" spans="1:11" ht="13.5">
      <c r="A39" s="22" t="s">
        <v>42</v>
      </c>
      <c r="B39" s="6">
        <v>274812179</v>
      </c>
      <c r="C39" s="6">
        <v>437662870</v>
      </c>
      <c r="D39" s="23">
        <v>425110774</v>
      </c>
      <c r="E39" s="24">
        <v>325278545</v>
      </c>
      <c r="F39" s="6">
        <v>325278545</v>
      </c>
      <c r="G39" s="25">
        <v>325278545</v>
      </c>
      <c r="H39" s="26">
        <v>387709588</v>
      </c>
      <c r="I39" s="24">
        <v>428317882</v>
      </c>
      <c r="J39" s="6">
        <v>462583313</v>
      </c>
      <c r="K39" s="25">
        <v>499589978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-17412812</v>
      </c>
      <c r="C42" s="6">
        <v>2532998</v>
      </c>
      <c r="D42" s="23">
        <v>-12552095</v>
      </c>
      <c r="E42" s="24">
        <v>58994043</v>
      </c>
      <c r="F42" s="6">
        <v>74606707</v>
      </c>
      <c r="G42" s="25">
        <v>74606707</v>
      </c>
      <c r="H42" s="26">
        <v>36651159</v>
      </c>
      <c r="I42" s="24">
        <v>99483550</v>
      </c>
      <c r="J42" s="6">
        <v>75044667</v>
      </c>
      <c r="K42" s="25">
        <v>37293046</v>
      </c>
    </row>
    <row r="43" spans="1:11" ht="13.5">
      <c r="A43" s="22" t="s">
        <v>45</v>
      </c>
      <c r="B43" s="6">
        <v>15499622</v>
      </c>
      <c r="C43" s="6">
        <v>3172487</v>
      </c>
      <c r="D43" s="23">
        <v>5370593</v>
      </c>
      <c r="E43" s="24">
        <v>-72435712</v>
      </c>
      <c r="F43" s="6">
        <v>-62423895</v>
      </c>
      <c r="G43" s="25">
        <v>-62423895</v>
      </c>
      <c r="H43" s="26">
        <v>-37481002</v>
      </c>
      <c r="I43" s="24">
        <v>-87508100</v>
      </c>
      <c r="J43" s="6">
        <v>-70226369</v>
      </c>
      <c r="K43" s="25">
        <v>-34078581</v>
      </c>
    </row>
    <row r="44" spans="1:11" ht="13.5">
      <c r="A44" s="22" t="s">
        <v>46</v>
      </c>
      <c r="B44" s="6">
        <v>670930</v>
      </c>
      <c r="C44" s="6">
        <v>-2708678</v>
      </c>
      <c r="D44" s="23">
        <v>5231729</v>
      </c>
      <c r="E44" s="24">
        <v>272000</v>
      </c>
      <c r="F44" s="6">
        <v>-272108</v>
      </c>
      <c r="G44" s="25">
        <v>-272108</v>
      </c>
      <c r="H44" s="26">
        <v>2931163</v>
      </c>
      <c r="I44" s="24">
        <v>-272108</v>
      </c>
      <c r="J44" s="6">
        <v>0</v>
      </c>
      <c r="K44" s="25">
        <v>0</v>
      </c>
    </row>
    <row r="45" spans="1:11" ht="13.5">
      <c r="A45" s="34" t="s">
        <v>47</v>
      </c>
      <c r="B45" s="7">
        <v>-2795052</v>
      </c>
      <c r="C45" s="7">
        <v>201756</v>
      </c>
      <c r="D45" s="64">
        <v>-1748019</v>
      </c>
      <c r="E45" s="65">
        <v>-13169669</v>
      </c>
      <c r="F45" s="7">
        <v>9735998</v>
      </c>
      <c r="G45" s="66">
        <v>9735998</v>
      </c>
      <c r="H45" s="67">
        <v>-73386</v>
      </c>
      <c r="I45" s="65">
        <v>131276</v>
      </c>
      <c r="J45" s="7">
        <v>4949574</v>
      </c>
      <c r="K45" s="66">
        <v>8164039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-2647218</v>
      </c>
      <c r="C48" s="6">
        <v>389678</v>
      </c>
      <c r="D48" s="23">
        <v>-1462414</v>
      </c>
      <c r="E48" s="24">
        <v>-4073264</v>
      </c>
      <c r="F48" s="6">
        <v>-4073264</v>
      </c>
      <c r="G48" s="25">
        <v>-4073264</v>
      </c>
      <c r="H48" s="26">
        <v>654473</v>
      </c>
      <c r="I48" s="24">
        <v>-4480000</v>
      </c>
      <c r="J48" s="6">
        <v>-4838400</v>
      </c>
      <c r="K48" s="25">
        <v>-5225472</v>
      </c>
    </row>
    <row r="49" spans="1:11" ht="13.5">
      <c r="A49" s="22" t="s">
        <v>50</v>
      </c>
      <c r="B49" s="6">
        <f>+B75</f>
        <v>20006080.638752367</v>
      </c>
      <c r="C49" s="6">
        <f aca="true" t="shared" si="6" ref="C49:K49">+C75</f>
        <v>37028308.64014377</v>
      </c>
      <c r="D49" s="23">
        <f t="shared" si="6"/>
        <v>49503749.345057584</v>
      </c>
      <c r="E49" s="24">
        <f t="shared" si="6"/>
        <v>-604201.8738751728</v>
      </c>
      <c r="F49" s="6">
        <f t="shared" si="6"/>
        <v>-3285165.574967772</v>
      </c>
      <c r="G49" s="25">
        <f t="shared" si="6"/>
        <v>-3285165.574967772</v>
      </c>
      <c r="H49" s="26">
        <f t="shared" si="6"/>
        <v>104204067</v>
      </c>
      <c r="I49" s="24">
        <f t="shared" si="6"/>
        <v>52943045.0284653</v>
      </c>
      <c r="J49" s="6">
        <f t="shared" si="6"/>
        <v>57213630.42528347</v>
      </c>
      <c r="K49" s="25">
        <f t="shared" si="6"/>
        <v>61727297.007661834</v>
      </c>
    </row>
    <row r="50" spans="1:11" ht="13.5">
      <c r="A50" s="34" t="s">
        <v>51</v>
      </c>
      <c r="B50" s="7">
        <f>+B48-B49</f>
        <v>-22653298.638752367</v>
      </c>
      <c r="C50" s="7">
        <f aca="true" t="shared" si="7" ref="C50:K50">+C48-C49</f>
        <v>-36638630.64014377</v>
      </c>
      <c r="D50" s="64">
        <f t="shared" si="7"/>
        <v>-50966163.345057584</v>
      </c>
      <c r="E50" s="65">
        <f t="shared" si="7"/>
        <v>-3469062.126124827</v>
      </c>
      <c r="F50" s="7">
        <f t="shared" si="7"/>
        <v>-788098.4250322282</v>
      </c>
      <c r="G50" s="66">
        <f t="shared" si="7"/>
        <v>-788098.4250322282</v>
      </c>
      <c r="H50" s="67">
        <f t="shared" si="7"/>
        <v>-103549594</v>
      </c>
      <c r="I50" s="65">
        <f t="shared" si="7"/>
        <v>-57423045.0284653</v>
      </c>
      <c r="J50" s="7">
        <f t="shared" si="7"/>
        <v>-62052030.42528347</v>
      </c>
      <c r="K50" s="66">
        <f t="shared" si="7"/>
        <v>-66952769.007661834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328403005</v>
      </c>
      <c r="C53" s="6">
        <v>464213761</v>
      </c>
      <c r="D53" s="23">
        <v>473240530</v>
      </c>
      <c r="E53" s="24">
        <v>344423146</v>
      </c>
      <c r="F53" s="6">
        <v>334411328</v>
      </c>
      <c r="G53" s="25">
        <v>334411328</v>
      </c>
      <c r="H53" s="26">
        <v>271987433</v>
      </c>
      <c r="I53" s="24">
        <v>493300499</v>
      </c>
      <c r="J53" s="6">
        <v>532764539</v>
      </c>
      <c r="K53" s="25">
        <v>575385703</v>
      </c>
    </row>
    <row r="54" spans="1:11" ht="13.5">
      <c r="A54" s="22" t="s">
        <v>98</v>
      </c>
      <c r="B54" s="6">
        <v>21630400</v>
      </c>
      <c r="C54" s="6">
        <v>27073686</v>
      </c>
      <c r="D54" s="23">
        <v>25782147</v>
      </c>
      <c r="E54" s="24">
        <v>28427184</v>
      </c>
      <c r="F54" s="6">
        <v>28607969</v>
      </c>
      <c r="G54" s="25">
        <v>28607969</v>
      </c>
      <c r="H54" s="26">
        <v>0</v>
      </c>
      <c r="I54" s="24">
        <v>28427184</v>
      </c>
      <c r="J54" s="6">
        <v>29791688</v>
      </c>
      <c r="K54" s="25">
        <v>31549399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1702805</v>
      </c>
      <c r="C56" s="6">
        <v>3044798</v>
      </c>
      <c r="D56" s="23">
        <v>1698199</v>
      </c>
      <c r="E56" s="24">
        <v>8869837</v>
      </c>
      <c r="F56" s="6">
        <v>0</v>
      </c>
      <c r="G56" s="25">
        <v>0</v>
      </c>
      <c r="H56" s="26">
        <v>0</v>
      </c>
      <c r="I56" s="24">
        <v>6702357</v>
      </c>
      <c r="J56" s="6">
        <v>7024071</v>
      </c>
      <c r="K56" s="25">
        <v>7438492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6950602</v>
      </c>
      <c r="D59" s="23">
        <v>3014720</v>
      </c>
      <c r="E59" s="24">
        <v>5098950</v>
      </c>
      <c r="F59" s="6">
        <v>5098950</v>
      </c>
      <c r="G59" s="25">
        <v>5098950</v>
      </c>
      <c r="H59" s="26">
        <v>5098950</v>
      </c>
      <c r="I59" s="24">
        <v>6768063</v>
      </c>
      <c r="J59" s="6">
        <v>7092930</v>
      </c>
      <c r="K59" s="25">
        <v>7511413</v>
      </c>
    </row>
    <row r="60" spans="1:11" ht="13.5">
      <c r="A60" s="33" t="s">
        <v>58</v>
      </c>
      <c r="B60" s="6">
        <v>0</v>
      </c>
      <c r="C60" s="6">
        <v>6950602</v>
      </c>
      <c r="D60" s="23">
        <v>3014720</v>
      </c>
      <c r="E60" s="24">
        <v>5763131</v>
      </c>
      <c r="F60" s="6">
        <v>4963461</v>
      </c>
      <c r="G60" s="25">
        <v>4963461</v>
      </c>
      <c r="H60" s="26">
        <v>4963461</v>
      </c>
      <c r="I60" s="24">
        <v>7365361</v>
      </c>
      <c r="J60" s="6">
        <v>7718898</v>
      </c>
      <c r="K60" s="25">
        <v>8174313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1813</v>
      </c>
      <c r="C63" s="92">
        <v>1813</v>
      </c>
      <c r="D63" s="93">
        <v>1813</v>
      </c>
      <c r="E63" s="91">
        <v>1786</v>
      </c>
      <c r="F63" s="92">
        <v>1786</v>
      </c>
      <c r="G63" s="93">
        <v>1786</v>
      </c>
      <c r="H63" s="94">
        <v>1786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74</v>
      </c>
      <c r="J64" s="92">
        <v>0</v>
      </c>
      <c r="K64" s="93">
        <v>0</v>
      </c>
    </row>
    <row r="65" spans="1:11" ht="13.5">
      <c r="A65" s="90" t="s">
        <v>63</v>
      </c>
      <c r="B65" s="91">
        <v>3994</v>
      </c>
      <c r="C65" s="92">
        <v>3994</v>
      </c>
      <c r="D65" s="93">
        <v>3994</v>
      </c>
      <c r="E65" s="91">
        <v>3936</v>
      </c>
      <c r="F65" s="92">
        <v>3936</v>
      </c>
      <c r="G65" s="93">
        <v>3936</v>
      </c>
      <c r="H65" s="94">
        <v>3936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1.4230097432693587</v>
      </c>
      <c r="C70" s="5">
        <f aca="true" t="shared" si="8" ref="C70:K70">IF(ISERROR(C71/C72),0,(C71/C72))</f>
        <v>0.6574407274188369</v>
      </c>
      <c r="D70" s="5">
        <f t="shared" si="8"/>
        <v>0.45992365733270546</v>
      </c>
      <c r="E70" s="5">
        <f t="shared" si="8"/>
        <v>0.8601922936140703</v>
      </c>
      <c r="F70" s="5">
        <f t="shared" si="8"/>
        <v>0.9999971097383988</v>
      </c>
      <c r="G70" s="5">
        <f t="shared" si="8"/>
        <v>0.9999971097383988</v>
      </c>
      <c r="H70" s="5">
        <f t="shared" si="8"/>
        <v>0</v>
      </c>
      <c r="I70" s="5">
        <f t="shared" si="8"/>
        <v>0.77850780211596</v>
      </c>
      <c r="J70" s="5">
        <f t="shared" si="8"/>
        <v>0.7757201272823374</v>
      </c>
      <c r="K70" s="5">
        <f t="shared" si="8"/>
        <v>0.7803786026904707</v>
      </c>
    </row>
    <row r="71" spans="1:11" ht="12.75" hidden="1">
      <c r="A71" s="1" t="s">
        <v>104</v>
      </c>
      <c r="B71" s="1">
        <f>+B83</f>
        <v>61325453</v>
      </c>
      <c r="C71" s="1">
        <f aca="true" t="shared" si="9" ref="C71:K71">+C83</f>
        <v>35123381</v>
      </c>
      <c r="D71" s="1">
        <f t="shared" si="9"/>
        <v>27018878</v>
      </c>
      <c r="E71" s="1">
        <f t="shared" si="9"/>
        <v>62628373</v>
      </c>
      <c r="F71" s="1">
        <f t="shared" si="9"/>
        <v>78193388</v>
      </c>
      <c r="G71" s="1">
        <f t="shared" si="9"/>
        <v>78193388</v>
      </c>
      <c r="H71" s="1">
        <f t="shared" si="9"/>
        <v>12091516</v>
      </c>
      <c r="I71" s="1">
        <f t="shared" si="9"/>
        <v>71126936</v>
      </c>
      <c r="J71" s="1">
        <f t="shared" si="9"/>
        <v>73378071</v>
      </c>
      <c r="K71" s="1">
        <f t="shared" si="9"/>
        <v>79849684</v>
      </c>
    </row>
    <row r="72" spans="1:11" ht="12.75" hidden="1">
      <c r="A72" s="1" t="s">
        <v>105</v>
      </c>
      <c r="B72" s="1">
        <f>+B77</f>
        <v>43095596</v>
      </c>
      <c r="C72" s="1">
        <f aca="true" t="shared" si="10" ref="C72:K72">+C77</f>
        <v>53424407</v>
      </c>
      <c r="D72" s="1">
        <f t="shared" si="10"/>
        <v>58746441</v>
      </c>
      <c r="E72" s="1">
        <f t="shared" si="10"/>
        <v>72807410</v>
      </c>
      <c r="F72" s="1">
        <f t="shared" si="10"/>
        <v>78193614</v>
      </c>
      <c r="G72" s="1">
        <f t="shared" si="10"/>
        <v>78193614</v>
      </c>
      <c r="H72" s="1">
        <f t="shared" si="10"/>
        <v>0</v>
      </c>
      <c r="I72" s="1">
        <f t="shared" si="10"/>
        <v>91363164</v>
      </c>
      <c r="J72" s="1">
        <f t="shared" si="10"/>
        <v>94593486</v>
      </c>
      <c r="K72" s="1">
        <f t="shared" si="10"/>
        <v>102321724</v>
      </c>
    </row>
    <row r="73" spans="1:11" ht="12.75" hidden="1">
      <c r="A73" s="1" t="s">
        <v>106</v>
      </c>
      <c r="B73" s="1">
        <f>+B74</f>
        <v>-505346.833333333</v>
      </c>
      <c r="C73" s="1">
        <f aca="true" t="shared" si="11" ref="C73:K73">+(C78+C80+C81+C82)-(B78+B80+B81+B82)</f>
        <v>1929839</v>
      </c>
      <c r="D73" s="1">
        <f t="shared" si="11"/>
        <v>-1082515</v>
      </c>
      <c r="E73" s="1">
        <f t="shared" si="11"/>
        <v>10516246</v>
      </c>
      <c r="F73" s="1">
        <f>+(F78+F80+F81+F82)-(D78+D80+D81+D82)</f>
        <v>10516246</v>
      </c>
      <c r="G73" s="1">
        <f>+(G78+G80+G81+G82)-(D78+D80+D81+D82)</f>
        <v>10516246</v>
      </c>
      <c r="H73" s="1">
        <f>+(H78+H80+H81+H82)-(D78+D80+D81+D82)</f>
        <v>31491223</v>
      </c>
      <c r="I73" s="1">
        <f>+(I78+I80+I81+I82)-(E78+E80+E81+E82)</f>
        <v>-7503997</v>
      </c>
      <c r="J73" s="1">
        <f t="shared" si="11"/>
        <v>933799</v>
      </c>
      <c r="K73" s="1">
        <f t="shared" si="11"/>
        <v>1008502</v>
      </c>
    </row>
    <row r="74" spans="1:11" ht="12.75" hidden="1">
      <c r="A74" s="1" t="s">
        <v>107</v>
      </c>
      <c r="B74" s="1">
        <f>+TREND(C74:E74)</f>
        <v>-505346.833333333</v>
      </c>
      <c r="C74" s="1">
        <f>+C73</f>
        <v>1929839</v>
      </c>
      <c r="D74" s="1">
        <f aca="true" t="shared" si="12" ref="D74:K74">+D73</f>
        <v>-1082515</v>
      </c>
      <c r="E74" s="1">
        <f t="shared" si="12"/>
        <v>10516246</v>
      </c>
      <c r="F74" s="1">
        <f t="shared" si="12"/>
        <v>10516246</v>
      </c>
      <c r="G74" s="1">
        <f t="shared" si="12"/>
        <v>10516246</v>
      </c>
      <c r="H74" s="1">
        <f t="shared" si="12"/>
        <v>31491223</v>
      </c>
      <c r="I74" s="1">
        <f t="shared" si="12"/>
        <v>-7503997</v>
      </c>
      <c r="J74" s="1">
        <f t="shared" si="12"/>
        <v>933799</v>
      </c>
      <c r="K74" s="1">
        <f t="shared" si="12"/>
        <v>1008502</v>
      </c>
    </row>
    <row r="75" spans="1:11" ht="12.75" hidden="1">
      <c r="A75" s="1" t="s">
        <v>108</v>
      </c>
      <c r="B75" s="1">
        <f>+B84-(((B80+B81+B78)*B70)-B79)</f>
        <v>20006080.638752367</v>
      </c>
      <c r="C75" s="1">
        <f aca="true" t="shared" si="13" ref="C75:K75">+C84-(((C80+C81+C78)*C70)-C79)</f>
        <v>37028308.64014377</v>
      </c>
      <c r="D75" s="1">
        <f t="shared" si="13"/>
        <v>49503749.345057584</v>
      </c>
      <c r="E75" s="1">
        <f t="shared" si="13"/>
        <v>-604201.8738751728</v>
      </c>
      <c r="F75" s="1">
        <f t="shared" si="13"/>
        <v>-3285165.574967772</v>
      </c>
      <c r="G75" s="1">
        <f t="shared" si="13"/>
        <v>-3285165.574967772</v>
      </c>
      <c r="H75" s="1">
        <f t="shared" si="13"/>
        <v>104204067</v>
      </c>
      <c r="I75" s="1">
        <f t="shared" si="13"/>
        <v>52943045.0284653</v>
      </c>
      <c r="J75" s="1">
        <f t="shared" si="13"/>
        <v>57213630.42528347</v>
      </c>
      <c r="K75" s="1">
        <f t="shared" si="13"/>
        <v>61727297.007661834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43095596</v>
      </c>
      <c r="C77" s="3">
        <v>53424407</v>
      </c>
      <c r="D77" s="3">
        <v>58746441</v>
      </c>
      <c r="E77" s="3">
        <v>72807410</v>
      </c>
      <c r="F77" s="3">
        <v>78193614</v>
      </c>
      <c r="G77" s="3">
        <v>78193614</v>
      </c>
      <c r="H77" s="3">
        <v>0</v>
      </c>
      <c r="I77" s="3">
        <v>91363164</v>
      </c>
      <c r="J77" s="3">
        <v>94593486</v>
      </c>
      <c r="K77" s="3">
        <v>102321724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31123922</v>
      </c>
      <c r="C79" s="3">
        <v>43433586</v>
      </c>
      <c r="D79" s="3">
        <v>53486794</v>
      </c>
      <c r="E79" s="3">
        <v>15891255</v>
      </c>
      <c r="F79" s="3">
        <v>15891255</v>
      </c>
      <c r="G79" s="3">
        <v>15891255</v>
      </c>
      <c r="H79" s="3">
        <v>104204067</v>
      </c>
      <c r="I79" s="3">
        <v>62030161</v>
      </c>
      <c r="J79" s="3">
        <v>66992574</v>
      </c>
      <c r="K79" s="3">
        <v>72351980</v>
      </c>
    </row>
    <row r="80" spans="1:11" ht="12.75" hidden="1">
      <c r="A80" s="2" t="s">
        <v>67</v>
      </c>
      <c r="B80" s="3">
        <v>671705</v>
      </c>
      <c r="C80" s="3">
        <v>3259693</v>
      </c>
      <c r="D80" s="3">
        <v>3112521</v>
      </c>
      <c r="E80" s="3">
        <v>13619687</v>
      </c>
      <c r="F80" s="3">
        <v>13619687</v>
      </c>
      <c r="G80" s="3">
        <v>13619687</v>
      </c>
      <c r="H80" s="3">
        <v>51773001</v>
      </c>
      <c r="I80" s="3">
        <v>3423772</v>
      </c>
      <c r="J80" s="3">
        <v>3697674</v>
      </c>
      <c r="K80" s="3">
        <v>3993488</v>
      </c>
    </row>
    <row r="81" spans="1:11" ht="12.75" hidden="1">
      <c r="A81" s="2" t="s">
        <v>68</v>
      </c>
      <c r="B81" s="3">
        <v>7141201</v>
      </c>
      <c r="C81" s="3">
        <v>6483052</v>
      </c>
      <c r="D81" s="3">
        <v>5547709</v>
      </c>
      <c r="E81" s="3">
        <v>5556789</v>
      </c>
      <c r="F81" s="3">
        <v>5556789</v>
      </c>
      <c r="G81" s="3">
        <v>5556789</v>
      </c>
      <c r="H81" s="3">
        <v>-11621548</v>
      </c>
      <c r="I81" s="3">
        <v>8248707</v>
      </c>
      <c r="J81" s="3">
        <v>8908604</v>
      </c>
      <c r="K81" s="3">
        <v>9621292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61325453</v>
      </c>
      <c r="C83" s="3">
        <v>35123381</v>
      </c>
      <c r="D83" s="3">
        <v>27018878</v>
      </c>
      <c r="E83" s="3">
        <v>62628373</v>
      </c>
      <c r="F83" s="3">
        <v>78193388</v>
      </c>
      <c r="G83" s="3">
        <v>78193388</v>
      </c>
      <c r="H83" s="3">
        <v>12091516</v>
      </c>
      <c r="I83" s="3">
        <v>71126936</v>
      </c>
      <c r="J83" s="3">
        <v>73378071</v>
      </c>
      <c r="K83" s="3">
        <v>79849684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76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3790000</v>
      </c>
      <c r="C5" s="6">
        <v>6574000</v>
      </c>
      <c r="D5" s="23">
        <v>4272000</v>
      </c>
      <c r="E5" s="24">
        <v>4537361</v>
      </c>
      <c r="F5" s="6">
        <v>3495164</v>
      </c>
      <c r="G5" s="25">
        <v>3495164</v>
      </c>
      <c r="H5" s="26">
        <v>0</v>
      </c>
      <c r="I5" s="24">
        <v>5381717</v>
      </c>
      <c r="J5" s="6">
        <v>5693857</v>
      </c>
      <c r="K5" s="25">
        <v>6007019</v>
      </c>
    </row>
    <row r="6" spans="1:11" ht="13.5">
      <c r="A6" s="22" t="s">
        <v>18</v>
      </c>
      <c r="B6" s="6">
        <v>25962231</v>
      </c>
      <c r="C6" s="6">
        <v>26575868</v>
      </c>
      <c r="D6" s="23">
        <v>33303000</v>
      </c>
      <c r="E6" s="24">
        <v>35681129</v>
      </c>
      <c r="F6" s="6">
        <v>26283300</v>
      </c>
      <c r="G6" s="25">
        <v>26283300</v>
      </c>
      <c r="H6" s="26">
        <v>0</v>
      </c>
      <c r="I6" s="24">
        <v>38991579</v>
      </c>
      <c r="J6" s="6">
        <v>42142414</v>
      </c>
      <c r="K6" s="25">
        <v>49527943</v>
      </c>
    </row>
    <row r="7" spans="1:11" ht="13.5">
      <c r="A7" s="22" t="s">
        <v>19</v>
      </c>
      <c r="B7" s="6">
        <v>0</v>
      </c>
      <c r="C7" s="6">
        <v>0</v>
      </c>
      <c r="D7" s="23">
        <v>0</v>
      </c>
      <c r="E7" s="24">
        <v>73254</v>
      </c>
      <c r="F7" s="6">
        <v>121612</v>
      </c>
      <c r="G7" s="25">
        <v>121612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47653949</v>
      </c>
      <c r="C8" s="6">
        <v>58552073</v>
      </c>
      <c r="D8" s="23">
        <v>41740000</v>
      </c>
      <c r="E8" s="24">
        <v>43045001</v>
      </c>
      <c r="F8" s="6">
        <v>41459523</v>
      </c>
      <c r="G8" s="25">
        <v>41459523</v>
      </c>
      <c r="H8" s="26">
        <v>0</v>
      </c>
      <c r="I8" s="24">
        <v>44772000</v>
      </c>
      <c r="J8" s="6">
        <v>44178000</v>
      </c>
      <c r="K8" s="25">
        <v>43758000</v>
      </c>
    </row>
    <row r="9" spans="1:11" ht="13.5">
      <c r="A9" s="22" t="s">
        <v>21</v>
      </c>
      <c r="B9" s="6">
        <v>18231820</v>
      </c>
      <c r="C9" s="6">
        <v>4492149</v>
      </c>
      <c r="D9" s="23">
        <v>6126000</v>
      </c>
      <c r="E9" s="24">
        <v>6211153</v>
      </c>
      <c r="F9" s="6">
        <v>10005460</v>
      </c>
      <c r="G9" s="25">
        <v>10005460</v>
      </c>
      <c r="H9" s="26">
        <v>0</v>
      </c>
      <c r="I9" s="24">
        <v>10935671</v>
      </c>
      <c r="J9" s="6">
        <v>8629570</v>
      </c>
      <c r="K9" s="25">
        <v>8904256</v>
      </c>
    </row>
    <row r="10" spans="1:11" ht="25.5">
      <c r="A10" s="27" t="s">
        <v>97</v>
      </c>
      <c r="B10" s="28">
        <f>SUM(B5:B9)</f>
        <v>95638000</v>
      </c>
      <c r="C10" s="29">
        <f aca="true" t="shared" si="0" ref="C10:K10">SUM(C5:C9)</f>
        <v>96194090</v>
      </c>
      <c r="D10" s="30">
        <f t="shared" si="0"/>
        <v>85441000</v>
      </c>
      <c r="E10" s="28">
        <f t="shared" si="0"/>
        <v>89547898</v>
      </c>
      <c r="F10" s="29">
        <f t="shared" si="0"/>
        <v>81365059</v>
      </c>
      <c r="G10" s="31">
        <f t="shared" si="0"/>
        <v>81365059</v>
      </c>
      <c r="H10" s="32">
        <f t="shared" si="0"/>
        <v>0</v>
      </c>
      <c r="I10" s="28">
        <f t="shared" si="0"/>
        <v>100080967</v>
      </c>
      <c r="J10" s="29">
        <f t="shared" si="0"/>
        <v>100643841</v>
      </c>
      <c r="K10" s="31">
        <f t="shared" si="0"/>
        <v>108197218</v>
      </c>
    </row>
    <row r="11" spans="1:11" ht="13.5">
      <c r="A11" s="22" t="s">
        <v>22</v>
      </c>
      <c r="B11" s="6">
        <v>21582000</v>
      </c>
      <c r="C11" s="6">
        <v>23404000</v>
      </c>
      <c r="D11" s="23">
        <v>30986000</v>
      </c>
      <c r="E11" s="24">
        <v>31544000</v>
      </c>
      <c r="F11" s="6">
        <v>26775316</v>
      </c>
      <c r="G11" s="25">
        <v>26775316</v>
      </c>
      <c r="H11" s="26">
        <v>0</v>
      </c>
      <c r="I11" s="24">
        <v>34419000</v>
      </c>
      <c r="J11" s="6">
        <v>36312000</v>
      </c>
      <c r="K11" s="25">
        <v>38309000</v>
      </c>
    </row>
    <row r="12" spans="1:11" ht="13.5">
      <c r="A12" s="22" t="s">
        <v>23</v>
      </c>
      <c r="B12" s="6">
        <v>1726000</v>
      </c>
      <c r="C12" s="6">
        <v>1943000</v>
      </c>
      <c r="D12" s="23">
        <v>1984000</v>
      </c>
      <c r="E12" s="24">
        <v>2396489</v>
      </c>
      <c r="F12" s="6">
        <v>1965546</v>
      </c>
      <c r="G12" s="25">
        <v>1965546</v>
      </c>
      <c r="H12" s="26">
        <v>0</v>
      </c>
      <c r="I12" s="24">
        <v>2287000</v>
      </c>
      <c r="J12" s="6">
        <v>2564000</v>
      </c>
      <c r="K12" s="25">
        <v>2564000</v>
      </c>
    </row>
    <row r="13" spans="1:11" ht="13.5">
      <c r="A13" s="22" t="s">
        <v>98</v>
      </c>
      <c r="B13" s="6">
        <v>18998391</v>
      </c>
      <c r="C13" s="6">
        <v>18334000</v>
      </c>
      <c r="D13" s="23">
        <v>1500000</v>
      </c>
      <c r="E13" s="24">
        <v>1500000</v>
      </c>
      <c r="F13" s="6">
        <v>16960904</v>
      </c>
      <c r="G13" s="25">
        <v>16960904</v>
      </c>
      <c r="H13" s="26">
        <v>0</v>
      </c>
      <c r="I13" s="24">
        <v>1700000</v>
      </c>
      <c r="J13" s="6">
        <v>1700000</v>
      </c>
      <c r="K13" s="25">
        <v>1700000</v>
      </c>
    </row>
    <row r="14" spans="1:11" ht="13.5">
      <c r="A14" s="22" t="s">
        <v>24</v>
      </c>
      <c r="B14" s="6">
        <v>2716000</v>
      </c>
      <c r="C14" s="6">
        <v>1732000</v>
      </c>
      <c r="D14" s="23">
        <v>49000</v>
      </c>
      <c r="E14" s="24">
        <v>0</v>
      </c>
      <c r="F14" s="6">
        <v>1550605</v>
      </c>
      <c r="G14" s="25">
        <v>1550605</v>
      </c>
      <c r="H14" s="26">
        <v>0</v>
      </c>
      <c r="I14" s="24">
        <v>77000</v>
      </c>
      <c r="J14" s="6">
        <v>82000</v>
      </c>
      <c r="K14" s="25">
        <v>86000</v>
      </c>
    </row>
    <row r="15" spans="1:11" ht="13.5">
      <c r="A15" s="22" t="s">
        <v>25</v>
      </c>
      <c r="B15" s="6">
        <v>14791890</v>
      </c>
      <c r="C15" s="6">
        <v>19883000</v>
      </c>
      <c r="D15" s="23">
        <v>29599000</v>
      </c>
      <c r="E15" s="24">
        <v>30396693</v>
      </c>
      <c r="F15" s="6">
        <v>20881290</v>
      </c>
      <c r="G15" s="25">
        <v>20881290</v>
      </c>
      <c r="H15" s="26">
        <v>0</v>
      </c>
      <c r="I15" s="24">
        <v>25252622</v>
      </c>
      <c r="J15" s="6">
        <v>26823459</v>
      </c>
      <c r="K15" s="25">
        <v>28465234</v>
      </c>
    </row>
    <row r="16" spans="1:11" ht="13.5">
      <c r="A16" s="33" t="s">
        <v>26</v>
      </c>
      <c r="B16" s="6">
        <v>0</v>
      </c>
      <c r="C16" s="6">
        <v>255000</v>
      </c>
      <c r="D16" s="23">
        <v>6514000</v>
      </c>
      <c r="E16" s="24">
        <v>5557922</v>
      </c>
      <c r="F16" s="6">
        <v>3347993</v>
      </c>
      <c r="G16" s="25">
        <v>3347993</v>
      </c>
      <c r="H16" s="26">
        <v>0</v>
      </c>
      <c r="I16" s="24">
        <v>5793074</v>
      </c>
      <c r="J16" s="6">
        <v>6009443</v>
      </c>
      <c r="K16" s="25">
        <v>6320590</v>
      </c>
    </row>
    <row r="17" spans="1:11" ht="13.5">
      <c r="A17" s="22" t="s">
        <v>27</v>
      </c>
      <c r="B17" s="6">
        <v>16876719</v>
      </c>
      <c r="C17" s="6">
        <v>21691000</v>
      </c>
      <c r="D17" s="23">
        <v>20363000</v>
      </c>
      <c r="E17" s="24">
        <v>17934274</v>
      </c>
      <c r="F17" s="6">
        <v>43997789</v>
      </c>
      <c r="G17" s="25">
        <v>43997789</v>
      </c>
      <c r="H17" s="26">
        <v>0</v>
      </c>
      <c r="I17" s="24">
        <v>30058504</v>
      </c>
      <c r="J17" s="6">
        <v>26976422</v>
      </c>
      <c r="K17" s="25">
        <v>29037696</v>
      </c>
    </row>
    <row r="18" spans="1:11" ht="13.5">
      <c r="A18" s="34" t="s">
        <v>28</v>
      </c>
      <c r="B18" s="35">
        <f>SUM(B11:B17)</f>
        <v>76691000</v>
      </c>
      <c r="C18" s="36">
        <f aca="true" t="shared" si="1" ref="C18:K18">SUM(C11:C17)</f>
        <v>87242000</v>
      </c>
      <c r="D18" s="37">
        <f t="shared" si="1"/>
        <v>90995000</v>
      </c>
      <c r="E18" s="35">
        <f t="shared" si="1"/>
        <v>89329378</v>
      </c>
      <c r="F18" s="36">
        <f t="shared" si="1"/>
        <v>115479443</v>
      </c>
      <c r="G18" s="38">
        <f t="shared" si="1"/>
        <v>115479443</v>
      </c>
      <c r="H18" s="39">
        <f t="shared" si="1"/>
        <v>0</v>
      </c>
      <c r="I18" s="35">
        <f t="shared" si="1"/>
        <v>99587200</v>
      </c>
      <c r="J18" s="36">
        <f t="shared" si="1"/>
        <v>100467324</v>
      </c>
      <c r="K18" s="38">
        <f t="shared" si="1"/>
        <v>106482520</v>
      </c>
    </row>
    <row r="19" spans="1:11" ht="13.5">
      <c r="A19" s="34" t="s">
        <v>29</v>
      </c>
      <c r="B19" s="40">
        <f>+B10-B18</f>
        <v>18947000</v>
      </c>
      <c r="C19" s="41">
        <f aca="true" t="shared" si="2" ref="C19:K19">+C10-C18</f>
        <v>8952090</v>
      </c>
      <c r="D19" s="42">
        <f t="shared" si="2"/>
        <v>-5554000</v>
      </c>
      <c r="E19" s="40">
        <f t="shared" si="2"/>
        <v>218520</v>
      </c>
      <c r="F19" s="41">
        <f t="shared" si="2"/>
        <v>-34114384</v>
      </c>
      <c r="G19" s="43">
        <f t="shared" si="2"/>
        <v>-34114384</v>
      </c>
      <c r="H19" s="44">
        <f t="shared" si="2"/>
        <v>0</v>
      </c>
      <c r="I19" s="40">
        <f t="shared" si="2"/>
        <v>493767</v>
      </c>
      <c r="J19" s="41">
        <f t="shared" si="2"/>
        <v>176517</v>
      </c>
      <c r="K19" s="43">
        <f t="shared" si="2"/>
        <v>1714698</v>
      </c>
    </row>
    <row r="20" spans="1:11" ht="13.5">
      <c r="A20" s="22" t="s">
        <v>30</v>
      </c>
      <c r="B20" s="24">
        <v>20130000</v>
      </c>
      <c r="C20" s="6">
        <v>18655000</v>
      </c>
      <c r="D20" s="23">
        <v>15897000</v>
      </c>
      <c r="E20" s="24">
        <v>21316700</v>
      </c>
      <c r="F20" s="6">
        <v>24282159</v>
      </c>
      <c r="G20" s="25">
        <v>24282159</v>
      </c>
      <c r="H20" s="26">
        <v>0</v>
      </c>
      <c r="I20" s="24">
        <v>13368500</v>
      </c>
      <c r="J20" s="6">
        <v>19427838</v>
      </c>
      <c r="K20" s="25">
        <v>18695250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39077000</v>
      </c>
      <c r="C22" s="52">
        <f aca="true" t="shared" si="3" ref="C22:K22">SUM(C19:C21)</f>
        <v>27607090</v>
      </c>
      <c r="D22" s="53">
        <f t="shared" si="3"/>
        <v>10343000</v>
      </c>
      <c r="E22" s="51">
        <f t="shared" si="3"/>
        <v>21535220</v>
      </c>
      <c r="F22" s="52">
        <f t="shared" si="3"/>
        <v>-9832225</v>
      </c>
      <c r="G22" s="54">
        <f t="shared" si="3"/>
        <v>-9832225</v>
      </c>
      <c r="H22" s="55">
        <f t="shared" si="3"/>
        <v>0</v>
      </c>
      <c r="I22" s="51">
        <f t="shared" si="3"/>
        <v>13862267</v>
      </c>
      <c r="J22" s="52">
        <f t="shared" si="3"/>
        <v>19604355</v>
      </c>
      <c r="K22" s="54">
        <f t="shared" si="3"/>
        <v>20409948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39077000</v>
      </c>
      <c r="C24" s="41">
        <f aca="true" t="shared" si="4" ref="C24:K24">SUM(C22:C23)</f>
        <v>27607090</v>
      </c>
      <c r="D24" s="42">
        <f t="shared" si="4"/>
        <v>10343000</v>
      </c>
      <c r="E24" s="40">
        <f t="shared" si="4"/>
        <v>21535220</v>
      </c>
      <c r="F24" s="41">
        <f t="shared" si="4"/>
        <v>-9832225</v>
      </c>
      <c r="G24" s="43">
        <f t="shared" si="4"/>
        <v>-9832225</v>
      </c>
      <c r="H24" s="44">
        <f t="shared" si="4"/>
        <v>0</v>
      </c>
      <c r="I24" s="40">
        <f t="shared" si="4"/>
        <v>13862267</v>
      </c>
      <c r="J24" s="41">
        <f t="shared" si="4"/>
        <v>19604355</v>
      </c>
      <c r="K24" s="43">
        <f t="shared" si="4"/>
        <v>20409948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20130000</v>
      </c>
      <c r="C27" s="7">
        <v>18655000</v>
      </c>
      <c r="D27" s="64">
        <v>15896000</v>
      </c>
      <c r="E27" s="65">
        <v>0</v>
      </c>
      <c r="F27" s="7">
        <v>0</v>
      </c>
      <c r="G27" s="66">
        <v>0</v>
      </c>
      <c r="H27" s="67">
        <v>0</v>
      </c>
      <c r="I27" s="65">
        <v>13368000</v>
      </c>
      <c r="J27" s="7">
        <v>19427000</v>
      </c>
      <c r="K27" s="66">
        <v>18696000</v>
      </c>
    </row>
    <row r="28" spans="1:11" ht="13.5">
      <c r="A28" s="68" t="s">
        <v>30</v>
      </c>
      <c r="B28" s="6">
        <v>19980000</v>
      </c>
      <c r="C28" s="6">
        <v>18505000</v>
      </c>
      <c r="D28" s="23">
        <v>15812000</v>
      </c>
      <c r="E28" s="24">
        <v>0</v>
      </c>
      <c r="F28" s="6">
        <v>0</v>
      </c>
      <c r="G28" s="25">
        <v>0</v>
      </c>
      <c r="H28" s="26">
        <v>0</v>
      </c>
      <c r="I28" s="24">
        <v>13088000</v>
      </c>
      <c r="J28" s="6">
        <v>19117000</v>
      </c>
      <c r="K28" s="25">
        <v>18336000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150000</v>
      </c>
      <c r="C31" s="6">
        <v>150000</v>
      </c>
      <c r="D31" s="23">
        <v>84000</v>
      </c>
      <c r="E31" s="24">
        <v>0</v>
      </c>
      <c r="F31" s="6">
        <v>0</v>
      </c>
      <c r="G31" s="25">
        <v>0</v>
      </c>
      <c r="H31" s="26">
        <v>0</v>
      </c>
      <c r="I31" s="24">
        <v>280000</v>
      </c>
      <c r="J31" s="6">
        <v>310000</v>
      </c>
      <c r="K31" s="25">
        <v>360000</v>
      </c>
    </row>
    <row r="32" spans="1:11" ht="13.5">
      <c r="A32" s="34" t="s">
        <v>36</v>
      </c>
      <c r="B32" s="7">
        <f>SUM(B28:B31)</f>
        <v>20130000</v>
      </c>
      <c r="C32" s="7">
        <f aca="true" t="shared" si="5" ref="C32:K32">SUM(C28:C31)</f>
        <v>18655000</v>
      </c>
      <c r="D32" s="64">
        <f t="shared" si="5"/>
        <v>15896000</v>
      </c>
      <c r="E32" s="65">
        <f t="shared" si="5"/>
        <v>0</v>
      </c>
      <c r="F32" s="7">
        <f t="shared" si="5"/>
        <v>0</v>
      </c>
      <c r="G32" s="66">
        <f t="shared" si="5"/>
        <v>0</v>
      </c>
      <c r="H32" s="67">
        <f t="shared" si="5"/>
        <v>0</v>
      </c>
      <c r="I32" s="65">
        <f t="shared" si="5"/>
        <v>13368000</v>
      </c>
      <c r="J32" s="7">
        <f t="shared" si="5"/>
        <v>19427000</v>
      </c>
      <c r="K32" s="66">
        <f t="shared" si="5"/>
        <v>18696000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13579000</v>
      </c>
      <c r="C35" s="6">
        <v>18361000</v>
      </c>
      <c r="D35" s="23">
        <v>9148143</v>
      </c>
      <c r="E35" s="24">
        <v>20941000</v>
      </c>
      <c r="F35" s="6">
        <v>9148436</v>
      </c>
      <c r="G35" s="25">
        <v>9148436</v>
      </c>
      <c r="H35" s="26">
        <v>0</v>
      </c>
      <c r="I35" s="24">
        <v>9148436</v>
      </c>
      <c r="J35" s="6">
        <v>9148436</v>
      </c>
      <c r="K35" s="25">
        <v>9148436</v>
      </c>
    </row>
    <row r="36" spans="1:11" ht="13.5">
      <c r="A36" s="22" t="s">
        <v>39</v>
      </c>
      <c r="B36" s="6">
        <v>254382000</v>
      </c>
      <c r="C36" s="6">
        <v>293759530</v>
      </c>
      <c r="D36" s="23">
        <v>291332507</v>
      </c>
      <c r="E36" s="24">
        <v>282904000</v>
      </c>
      <c r="F36" s="6">
        <v>291332517</v>
      </c>
      <c r="G36" s="25">
        <v>291332517</v>
      </c>
      <c r="H36" s="26">
        <v>0</v>
      </c>
      <c r="I36" s="24">
        <v>291332517</v>
      </c>
      <c r="J36" s="6">
        <v>291332517</v>
      </c>
      <c r="K36" s="25">
        <v>291332517</v>
      </c>
    </row>
    <row r="37" spans="1:11" ht="13.5">
      <c r="A37" s="22" t="s">
        <v>40</v>
      </c>
      <c r="B37" s="6">
        <v>26301000</v>
      </c>
      <c r="C37" s="6">
        <v>42882206</v>
      </c>
      <c r="D37" s="23">
        <v>42496000</v>
      </c>
      <c r="E37" s="24">
        <v>17860000</v>
      </c>
      <c r="F37" s="6">
        <v>42496257</v>
      </c>
      <c r="G37" s="25">
        <v>42496257</v>
      </c>
      <c r="H37" s="26">
        <v>0</v>
      </c>
      <c r="I37" s="24">
        <v>42496257</v>
      </c>
      <c r="J37" s="6">
        <v>42496257</v>
      </c>
      <c r="K37" s="25">
        <v>42496257</v>
      </c>
    </row>
    <row r="38" spans="1:11" ht="13.5">
      <c r="A38" s="22" t="s">
        <v>41</v>
      </c>
      <c r="B38" s="6">
        <v>423000</v>
      </c>
      <c r="C38" s="6">
        <v>2879000</v>
      </c>
      <c r="D38" s="23">
        <v>2958000</v>
      </c>
      <c r="E38" s="24">
        <v>0</v>
      </c>
      <c r="F38" s="6">
        <v>2958115</v>
      </c>
      <c r="G38" s="25">
        <v>2958115</v>
      </c>
      <c r="H38" s="26">
        <v>0</v>
      </c>
      <c r="I38" s="24">
        <v>2958115</v>
      </c>
      <c r="J38" s="6">
        <v>2958115</v>
      </c>
      <c r="K38" s="25">
        <v>2958115</v>
      </c>
    </row>
    <row r="39" spans="1:11" ht="13.5">
      <c r="A39" s="22" t="s">
        <v>42</v>
      </c>
      <c r="B39" s="6">
        <v>241237000</v>
      </c>
      <c r="C39" s="6">
        <v>266359324</v>
      </c>
      <c r="D39" s="23">
        <v>255026650</v>
      </c>
      <c r="E39" s="24">
        <v>285985000</v>
      </c>
      <c r="F39" s="6">
        <v>255026581</v>
      </c>
      <c r="G39" s="25">
        <v>255026581</v>
      </c>
      <c r="H39" s="26">
        <v>0</v>
      </c>
      <c r="I39" s="24">
        <v>255026581</v>
      </c>
      <c r="J39" s="6">
        <v>255026581</v>
      </c>
      <c r="K39" s="25">
        <v>255026581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10775000</v>
      </c>
      <c r="C42" s="6">
        <v>26358093</v>
      </c>
      <c r="D42" s="23">
        <v>19223092</v>
      </c>
      <c r="E42" s="24">
        <v>25034992</v>
      </c>
      <c r="F42" s="6">
        <v>19222906</v>
      </c>
      <c r="G42" s="25">
        <v>19222906</v>
      </c>
      <c r="H42" s="26">
        <v>-2933724</v>
      </c>
      <c r="I42" s="24">
        <v>17161000</v>
      </c>
      <c r="J42" s="6">
        <v>22807000</v>
      </c>
      <c r="K42" s="25">
        <v>23612000</v>
      </c>
    </row>
    <row r="43" spans="1:11" ht="13.5">
      <c r="A43" s="22" t="s">
        <v>45</v>
      </c>
      <c r="B43" s="6">
        <v>15598000</v>
      </c>
      <c r="C43" s="6">
        <v>-31002084</v>
      </c>
      <c r="D43" s="23">
        <v>-16128991</v>
      </c>
      <c r="E43" s="24">
        <v>0</v>
      </c>
      <c r="F43" s="6">
        <v>-16128991</v>
      </c>
      <c r="G43" s="25">
        <v>-16128991</v>
      </c>
      <c r="H43" s="26">
        <v>0</v>
      </c>
      <c r="I43" s="24">
        <v>-13368996</v>
      </c>
      <c r="J43" s="6">
        <v>-19428000</v>
      </c>
      <c r="K43" s="25">
        <v>-18695000</v>
      </c>
    </row>
    <row r="44" spans="1:11" ht="13.5">
      <c r="A44" s="22" t="s">
        <v>46</v>
      </c>
      <c r="B44" s="6">
        <v>0</v>
      </c>
      <c r="C44" s="6">
        <v>-560412</v>
      </c>
      <c r="D44" s="23">
        <v>-560412</v>
      </c>
      <c r="E44" s="24">
        <v>0</v>
      </c>
      <c r="F44" s="6">
        <v>-113846</v>
      </c>
      <c r="G44" s="25">
        <v>-113846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-5036000</v>
      </c>
      <c r="C45" s="7">
        <v>-10240403</v>
      </c>
      <c r="D45" s="64">
        <v>9179689</v>
      </c>
      <c r="E45" s="65">
        <v>25034992</v>
      </c>
      <c r="F45" s="7">
        <v>3100171</v>
      </c>
      <c r="G45" s="66">
        <v>3100171</v>
      </c>
      <c r="H45" s="67">
        <v>558276</v>
      </c>
      <c r="I45" s="65">
        <v>3792004</v>
      </c>
      <c r="J45" s="7">
        <v>7171004</v>
      </c>
      <c r="K45" s="66">
        <v>12088004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-12171000</v>
      </c>
      <c r="C48" s="6">
        <v>1441000</v>
      </c>
      <c r="D48" s="23">
        <v>4421000</v>
      </c>
      <c r="E48" s="24">
        <v>1514000</v>
      </c>
      <c r="F48" s="6">
        <v>5511293</v>
      </c>
      <c r="G48" s="25">
        <v>5511293</v>
      </c>
      <c r="H48" s="26">
        <v>0</v>
      </c>
      <c r="I48" s="24">
        <v>4421293</v>
      </c>
      <c r="J48" s="6">
        <v>4421293</v>
      </c>
      <c r="K48" s="25">
        <v>4421293</v>
      </c>
    </row>
    <row r="49" spans="1:11" ht="13.5">
      <c r="A49" s="22" t="s">
        <v>50</v>
      </c>
      <c r="B49" s="6">
        <f>+B75</f>
        <v>17879677.778442394</v>
      </c>
      <c r="C49" s="6">
        <f aca="true" t="shared" si="6" ref="C49:K49">+C75</f>
        <v>16510088.026644522</v>
      </c>
      <c r="D49" s="23">
        <f t="shared" si="6"/>
        <v>27668293.338174514</v>
      </c>
      <c r="E49" s="24">
        <f t="shared" si="6"/>
        <v>-1234733.881313853</v>
      </c>
      <c r="F49" s="6">
        <f t="shared" si="6"/>
        <v>27061932.327272866</v>
      </c>
      <c r="G49" s="25">
        <f t="shared" si="6"/>
        <v>27061932.327272866</v>
      </c>
      <c r="H49" s="26">
        <f t="shared" si="6"/>
        <v>0</v>
      </c>
      <c r="I49" s="24">
        <f t="shared" si="6"/>
        <v>25196170.744218227</v>
      </c>
      <c r="J49" s="6">
        <f t="shared" si="6"/>
        <v>25196787.90541884</v>
      </c>
      <c r="K49" s="25">
        <f t="shared" si="6"/>
        <v>25195319.44457917</v>
      </c>
    </row>
    <row r="50" spans="1:11" ht="13.5">
      <c r="A50" s="34" t="s">
        <v>51</v>
      </c>
      <c r="B50" s="7">
        <f>+B48-B49</f>
        <v>-30050677.778442394</v>
      </c>
      <c r="C50" s="7">
        <f aca="true" t="shared" si="7" ref="C50:K50">+C48-C49</f>
        <v>-15069088.026644522</v>
      </c>
      <c r="D50" s="64">
        <f t="shared" si="7"/>
        <v>-23247293.338174514</v>
      </c>
      <c r="E50" s="65">
        <f t="shared" si="7"/>
        <v>2748733.881313853</v>
      </c>
      <c r="F50" s="7">
        <f t="shared" si="7"/>
        <v>-21550639.327272866</v>
      </c>
      <c r="G50" s="66">
        <f t="shared" si="7"/>
        <v>-21550639.327272866</v>
      </c>
      <c r="H50" s="67">
        <f t="shared" si="7"/>
        <v>0</v>
      </c>
      <c r="I50" s="65">
        <f t="shared" si="7"/>
        <v>-20774877.744218227</v>
      </c>
      <c r="J50" s="7">
        <f t="shared" si="7"/>
        <v>-20775494.90541884</v>
      </c>
      <c r="K50" s="66">
        <f t="shared" si="7"/>
        <v>-20774026.44457917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-4</v>
      </c>
      <c r="C53" s="6">
        <v>2831035</v>
      </c>
      <c r="D53" s="23">
        <v>1401035</v>
      </c>
      <c r="E53" s="24">
        <v>2831000</v>
      </c>
      <c r="F53" s="6">
        <v>2831000</v>
      </c>
      <c r="G53" s="25">
        <v>2831000</v>
      </c>
      <c r="H53" s="26">
        <v>2831000</v>
      </c>
      <c r="I53" s="24">
        <v>1400540</v>
      </c>
      <c r="J53" s="6">
        <v>1400202</v>
      </c>
      <c r="K53" s="25">
        <v>1401790</v>
      </c>
    </row>
    <row r="54" spans="1:11" ht="13.5">
      <c r="A54" s="22" t="s">
        <v>98</v>
      </c>
      <c r="B54" s="6">
        <v>18998391</v>
      </c>
      <c r="C54" s="6">
        <v>18334000</v>
      </c>
      <c r="D54" s="23">
        <v>1500000</v>
      </c>
      <c r="E54" s="24">
        <v>1500000</v>
      </c>
      <c r="F54" s="6">
        <v>16960904</v>
      </c>
      <c r="G54" s="25">
        <v>16960904</v>
      </c>
      <c r="H54" s="26">
        <v>0</v>
      </c>
      <c r="I54" s="24">
        <v>1700000</v>
      </c>
      <c r="J54" s="6">
        <v>1700000</v>
      </c>
      <c r="K54" s="25">
        <v>1700000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878000</v>
      </c>
      <c r="C56" s="6">
        <v>1175000</v>
      </c>
      <c r="D56" s="23">
        <v>2496000</v>
      </c>
      <c r="E56" s="24">
        <v>0</v>
      </c>
      <c r="F56" s="6">
        <v>0</v>
      </c>
      <c r="G56" s="25">
        <v>0</v>
      </c>
      <c r="H56" s="26">
        <v>0</v>
      </c>
      <c r="I56" s="24">
        <v>4163000</v>
      </c>
      <c r="J56" s="6">
        <v>4129000</v>
      </c>
      <c r="K56" s="25">
        <v>4332000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3211000</v>
      </c>
      <c r="C59" s="6">
        <v>4496000</v>
      </c>
      <c r="D59" s="23">
        <v>4483000</v>
      </c>
      <c r="E59" s="24">
        <v>24328074</v>
      </c>
      <c r="F59" s="6">
        <v>1000000</v>
      </c>
      <c r="G59" s="25">
        <v>1000000</v>
      </c>
      <c r="H59" s="26">
        <v>1000000</v>
      </c>
      <c r="I59" s="24">
        <v>5792566</v>
      </c>
      <c r="J59" s="6">
        <v>6009256</v>
      </c>
      <c r="K59" s="25">
        <v>6320171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1</v>
      </c>
      <c r="C62" s="92">
        <v>1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2</v>
      </c>
      <c r="C63" s="92">
        <v>2</v>
      </c>
      <c r="D63" s="93">
        <v>2</v>
      </c>
      <c r="E63" s="91">
        <v>1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1</v>
      </c>
      <c r="C64" s="92">
        <v>1</v>
      </c>
      <c r="D64" s="93">
        <v>1</v>
      </c>
      <c r="E64" s="91">
        <v>0</v>
      </c>
      <c r="F64" s="92">
        <v>1</v>
      </c>
      <c r="G64" s="93">
        <v>1</v>
      </c>
      <c r="H64" s="94">
        <v>1</v>
      </c>
      <c r="I64" s="91">
        <v>1</v>
      </c>
      <c r="J64" s="92">
        <v>1</v>
      </c>
      <c r="K64" s="93">
        <v>1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0.23717756200223714</v>
      </c>
      <c r="C70" s="5">
        <f aca="true" t="shared" si="8" ref="C70:K70">IF(ISERROR(C71/C72),0,(C71/C72))</f>
        <v>0.8606588078585389</v>
      </c>
      <c r="D70" s="5">
        <f t="shared" si="8"/>
        <v>0.4604740271172568</v>
      </c>
      <c r="E70" s="5">
        <f t="shared" si="8"/>
        <v>0.9999860634361798</v>
      </c>
      <c r="F70" s="5">
        <f t="shared" si="8"/>
        <v>0.5057946372484862</v>
      </c>
      <c r="G70" s="5">
        <f t="shared" si="8"/>
        <v>0.5057946372484862</v>
      </c>
      <c r="H70" s="5">
        <f t="shared" si="8"/>
        <v>0</v>
      </c>
      <c r="I70" s="5">
        <f t="shared" si="8"/>
        <v>0.9958236056304176</v>
      </c>
      <c r="J70" s="5">
        <f t="shared" si="8"/>
        <v>0.9956899780321559</v>
      </c>
      <c r="K70" s="5">
        <f t="shared" si="8"/>
        <v>0.9960079288284007</v>
      </c>
    </row>
    <row r="71" spans="1:11" ht="12.75" hidden="1">
      <c r="A71" s="1" t="s">
        <v>104</v>
      </c>
      <c r="B71" s="1">
        <f>+B83</f>
        <v>11380000</v>
      </c>
      <c r="C71" s="1">
        <f aca="true" t="shared" si="9" ref="C71:K71">+C83</f>
        <v>32394299</v>
      </c>
      <c r="D71" s="1">
        <f t="shared" si="9"/>
        <v>20120845</v>
      </c>
      <c r="E71" s="1">
        <f t="shared" si="9"/>
        <v>46423996</v>
      </c>
      <c r="F71" s="1">
        <f t="shared" si="9"/>
        <v>20120845</v>
      </c>
      <c r="G71" s="1">
        <f t="shared" si="9"/>
        <v>20120845</v>
      </c>
      <c r="H71" s="1">
        <f t="shared" si="9"/>
        <v>5258453</v>
      </c>
      <c r="I71" s="1">
        <f t="shared" si="9"/>
        <v>55072000</v>
      </c>
      <c r="J71" s="1">
        <f t="shared" si="9"/>
        <v>56216000</v>
      </c>
      <c r="K71" s="1">
        <f t="shared" si="9"/>
        <v>64175000</v>
      </c>
    </row>
    <row r="72" spans="1:11" ht="12.75" hidden="1">
      <c r="A72" s="1" t="s">
        <v>105</v>
      </c>
      <c r="B72" s="1">
        <f>+B77</f>
        <v>47980930</v>
      </c>
      <c r="C72" s="1">
        <f aca="true" t="shared" si="10" ref="C72:K72">+C77</f>
        <v>37638956</v>
      </c>
      <c r="D72" s="1">
        <f t="shared" si="10"/>
        <v>43695939</v>
      </c>
      <c r="E72" s="1">
        <f t="shared" si="10"/>
        <v>46424643</v>
      </c>
      <c r="F72" s="1">
        <f t="shared" si="10"/>
        <v>39780661</v>
      </c>
      <c r="G72" s="1">
        <f t="shared" si="10"/>
        <v>39780661</v>
      </c>
      <c r="H72" s="1">
        <f t="shared" si="10"/>
        <v>0</v>
      </c>
      <c r="I72" s="1">
        <f t="shared" si="10"/>
        <v>55302967</v>
      </c>
      <c r="J72" s="1">
        <f t="shared" si="10"/>
        <v>56459341</v>
      </c>
      <c r="K72" s="1">
        <f t="shared" si="10"/>
        <v>64432218</v>
      </c>
    </row>
    <row r="73" spans="1:11" ht="12.75" hidden="1">
      <c r="A73" s="1" t="s">
        <v>106</v>
      </c>
      <c r="B73" s="1">
        <f>+B74</f>
        <v>-13941931.999999996</v>
      </c>
      <c r="C73" s="1">
        <f aca="true" t="shared" si="11" ref="C73:K73">+(C78+C80+C81+C82)-(B78+B80+B81+B82)</f>
        <v>-8880000</v>
      </c>
      <c r="D73" s="1">
        <f t="shared" si="11"/>
        <v>-12223864</v>
      </c>
      <c r="E73" s="1">
        <f t="shared" si="11"/>
        <v>14803864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-4646136</v>
      </c>
      <c r="I73" s="1">
        <f>+(I78+I80+I81+I82)-(E78+E80+E81+E82)</f>
        <v>-14803864</v>
      </c>
      <c r="J73" s="1">
        <f t="shared" si="11"/>
        <v>0</v>
      </c>
      <c r="K73" s="1">
        <f t="shared" si="11"/>
        <v>0</v>
      </c>
    </row>
    <row r="74" spans="1:11" ht="12.75" hidden="1">
      <c r="A74" s="1" t="s">
        <v>107</v>
      </c>
      <c r="B74" s="1">
        <f>+TREND(C74:E74)</f>
        <v>-13941931.999999996</v>
      </c>
      <c r="C74" s="1">
        <f>+C73</f>
        <v>-8880000</v>
      </c>
      <c r="D74" s="1">
        <f aca="true" t="shared" si="12" ref="D74:K74">+D73</f>
        <v>-12223864</v>
      </c>
      <c r="E74" s="1">
        <f t="shared" si="12"/>
        <v>14803864</v>
      </c>
      <c r="F74" s="1">
        <f t="shared" si="12"/>
        <v>0</v>
      </c>
      <c r="G74" s="1">
        <f t="shared" si="12"/>
        <v>0</v>
      </c>
      <c r="H74" s="1">
        <f t="shared" si="12"/>
        <v>-4646136</v>
      </c>
      <c r="I74" s="1">
        <f t="shared" si="12"/>
        <v>-14803864</v>
      </c>
      <c r="J74" s="1">
        <f t="shared" si="12"/>
        <v>0</v>
      </c>
      <c r="K74" s="1">
        <f t="shared" si="12"/>
        <v>0</v>
      </c>
    </row>
    <row r="75" spans="1:11" ht="12.75" hidden="1">
      <c r="A75" s="1" t="s">
        <v>108</v>
      </c>
      <c r="B75" s="1">
        <f>+B84-(((B80+B81+B78)*B70)-B79)</f>
        <v>17879677.778442394</v>
      </c>
      <c r="C75" s="1">
        <f aca="true" t="shared" si="13" ref="C75:K75">+C84-(((C80+C81+C78)*C70)-C79)</f>
        <v>16510088.026644522</v>
      </c>
      <c r="D75" s="1">
        <f t="shared" si="13"/>
        <v>27668293.338174514</v>
      </c>
      <c r="E75" s="1">
        <f t="shared" si="13"/>
        <v>-1234733.881313853</v>
      </c>
      <c r="F75" s="1">
        <f t="shared" si="13"/>
        <v>27061932.327272866</v>
      </c>
      <c r="G75" s="1">
        <f t="shared" si="13"/>
        <v>27061932.327272866</v>
      </c>
      <c r="H75" s="1">
        <f t="shared" si="13"/>
        <v>0</v>
      </c>
      <c r="I75" s="1">
        <f t="shared" si="13"/>
        <v>25196170.744218227</v>
      </c>
      <c r="J75" s="1">
        <f t="shared" si="13"/>
        <v>25196787.90541884</v>
      </c>
      <c r="K75" s="1">
        <f t="shared" si="13"/>
        <v>25195319.44457917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47980930</v>
      </c>
      <c r="C77" s="3">
        <v>37638956</v>
      </c>
      <c r="D77" s="3">
        <v>43695939</v>
      </c>
      <c r="E77" s="3">
        <v>46424643</v>
      </c>
      <c r="F77" s="3">
        <v>39780661</v>
      </c>
      <c r="G77" s="3">
        <v>39780661</v>
      </c>
      <c r="H77" s="3">
        <v>0</v>
      </c>
      <c r="I77" s="3">
        <v>55302967</v>
      </c>
      <c r="J77" s="3">
        <v>56459341</v>
      </c>
      <c r="K77" s="3">
        <v>64432218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23987000</v>
      </c>
      <c r="C79" s="3">
        <v>30896000</v>
      </c>
      <c r="D79" s="3">
        <v>29795000</v>
      </c>
      <c r="E79" s="3">
        <v>17860000</v>
      </c>
      <c r="F79" s="3">
        <v>29411923</v>
      </c>
      <c r="G79" s="3">
        <v>29411923</v>
      </c>
      <c r="H79" s="3">
        <v>0</v>
      </c>
      <c r="I79" s="3">
        <v>29795398</v>
      </c>
      <c r="J79" s="3">
        <v>29795398</v>
      </c>
      <c r="K79" s="3">
        <v>29795398</v>
      </c>
    </row>
    <row r="80" spans="1:11" ht="12.75" hidden="1">
      <c r="A80" s="2" t="s">
        <v>67</v>
      </c>
      <c r="B80" s="3">
        <v>16750000</v>
      </c>
      <c r="C80" s="3">
        <v>16121000</v>
      </c>
      <c r="D80" s="3">
        <v>3416519</v>
      </c>
      <c r="E80" s="3">
        <v>19095000</v>
      </c>
      <c r="F80" s="3">
        <v>4618516</v>
      </c>
      <c r="G80" s="3">
        <v>4618516</v>
      </c>
      <c r="H80" s="3">
        <v>0</v>
      </c>
      <c r="I80" s="3">
        <v>3416519</v>
      </c>
      <c r="J80" s="3">
        <v>3416519</v>
      </c>
      <c r="K80" s="3">
        <v>3416519</v>
      </c>
    </row>
    <row r="81" spans="1:11" ht="12.75" hidden="1">
      <c r="A81" s="2" t="s">
        <v>68</v>
      </c>
      <c r="B81" s="3">
        <v>9000000</v>
      </c>
      <c r="C81" s="3">
        <v>594000</v>
      </c>
      <c r="D81" s="3">
        <v>1201997</v>
      </c>
      <c r="E81" s="3">
        <v>0</v>
      </c>
      <c r="F81" s="3">
        <v>27620</v>
      </c>
      <c r="G81" s="3">
        <v>27620</v>
      </c>
      <c r="H81" s="3">
        <v>0</v>
      </c>
      <c r="I81" s="3">
        <v>1201997</v>
      </c>
      <c r="J81" s="3">
        <v>1201997</v>
      </c>
      <c r="K81" s="3">
        <v>1201997</v>
      </c>
    </row>
    <row r="82" spans="1:11" ht="12.75" hidden="1">
      <c r="A82" s="2" t="s">
        <v>69</v>
      </c>
      <c r="B82" s="3">
        <v>0</v>
      </c>
      <c r="C82" s="3">
        <v>155000</v>
      </c>
      <c r="D82" s="3">
        <v>27620</v>
      </c>
      <c r="E82" s="3">
        <v>355000</v>
      </c>
      <c r="F82" s="3">
        <v>0</v>
      </c>
      <c r="G82" s="3">
        <v>0</v>
      </c>
      <c r="H82" s="3">
        <v>0</v>
      </c>
      <c r="I82" s="3">
        <v>27620</v>
      </c>
      <c r="J82" s="3">
        <v>27620</v>
      </c>
      <c r="K82" s="3">
        <v>27620</v>
      </c>
    </row>
    <row r="83" spans="1:11" ht="12.75" hidden="1">
      <c r="A83" s="2" t="s">
        <v>70</v>
      </c>
      <c r="B83" s="3">
        <v>11380000</v>
      </c>
      <c r="C83" s="3">
        <v>32394299</v>
      </c>
      <c r="D83" s="3">
        <v>20120845</v>
      </c>
      <c r="E83" s="3">
        <v>46423996</v>
      </c>
      <c r="F83" s="3">
        <v>20120845</v>
      </c>
      <c r="G83" s="3">
        <v>20120845</v>
      </c>
      <c r="H83" s="3">
        <v>5258453</v>
      </c>
      <c r="I83" s="3">
        <v>55072000</v>
      </c>
      <c r="J83" s="3">
        <v>56216000</v>
      </c>
      <c r="K83" s="3">
        <v>64175000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77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731392</v>
      </c>
      <c r="C7" s="6">
        <v>283816</v>
      </c>
      <c r="D7" s="23">
        <v>109686</v>
      </c>
      <c r="E7" s="24">
        <v>103800</v>
      </c>
      <c r="F7" s="6">
        <v>107402</v>
      </c>
      <c r="G7" s="25">
        <v>107402</v>
      </c>
      <c r="H7" s="26">
        <v>0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88254620</v>
      </c>
      <c r="C8" s="6">
        <v>38596152</v>
      </c>
      <c r="D8" s="23">
        <v>55360466</v>
      </c>
      <c r="E8" s="24">
        <v>62992000</v>
      </c>
      <c r="F8" s="6">
        <v>60693961</v>
      </c>
      <c r="G8" s="25">
        <v>60693961</v>
      </c>
      <c r="H8" s="26">
        <v>0</v>
      </c>
      <c r="I8" s="24">
        <v>51774000</v>
      </c>
      <c r="J8" s="6">
        <v>52282000</v>
      </c>
      <c r="K8" s="25">
        <v>52226001</v>
      </c>
    </row>
    <row r="9" spans="1:11" ht="13.5">
      <c r="A9" s="22" t="s">
        <v>21</v>
      </c>
      <c r="B9" s="6">
        <v>1892911</v>
      </c>
      <c r="C9" s="6">
        <v>505140</v>
      </c>
      <c r="D9" s="23">
        <v>874777</v>
      </c>
      <c r="E9" s="24">
        <v>1109571</v>
      </c>
      <c r="F9" s="6">
        <v>1105968</v>
      </c>
      <c r="G9" s="25">
        <v>1105968</v>
      </c>
      <c r="H9" s="26">
        <v>0</v>
      </c>
      <c r="I9" s="24">
        <v>563065</v>
      </c>
      <c r="J9" s="6">
        <v>617994</v>
      </c>
      <c r="K9" s="25">
        <v>678362</v>
      </c>
    </row>
    <row r="10" spans="1:11" ht="25.5">
      <c r="A10" s="27" t="s">
        <v>97</v>
      </c>
      <c r="B10" s="28">
        <f>SUM(B5:B9)</f>
        <v>90878923</v>
      </c>
      <c r="C10" s="29">
        <f aca="true" t="shared" si="0" ref="C10:K10">SUM(C5:C9)</f>
        <v>39385108</v>
      </c>
      <c r="D10" s="30">
        <f t="shared" si="0"/>
        <v>56344929</v>
      </c>
      <c r="E10" s="28">
        <f t="shared" si="0"/>
        <v>64205371</v>
      </c>
      <c r="F10" s="29">
        <f t="shared" si="0"/>
        <v>61907331</v>
      </c>
      <c r="G10" s="31">
        <f t="shared" si="0"/>
        <v>61907331</v>
      </c>
      <c r="H10" s="32">
        <f t="shared" si="0"/>
        <v>0</v>
      </c>
      <c r="I10" s="28">
        <f t="shared" si="0"/>
        <v>52337065</v>
      </c>
      <c r="J10" s="29">
        <f t="shared" si="0"/>
        <v>52899994</v>
      </c>
      <c r="K10" s="31">
        <f t="shared" si="0"/>
        <v>52904363</v>
      </c>
    </row>
    <row r="11" spans="1:11" ht="13.5">
      <c r="A11" s="22" t="s">
        <v>22</v>
      </c>
      <c r="B11" s="6">
        <v>24585630</v>
      </c>
      <c r="C11" s="6">
        <v>30159010</v>
      </c>
      <c r="D11" s="23">
        <v>34017652</v>
      </c>
      <c r="E11" s="24">
        <v>39164806</v>
      </c>
      <c r="F11" s="6">
        <v>38888922</v>
      </c>
      <c r="G11" s="25">
        <v>38888922</v>
      </c>
      <c r="H11" s="26">
        <v>0</v>
      </c>
      <c r="I11" s="24">
        <v>37155090</v>
      </c>
      <c r="J11" s="6">
        <v>37554876</v>
      </c>
      <c r="K11" s="25">
        <v>37558045</v>
      </c>
    </row>
    <row r="12" spans="1:11" ht="13.5">
      <c r="A12" s="22" t="s">
        <v>23</v>
      </c>
      <c r="B12" s="6">
        <v>2895433</v>
      </c>
      <c r="C12" s="6">
        <v>3318055</v>
      </c>
      <c r="D12" s="23">
        <v>3624702</v>
      </c>
      <c r="E12" s="24">
        <v>4696833</v>
      </c>
      <c r="F12" s="6">
        <v>4626833</v>
      </c>
      <c r="G12" s="25">
        <v>4626833</v>
      </c>
      <c r="H12" s="26">
        <v>0</v>
      </c>
      <c r="I12" s="24">
        <v>3657515</v>
      </c>
      <c r="J12" s="6">
        <v>3697255</v>
      </c>
      <c r="K12" s="25">
        <v>3697360</v>
      </c>
    </row>
    <row r="13" spans="1:11" ht="13.5">
      <c r="A13" s="22" t="s">
        <v>98</v>
      </c>
      <c r="B13" s="6">
        <v>2307367</v>
      </c>
      <c r="C13" s="6">
        <v>3648281</v>
      </c>
      <c r="D13" s="23">
        <v>2308778</v>
      </c>
      <c r="E13" s="24">
        <v>3500000</v>
      </c>
      <c r="F13" s="6">
        <v>3500000</v>
      </c>
      <c r="G13" s="25">
        <v>3500000</v>
      </c>
      <c r="H13" s="26">
        <v>0</v>
      </c>
      <c r="I13" s="24">
        <v>3300000</v>
      </c>
      <c r="J13" s="6">
        <v>3100000</v>
      </c>
      <c r="K13" s="25">
        <v>2900000</v>
      </c>
    </row>
    <row r="14" spans="1:11" ht="13.5">
      <c r="A14" s="22" t="s">
        <v>24</v>
      </c>
      <c r="B14" s="6">
        <v>307741</v>
      </c>
      <c r="C14" s="6">
        <v>286676</v>
      </c>
      <c r="D14" s="23">
        <v>70941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25</v>
      </c>
      <c r="B15" s="6">
        <v>0</v>
      </c>
      <c r="C15" s="6">
        <v>0</v>
      </c>
      <c r="D15" s="23">
        <v>0</v>
      </c>
      <c r="E15" s="24">
        <v>0</v>
      </c>
      <c r="F15" s="6">
        <v>0</v>
      </c>
      <c r="G15" s="25">
        <v>0</v>
      </c>
      <c r="H15" s="26">
        <v>0</v>
      </c>
      <c r="I15" s="24">
        <v>0</v>
      </c>
      <c r="J15" s="6">
        <v>0</v>
      </c>
      <c r="K15" s="25">
        <v>0</v>
      </c>
    </row>
    <row r="16" spans="1:11" ht="13.5">
      <c r="A16" s="33" t="s">
        <v>26</v>
      </c>
      <c r="B16" s="6">
        <v>0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27</v>
      </c>
      <c r="B17" s="6">
        <v>37965031</v>
      </c>
      <c r="C17" s="6">
        <v>33333169</v>
      </c>
      <c r="D17" s="23">
        <v>20022889</v>
      </c>
      <c r="E17" s="24">
        <v>19172240</v>
      </c>
      <c r="F17" s="6">
        <v>13175712</v>
      </c>
      <c r="G17" s="25">
        <v>13175712</v>
      </c>
      <c r="H17" s="26">
        <v>0</v>
      </c>
      <c r="I17" s="24">
        <v>11524460</v>
      </c>
      <c r="J17" s="6">
        <v>11647863</v>
      </c>
      <c r="K17" s="25">
        <v>11648958</v>
      </c>
    </row>
    <row r="18" spans="1:11" ht="13.5">
      <c r="A18" s="34" t="s">
        <v>28</v>
      </c>
      <c r="B18" s="35">
        <f>SUM(B11:B17)</f>
        <v>68061202</v>
      </c>
      <c r="C18" s="36">
        <f aca="true" t="shared" si="1" ref="C18:K18">SUM(C11:C17)</f>
        <v>70745191</v>
      </c>
      <c r="D18" s="37">
        <f t="shared" si="1"/>
        <v>60044962</v>
      </c>
      <c r="E18" s="35">
        <f t="shared" si="1"/>
        <v>66533879</v>
      </c>
      <c r="F18" s="36">
        <f t="shared" si="1"/>
        <v>60191467</v>
      </c>
      <c r="G18" s="38">
        <f t="shared" si="1"/>
        <v>60191467</v>
      </c>
      <c r="H18" s="39">
        <f t="shared" si="1"/>
        <v>0</v>
      </c>
      <c r="I18" s="35">
        <f t="shared" si="1"/>
        <v>55637065</v>
      </c>
      <c r="J18" s="36">
        <f t="shared" si="1"/>
        <v>55999994</v>
      </c>
      <c r="K18" s="38">
        <f t="shared" si="1"/>
        <v>55804363</v>
      </c>
    </row>
    <row r="19" spans="1:11" ht="13.5">
      <c r="A19" s="34" t="s">
        <v>29</v>
      </c>
      <c r="B19" s="40">
        <f>+B10-B18</f>
        <v>22817721</v>
      </c>
      <c r="C19" s="41">
        <f aca="true" t="shared" si="2" ref="C19:K19">+C10-C18</f>
        <v>-31360083</v>
      </c>
      <c r="D19" s="42">
        <f t="shared" si="2"/>
        <v>-3700033</v>
      </c>
      <c r="E19" s="40">
        <f t="shared" si="2"/>
        <v>-2328508</v>
      </c>
      <c r="F19" s="41">
        <f t="shared" si="2"/>
        <v>1715864</v>
      </c>
      <c r="G19" s="43">
        <f t="shared" si="2"/>
        <v>1715864</v>
      </c>
      <c r="H19" s="44">
        <f t="shared" si="2"/>
        <v>0</v>
      </c>
      <c r="I19" s="40">
        <f t="shared" si="2"/>
        <v>-3300000</v>
      </c>
      <c r="J19" s="41">
        <f t="shared" si="2"/>
        <v>-3100000</v>
      </c>
      <c r="K19" s="43">
        <f t="shared" si="2"/>
        <v>-2900000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0</v>
      </c>
      <c r="F20" s="6">
        <v>0</v>
      </c>
      <c r="G20" s="25">
        <v>0</v>
      </c>
      <c r="H20" s="26">
        <v>0</v>
      </c>
      <c r="I20" s="24">
        <v>0</v>
      </c>
      <c r="J20" s="6">
        <v>0</v>
      </c>
      <c r="K20" s="25">
        <v>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22817721</v>
      </c>
      <c r="C22" s="52">
        <f aca="true" t="shared" si="3" ref="C22:K22">SUM(C19:C21)</f>
        <v>-31360083</v>
      </c>
      <c r="D22" s="53">
        <f t="shared" si="3"/>
        <v>-3700033</v>
      </c>
      <c r="E22" s="51">
        <f t="shared" si="3"/>
        <v>-2328508</v>
      </c>
      <c r="F22" s="52">
        <f t="shared" si="3"/>
        <v>1715864</v>
      </c>
      <c r="G22" s="54">
        <f t="shared" si="3"/>
        <v>1715864</v>
      </c>
      <c r="H22" s="55">
        <f t="shared" si="3"/>
        <v>0</v>
      </c>
      <c r="I22" s="51">
        <f t="shared" si="3"/>
        <v>-3300000</v>
      </c>
      <c r="J22" s="52">
        <f t="shared" si="3"/>
        <v>-3100000</v>
      </c>
      <c r="K22" s="54">
        <f t="shared" si="3"/>
        <v>-2900000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22817721</v>
      </c>
      <c r="C24" s="41">
        <f aca="true" t="shared" si="4" ref="C24:K24">SUM(C22:C23)</f>
        <v>-31360083</v>
      </c>
      <c r="D24" s="42">
        <f t="shared" si="4"/>
        <v>-3700033</v>
      </c>
      <c r="E24" s="40">
        <f t="shared" si="4"/>
        <v>-2328508</v>
      </c>
      <c r="F24" s="41">
        <f t="shared" si="4"/>
        <v>1715864</v>
      </c>
      <c r="G24" s="43">
        <f t="shared" si="4"/>
        <v>1715864</v>
      </c>
      <c r="H24" s="44">
        <f t="shared" si="4"/>
        <v>0</v>
      </c>
      <c r="I24" s="40">
        <f t="shared" si="4"/>
        <v>-3300000</v>
      </c>
      <c r="J24" s="41">
        <f t="shared" si="4"/>
        <v>-3100000</v>
      </c>
      <c r="K24" s="43">
        <f t="shared" si="4"/>
        <v>-2900000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7474889</v>
      </c>
      <c r="C27" s="7">
        <v>20077341</v>
      </c>
      <c r="D27" s="64">
        <v>482069</v>
      </c>
      <c r="E27" s="65">
        <v>1745000</v>
      </c>
      <c r="F27" s="7">
        <v>1192377</v>
      </c>
      <c r="G27" s="66">
        <v>1192377</v>
      </c>
      <c r="H27" s="67">
        <v>0</v>
      </c>
      <c r="I27" s="65">
        <v>915000</v>
      </c>
      <c r="J27" s="7">
        <v>368986</v>
      </c>
      <c r="K27" s="66">
        <v>368448</v>
      </c>
    </row>
    <row r="28" spans="1:11" ht="13.5">
      <c r="A28" s="68" t="s">
        <v>30</v>
      </c>
      <c r="B28" s="6">
        <v>7474889</v>
      </c>
      <c r="C28" s="6">
        <v>20077341</v>
      </c>
      <c r="D28" s="23">
        <v>482069</v>
      </c>
      <c r="E28" s="24">
        <v>1745000</v>
      </c>
      <c r="F28" s="6">
        <v>1192377</v>
      </c>
      <c r="G28" s="25">
        <v>1192377</v>
      </c>
      <c r="H28" s="26">
        <v>0</v>
      </c>
      <c r="I28" s="24">
        <v>915000</v>
      </c>
      <c r="J28" s="6">
        <v>368986</v>
      </c>
      <c r="K28" s="25">
        <v>368448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7474889</v>
      </c>
      <c r="C32" s="7">
        <f aca="true" t="shared" si="5" ref="C32:K32">SUM(C28:C31)</f>
        <v>20077341</v>
      </c>
      <c r="D32" s="64">
        <f t="shared" si="5"/>
        <v>482069</v>
      </c>
      <c r="E32" s="65">
        <f t="shared" si="5"/>
        <v>1745000</v>
      </c>
      <c r="F32" s="7">
        <f t="shared" si="5"/>
        <v>1192377</v>
      </c>
      <c r="G32" s="66">
        <f t="shared" si="5"/>
        <v>1192377</v>
      </c>
      <c r="H32" s="67">
        <f t="shared" si="5"/>
        <v>0</v>
      </c>
      <c r="I32" s="65">
        <f t="shared" si="5"/>
        <v>915000</v>
      </c>
      <c r="J32" s="7">
        <f t="shared" si="5"/>
        <v>368986</v>
      </c>
      <c r="K32" s="66">
        <f t="shared" si="5"/>
        <v>368448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35956043</v>
      </c>
      <c r="C35" s="6">
        <v>2790065</v>
      </c>
      <c r="D35" s="23">
        <v>3461971</v>
      </c>
      <c r="E35" s="24">
        <v>372000</v>
      </c>
      <c r="F35" s="6">
        <v>418000</v>
      </c>
      <c r="G35" s="25">
        <v>418000</v>
      </c>
      <c r="H35" s="26">
        <v>2953116</v>
      </c>
      <c r="I35" s="24">
        <v>108000</v>
      </c>
      <c r="J35" s="6">
        <v>95200</v>
      </c>
      <c r="K35" s="25">
        <v>106624</v>
      </c>
    </row>
    <row r="36" spans="1:11" ht="13.5">
      <c r="A36" s="22" t="s">
        <v>39</v>
      </c>
      <c r="B36" s="6">
        <v>22497493</v>
      </c>
      <c r="C36" s="6">
        <v>21628547</v>
      </c>
      <c r="D36" s="23">
        <v>20095301</v>
      </c>
      <c r="E36" s="24">
        <v>16367496</v>
      </c>
      <c r="F36" s="6">
        <v>16367496</v>
      </c>
      <c r="G36" s="25">
        <v>16367496</v>
      </c>
      <c r="H36" s="26">
        <v>21055841</v>
      </c>
      <c r="I36" s="24">
        <v>16027496</v>
      </c>
      <c r="J36" s="6">
        <v>17446795</v>
      </c>
      <c r="K36" s="25">
        <v>19540411</v>
      </c>
    </row>
    <row r="37" spans="1:11" ht="13.5">
      <c r="A37" s="22" t="s">
        <v>40</v>
      </c>
      <c r="B37" s="6">
        <v>4579198</v>
      </c>
      <c r="C37" s="6">
        <v>7303639</v>
      </c>
      <c r="D37" s="23">
        <v>7502347</v>
      </c>
      <c r="E37" s="24">
        <v>4307053</v>
      </c>
      <c r="F37" s="6">
        <v>4307053</v>
      </c>
      <c r="G37" s="25">
        <v>4307053</v>
      </c>
      <c r="H37" s="26">
        <v>10039524</v>
      </c>
      <c r="I37" s="24">
        <v>7150000</v>
      </c>
      <c r="J37" s="6">
        <v>8008000</v>
      </c>
      <c r="K37" s="25">
        <v>8968960</v>
      </c>
    </row>
    <row r="38" spans="1:11" ht="13.5">
      <c r="A38" s="22" t="s">
        <v>41</v>
      </c>
      <c r="B38" s="6">
        <v>673000</v>
      </c>
      <c r="C38" s="6">
        <v>879000</v>
      </c>
      <c r="D38" s="23">
        <v>1113000</v>
      </c>
      <c r="E38" s="24">
        <v>1412000</v>
      </c>
      <c r="F38" s="6">
        <v>1412000</v>
      </c>
      <c r="G38" s="25">
        <v>1412000</v>
      </c>
      <c r="H38" s="26">
        <v>98540</v>
      </c>
      <c r="I38" s="24">
        <v>850000</v>
      </c>
      <c r="J38" s="6">
        <v>952000</v>
      </c>
      <c r="K38" s="25">
        <v>1066240</v>
      </c>
    </row>
    <row r="39" spans="1:11" ht="13.5">
      <c r="A39" s="22" t="s">
        <v>42</v>
      </c>
      <c r="B39" s="6">
        <v>53201338</v>
      </c>
      <c r="C39" s="6">
        <v>16235973</v>
      </c>
      <c r="D39" s="23">
        <v>14941925</v>
      </c>
      <c r="E39" s="24">
        <v>11020443</v>
      </c>
      <c r="F39" s="6">
        <v>11066443</v>
      </c>
      <c r="G39" s="25">
        <v>11066443</v>
      </c>
      <c r="H39" s="26">
        <v>13870893</v>
      </c>
      <c r="I39" s="24">
        <v>8135496</v>
      </c>
      <c r="J39" s="6">
        <v>8581995</v>
      </c>
      <c r="K39" s="25">
        <v>9611835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16278353</v>
      </c>
      <c r="C42" s="6">
        <v>-11886260</v>
      </c>
      <c r="D42" s="23">
        <v>-652023</v>
      </c>
      <c r="E42" s="24">
        <v>-1828507</v>
      </c>
      <c r="F42" s="6">
        <v>-2484364</v>
      </c>
      <c r="G42" s="25">
        <v>-2484364</v>
      </c>
      <c r="H42" s="26">
        <v>-1451140</v>
      </c>
      <c r="I42" s="24">
        <v>0</v>
      </c>
      <c r="J42" s="6">
        <v>0</v>
      </c>
      <c r="K42" s="25">
        <v>1</v>
      </c>
    </row>
    <row r="43" spans="1:11" ht="13.5">
      <c r="A43" s="22" t="s">
        <v>45</v>
      </c>
      <c r="B43" s="6">
        <v>-6176492</v>
      </c>
      <c r="C43" s="6">
        <v>-1410817</v>
      </c>
      <c r="D43" s="23">
        <v>-408035</v>
      </c>
      <c r="E43" s="24">
        <v>0</v>
      </c>
      <c r="F43" s="6">
        <v>0</v>
      </c>
      <c r="G43" s="25">
        <v>0</v>
      </c>
      <c r="H43" s="26">
        <v>1718475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-397947</v>
      </c>
      <c r="C44" s="6">
        <v>-362859</v>
      </c>
      <c r="D44" s="23">
        <v>-271999</v>
      </c>
      <c r="E44" s="24">
        <v>-500004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19656740</v>
      </c>
      <c r="C45" s="7">
        <v>5996804</v>
      </c>
      <c r="D45" s="64">
        <v>4664750</v>
      </c>
      <c r="E45" s="65">
        <v>-2328511</v>
      </c>
      <c r="F45" s="7">
        <v>-2484364</v>
      </c>
      <c r="G45" s="66">
        <v>-2484364</v>
      </c>
      <c r="H45" s="67">
        <v>654975</v>
      </c>
      <c r="I45" s="65">
        <v>-9300000</v>
      </c>
      <c r="J45" s="7">
        <v>-9300000</v>
      </c>
      <c r="K45" s="66">
        <v>-9299999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16062090</v>
      </c>
      <c r="C48" s="6">
        <v>1819068</v>
      </c>
      <c r="D48" s="23">
        <v>769595</v>
      </c>
      <c r="E48" s="24">
        <v>260000</v>
      </c>
      <c r="F48" s="6">
        <v>260000</v>
      </c>
      <c r="G48" s="25">
        <v>260000</v>
      </c>
      <c r="H48" s="26">
        <v>1733202</v>
      </c>
      <c r="I48" s="24">
        <v>0</v>
      </c>
      <c r="J48" s="6">
        <v>0</v>
      </c>
      <c r="K48" s="25">
        <v>0</v>
      </c>
    </row>
    <row r="49" spans="1:11" ht="13.5">
      <c r="A49" s="22" t="s">
        <v>50</v>
      </c>
      <c r="B49" s="6">
        <f>+B75</f>
        <v>-15725023</v>
      </c>
      <c r="C49" s="6">
        <f aca="true" t="shared" si="6" ref="C49:K49">+C75</f>
        <v>6471883.196123847</v>
      </c>
      <c r="D49" s="23">
        <f t="shared" si="6"/>
        <v>5857327.504642563</v>
      </c>
      <c r="E49" s="24">
        <f t="shared" si="6"/>
        <v>4246735.143819548</v>
      </c>
      <c r="F49" s="6">
        <f t="shared" si="6"/>
        <v>4246866.549759125</v>
      </c>
      <c r="G49" s="25">
        <f t="shared" si="6"/>
        <v>4246866.549759125</v>
      </c>
      <c r="H49" s="26">
        <f t="shared" si="6"/>
        <v>7568579</v>
      </c>
      <c r="I49" s="24">
        <f t="shared" si="6"/>
        <v>7065001.962473249</v>
      </c>
      <c r="J49" s="6">
        <f t="shared" si="6"/>
        <v>7912800</v>
      </c>
      <c r="K49" s="25">
        <f t="shared" si="6"/>
        <v>8862335.842821384</v>
      </c>
    </row>
    <row r="50" spans="1:11" ht="13.5">
      <c r="A50" s="34" t="s">
        <v>51</v>
      </c>
      <c r="B50" s="7">
        <f>+B48-B49</f>
        <v>31787113</v>
      </c>
      <c r="C50" s="7">
        <f aca="true" t="shared" si="7" ref="C50:K50">+C48-C49</f>
        <v>-4652815.196123847</v>
      </c>
      <c r="D50" s="64">
        <f t="shared" si="7"/>
        <v>-5087732.504642563</v>
      </c>
      <c r="E50" s="65">
        <f t="shared" si="7"/>
        <v>-3986735.143819548</v>
      </c>
      <c r="F50" s="7">
        <f t="shared" si="7"/>
        <v>-3986866.5497591253</v>
      </c>
      <c r="G50" s="66">
        <f t="shared" si="7"/>
        <v>-3986866.5497591253</v>
      </c>
      <c r="H50" s="67">
        <f t="shared" si="7"/>
        <v>-5835377</v>
      </c>
      <c r="I50" s="65">
        <f t="shared" si="7"/>
        <v>-7065001.962473249</v>
      </c>
      <c r="J50" s="7">
        <f t="shared" si="7"/>
        <v>-7912800</v>
      </c>
      <c r="K50" s="66">
        <f t="shared" si="7"/>
        <v>-8862335.842821384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22495490</v>
      </c>
      <c r="C53" s="6">
        <v>20821818</v>
      </c>
      <c r="D53" s="23">
        <v>20255689</v>
      </c>
      <c r="E53" s="24">
        <v>7450000</v>
      </c>
      <c r="F53" s="6">
        <v>6897377</v>
      </c>
      <c r="G53" s="25">
        <v>6897377</v>
      </c>
      <c r="H53" s="26">
        <v>5705000</v>
      </c>
      <c r="I53" s="24">
        <v>16027495</v>
      </c>
      <c r="J53" s="6">
        <v>17446795</v>
      </c>
      <c r="K53" s="25">
        <v>19539841</v>
      </c>
    </row>
    <row r="54" spans="1:11" ht="13.5">
      <c r="A54" s="22" t="s">
        <v>98</v>
      </c>
      <c r="B54" s="6">
        <v>2307367</v>
      </c>
      <c r="C54" s="6">
        <v>3648281</v>
      </c>
      <c r="D54" s="23">
        <v>2308778</v>
      </c>
      <c r="E54" s="24">
        <v>3500000</v>
      </c>
      <c r="F54" s="6">
        <v>3500000</v>
      </c>
      <c r="G54" s="25">
        <v>3500000</v>
      </c>
      <c r="H54" s="26">
        <v>0</v>
      </c>
      <c r="I54" s="24">
        <v>3300000</v>
      </c>
      <c r="J54" s="6">
        <v>3100000</v>
      </c>
      <c r="K54" s="25">
        <v>2900000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7602087</v>
      </c>
      <c r="C56" s="6">
        <v>1271312</v>
      </c>
      <c r="D56" s="23">
        <v>1595588</v>
      </c>
      <c r="E56" s="24">
        <v>528000</v>
      </c>
      <c r="F56" s="6">
        <v>0</v>
      </c>
      <c r="G56" s="25">
        <v>0</v>
      </c>
      <c r="H56" s="26">
        <v>0</v>
      </c>
      <c r="I56" s="24">
        <v>276000</v>
      </c>
      <c r="J56" s="6">
        <v>279011</v>
      </c>
      <c r="K56" s="25">
        <v>279037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0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0</v>
      </c>
      <c r="C63" s="92">
        <v>0</v>
      </c>
      <c r="D63" s="93">
        <v>0</v>
      </c>
      <c r="E63" s="91">
        <v>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0</v>
      </c>
      <c r="G64" s="93">
        <v>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0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1</v>
      </c>
      <c r="C70" s="5">
        <f aca="true" t="shared" si="8" ref="C70:K70">IF(ISERROR(C71/C72),0,(C71/C72))</f>
        <v>0.502858613453696</v>
      </c>
      <c r="D70" s="5">
        <f t="shared" si="8"/>
        <v>0.7972982592417293</v>
      </c>
      <c r="E70" s="5">
        <f t="shared" si="8"/>
        <v>0.5385522873254618</v>
      </c>
      <c r="F70" s="5">
        <f t="shared" si="8"/>
        <v>0.5373790200078121</v>
      </c>
      <c r="G70" s="5">
        <f t="shared" si="8"/>
        <v>0.5373790200078121</v>
      </c>
      <c r="H70" s="5">
        <f t="shared" si="8"/>
        <v>0</v>
      </c>
      <c r="I70" s="5">
        <f t="shared" si="8"/>
        <v>0.9999769120794224</v>
      </c>
      <c r="J70" s="5">
        <f t="shared" si="8"/>
        <v>1</v>
      </c>
      <c r="K70" s="5">
        <f t="shared" si="8"/>
        <v>1.0000014741391765</v>
      </c>
    </row>
    <row r="71" spans="1:11" ht="12.75" hidden="1">
      <c r="A71" s="1" t="s">
        <v>104</v>
      </c>
      <c r="B71" s="1">
        <f>+B83</f>
        <v>1871229</v>
      </c>
      <c r="C71" s="1">
        <f aca="true" t="shared" si="9" ref="C71:K71">+C83</f>
        <v>254014</v>
      </c>
      <c r="D71" s="1">
        <f t="shared" si="9"/>
        <v>638431</v>
      </c>
      <c r="E71" s="1">
        <f t="shared" si="9"/>
        <v>597562</v>
      </c>
      <c r="F71" s="1">
        <f t="shared" si="9"/>
        <v>594324</v>
      </c>
      <c r="G71" s="1">
        <f t="shared" si="9"/>
        <v>594324</v>
      </c>
      <c r="H71" s="1">
        <f t="shared" si="9"/>
        <v>642206</v>
      </c>
      <c r="I71" s="1">
        <f t="shared" si="9"/>
        <v>563052</v>
      </c>
      <c r="J71" s="1">
        <f t="shared" si="9"/>
        <v>617994</v>
      </c>
      <c r="K71" s="1">
        <f t="shared" si="9"/>
        <v>678363</v>
      </c>
    </row>
    <row r="72" spans="1:11" ht="12.75" hidden="1">
      <c r="A72" s="1" t="s">
        <v>105</v>
      </c>
      <c r="B72" s="1">
        <f>+B77</f>
        <v>1871229</v>
      </c>
      <c r="C72" s="1">
        <f aca="true" t="shared" si="10" ref="C72:K72">+C77</f>
        <v>505140</v>
      </c>
      <c r="D72" s="1">
        <f t="shared" si="10"/>
        <v>800743</v>
      </c>
      <c r="E72" s="1">
        <f t="shared" si="10"/>
        <v>1109571</v>
      </c>
      <c r="F72" s="1">
        <f t="shared" si="10"/>
        <v>1105968</v>
      </c>
      <c r="G72" s="1">
        <f t="shared" si="10"/>
        <v>1105968</v>
      </c>
      <c r="H72" s="1">
        <f t="shared" si="10"/>
        <v>0</v>
      </c>
      <c r="I72" s="1">
        <f t="shared" si="10"/>
        <v>563065</v>
      </c>
      <c r="J72" s="1">
        <f t="shared" si="10"/>
        <v>617994</v>
      </c>
      <c r="K72" s="1">
        <f t="shared" si="10"/>
        <v>678362</v>
      </c>
    </row>
    <row r="73" spans="1:11" ht="12.75" hidden="1">
      <c r="A73" s="1" t="s">
        <v>106</v>
      </c>
      <c r="B73" s="1">
        <f>+B74</f>
        <v>-14442920.666666668</v>
      </c>
      <c r="C73" s="1">
        <f aca="true" t="shared" si="11" ref="C73:K73">+(C78+C80+C81+C82)-(B78+B80+B81+B82)</f>
        <v>-18203878</v>
      </c>
      <c r="D73" s="1">
        <f t="shared" si="11"/>
        <v>939937</v>
      </c>
      <c r="E73" s="1">
        <f t="shared" si="11"/>
        <v>-2481992</v>
      </c>
      <c r="F73" s="1">
        <f>+(F78+F80+F81+F82)-(D78+D80+D81+D82)</f>
        <v>-2481992</v>
      </c>
      <c r="G73" s="1">
        <f>+(G78+G80+G81+G82)-(D78+D80+D81+D82)</f>
        <v>-2481992</v>
      </c>
      <c r="H73" s="1">
        <f>+(H78+H80+H81+H82)-(D78+D80+D81+D82)</f>
        <v>-1576087</v>
      </c>
      <c r="I73" s="1">
        <f>+(I78+I80+I81+I82)-(E78+E80+E81+E82)</f>
        <v>-27000</v>
      </c>
      <c r="J73" s="1">
        <f t="shared" si="11"/>
        <v>10200</v>
      </c>
      <c r="K73" s="1">
        <f t="shared" si="11"/>
        <v>11424</v>
      </c>
    </row>
    <row r="74" spans="1:11" ht="12.75" hidden="1">
      <c r="A74" s="1" t="s">
        <v>107</v>
      </c>
      <c r="B74" s="1">
        <f>+TREND(C74:E74)</f>
        <v>-14442920.666666668</v>
      </c>
      <c r="C74" s="1">
        <f>+C73</f>
        <v>-18203878</v>
      </c>
      <c r="D74" s="1">
        <f aca="true" t="shared" si="12" ref="D74:K74">+D73</f>
        <v>939937</v>
      </c>
      <c r="E74" s="1">
        <f t="shared" si="12"/>
        <v>-2481992</v>
      </c>
      <c r="F74" s="1">
        <f t="shared" si="12"/>
        <v>-2481992</v>
      </c>
      <c r="G74" s="1">
        <f t="shared" si="12"/>
        <v>-2481992</v>
      </c>
      <c r="H74" s="1">
        <f t="shared" si="12"/>
        <v>-1576087</v>
      </c>
      <c r="I74" s="1">
        <f t="shared" si="12"/>
        <v>-27000</v>
      </c>
      <c r="J74" s="1">
        <f t="shared" si="12"/>
        <v>10200</v>
      </c>
      <c r="K74" s="1">
        <f t="shared" si="12"/>
        <v>11424</v>
      </c>
    </row>
    <row r="75" spans="1:11" ht="12.75" hidden="1">
      <c r="A75" s="1" t="s">
        <v>108</v>
      </c>
      <c r="B75" s="1">
        <f>+B84-(((B80+B81+B78)*B70)-B79)</f>
        <v>-15725023</v>
      </c>
      <c r="C75" s="1">
        <f aca="true" t="shared" si="13" ref="C75:K75">+C84-(((C80+C81+C78)*C70)-C79)</f>
        <v>6471883.196123847</v>
      </c>
      <c r="D75" s="1">
        <f t="shared" si="13"/>
        <v>5857327.504642563</v>
      </c>
      <c r="E75" s="1">
        <f t="shared" si="13"/>
        <v>4246735.143819548</v>
      </c>
      <c r="F75" s="1">
        <f t="shared" si="13"/>
        <v>4246866.549759125</v>
      </c>
      <c r="G75" s="1">
        <f t="shared" si="13"/>
        <v>4246866.549759125</v>
      </c>
      <c r="H75" s="1">
        <f t="shared" si="13"/>
        <v>7568579</v>
      </c>
      <c r="I75" s="1">
        <f t="shared" si="13"/>
        <v>7065001.962473249</v>
      </c>
      <c r="J75" s="1">
        <f t="shared" si="13"/>
        <v>7912800</v>
      </c>
      <c r="K75" s="1">
        <f t="shared" si="13"/>
        <v>8862335.842821384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1871229</v>
      </c>
      <c r="C77" s="3">
        <v>505140</v>
      </c>
      <c r="D77" s="3">
        <v>800743</v>
      </c>
      <c r="E77" s="3">
        <v>1109571</v>
      </c>
      <c r="F77" s="3">
        <v>1105968</v>
      </c>
      <c r="G77" s="3">
        <v>1105968</v>
      </c>
      <c r="H77" s="3">
        <v>0</v>
      </c>
      <c r="I77" s="3">
        <v>563065</v>
      </c>
      <c r="J77" s="3">
        <v>617994</v>
      </c>
      <c r="K77" s="3">
        <v>678362</v>
      </c>
    </row>
    <row r="78" spans="1:11" ht="12.75" hidden="1">
      <c r="A78" s="2" t="s">
        <v>65</v>
      </c>
      <c r="B78" s="3">
        <v>0</v>
      </c>
      <c r="C78" s="3">
        <v>806729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4132910</v>
      </c>
      <c r="C79" s="3">
        <v>7303639</v>
      </c>
      <c r="D79" s="3">
        <v>7242347</v>
      </c>
      <c r="E79" s="3">
        <v>4307053</v>
      </c>
      <c r="F79" s="3">
        <v>4307053</v>
      </c>
      <c r="G79" s="3">
        <v>4307053</v>
      </c>
      <c r="H79" s="3">
        <v>7568579</v>
      </c>
      <c r="I79" s="3">
        <v>7150000</v>
      </c>
      <c r="J79" s="3">
        <v>8008000</v>
      </c>
      <c r="K79" s="3">
        <v>8968960</v>
      </c>
    </row>
    <row r="80" spans="1:11" ht="12.75" hidden="1">
      <c r="A80" s="2" t="s">
        <v>67</v>
      </c>
      <c r="B80" s="3">
        <v>17392548</v>
      </c>
      <c r="C80" s="3">
        <v>847326</v>
      </c>
      <c r="D80" s="3">
        <v>1448744</v>
      </c>
      <c r="E80" s="3">
        <v>112000</v>
      </c>
      <c r="F80" s="3">
        <v>112000</v>
      </c>
      <c r="G80" s="3">
        <v>112000</v>
      </c>
      <c r="H80" s="3">
        <v>0</v>
      </c>
      <c r="I80" s="3">
        <v>85000</v>
      </c>
      <c r="J80" s="3">
        <v>95200</v>
      </c>
      <c r="K80" s="3">
        <v>106624</v>
      </c>
    </row>
    <row r="81" spans="1:11" ht="12.75" hidden="1">
      <c r="A81" s="2" t="s">
        <v>68</v>
      </c>
      <c r="B81" s="3">
        <v>2465385</v>
      </c>
      <c r="C81" s="3">
        <v>0</v>
      </c>
      <c r="D81" s="3">
        <v>288397</v>
      </c>
      <c r="E81" s="3">
        <v>0</v>
      </c>
      <c r="F81" s="3">
        <v>0</v>
      </c>
      <c r="G81" s="3">
        <v>0</v>
      </c>
      <c r="H81" s="3">
        <v>1038251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856851</v>
      </c>
      <c r="E82" s="3">
        <v>0</v>
      </c>
      <c r="F82" s="3">
        <v>0</v>
      </c>
      <c r="G82" s="3">
        <v>0</v>
      </c>
      <c r="H82" s="3">
        <v>-20346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1871229</v>
      </c>
      <c r="C83" s="3">
        <v>254014</v>
      </c>
      <c r="D83" s="3">
        <v>638431</v>
      </c>
      <c r="E83" s="3">
        <v>597562</v>
      </c>
      <c r="F83" s="3">
        <v>594324</v>
      </c>
      <c r="G83" s="3">
        <v>594324</v>
      </c>
      <c r="H83" s="3">
        <v>642206</v>
      </c>
      <c r="I83" s="3">
        <v>563052</v>
      </c>
      <c r="J83" s="3">
        <v>617994</v>
      </c>
      <c r="K83" s="3">
        <v>678363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78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12940641</v>
      </c>
      <c r="C5" s="6">
        <v>15075772</v>
      </c>
      <c r="D5" s="23">
        <v>15615464</v>
      </c>
      <c r="E5" s="24">
        <v>17908495</v>
      </c>
      <c r="F5" s="6">
        <v>17908000</v>
      </c>
      <c r="G5" s="25">
        <v>17908000</v>
      </c>
      <c r="H5" s="26">
        <v>0</v>
      </c>
      <c r="I5" s="24">
        <v>18946664</v>
      </c>
      <c r="J5" s="6">
        <v>19988731</v>
      </c>
      <c r="K5" s="25">
        <v>21048133</v>
      </c>
    </row>
    <row r="6" spans="1:11" ht="13.5">
      <c r="A6" s="22" t="s">
        <v>18</v>
      </c>
      <c r="B6" s="6">
        <v>57120000</v>
      </c>
      <c r="C6" s="6">
        <v>65299061</v>
      </c>
      <c r="D6" s="23">
        <v>64519060</v>
      </c>
      <c r="E6" s="24">
        <v>74311891</v>
      </c>
      <c r="F6" s="6">
        <v>76584000</v>
      </c>
      <c r="G6" s="25">
        <v>76584000</v>
      </c>
      <c r="H6" s="26">
        <v>0</v>
      </c>
      <c r="I6" s="24">
        <v>82361080</v>
      </c>
      <c r="J6" s="6">
        <v>94980108</v>
      </c>
      <c r="K6" s="25">
        <v>100014053</v>
      </c>
    </row>
    <row r="7" spans="1:11" ht="13.5">
      <c r="A7" s="22" t="s">
        <v>19</v>
      </c>
      <c r="B7" s="6">
        <v>159000</v>
      </c>
      <c r="C7" s="6">
        <v>26500</v>
      </c>
      <c r="D7" s="23">
        <v>315803</v>
      </c>
      <c r="E7" s="24">
        <v>1317</v>
      </c>
      <c r="F7" s="6">
        <v>98000</v>
      </c>
      <c r="G7" s="25">
        <v>98000</v>
      </c>
      <c r="H7" s="26">
        <v>0</v>
      </c>
      <c r="I7" s="24">
        <v>399000</v>
      </c>
      <c r="J7" s="6">
        <v>420945</v>
      </c>
      <c r="K7" s="25">
        <v>443255</v>
      </c>
    </row>
    <row r="8" spans="1:11" ht="13.5">
      <c r="A8" s="22" t="s">
        <v>20</v>
      </c>
      <c r="B8" s="6">
        <v>60808002</v>
      </c>
      <c r="C8" s="6">
        <v>80939010</v>
      </c>
      <c r="D8" s="23">
        <v>82581000</v>
      </c>
      <c r="E8" s="24">
        <v>93392000</v>
      </c>
      <c r="F8" s="6">
        <v>85160000</v>
      </c>
      <c r="G8" s="25">
        <v>85160000</v>
      </c>
      <c r="H8" s="26">
        <v>0</v>
      </c>
      <c r="I8" s="24">
        <v>92162900</v>
      </c>
      <c r="J8" s="6">
        <v>88795001</v>
      </c>
      <c r="K8" s="25">
        <v>86529000</v>
      </c>
    </row>
    <row r="9" spans="1:11" ht="13.5">
      <c r="A9" s="22" t="s">
        <v>21</v>
      </c>
      <c r="B9" s="6">
        <v>11646000</v>
      </c>
      <c r="C9" s="6">
        <v>23618246</v>
      </c>
      <c r="D9" s="23">
        <v>12018704</v>
      </c>
      <c r="E9" s="24">
        <v>7069223</v>
      </c>
      <c r="F9" s="6">
        <v>12358000</v>
      </c>
      <c r="G9" s="25">
        <v>12358000</v>
      </c>
      <c r="H9" s="26">
        <v>0</v>
      </c>
      <c r="I9" s="24">
        <v>11196170</v>
      </c>
      <c r="J9" s="6">
        <v>14752933</v>
      </c>
      <c r="K9" s="25">
        <v>15387398</v>
      </c>
    </row>
    <row r="10" spans="1:11" ht="25.5">
      <c r="A10" s="27" t="s">
        <v>97</v>
      </c>
      <c r="B10" s="28">
        <f>SUM(B5:B9)</f>
        <v>142673643</v>
      </c>
      <c r="C10" s="29">
        <f aca="true" t="shared" si="0" ref="C10:K10">SUM(C5:C9)</f>
        <v>184958589</v>
      </c>
      <c r="D10" s="30">
        <f t="shared" si="0"/>
        <v>175050031</v>
      </c>
      <c r="E10" s="28">
        <f t="shared" si="0"/>
        <v>192682926</v>
      </c>
      <c r="F10" s="29">
        <f t="shared" si="0"/>
        <v>192108000</v>
      </c>
      <c r="G10" s="31">
        <f t="shared" si="0"/>
        <v>192108000</v>
      </c>
      <c r="H10" s="32">
        <f t="shared" si="0"/>
        <v>0</v>
      </c>
      <c r="I10" s="28">
        <f t="shared" si="0"/>
        <v>205065814</v>
      </c>
      <c r="J10" s="29">
        <f t="shared" si="0"/>
        <v>218937718</v>
      </c>
      <c r="K10" s="31">
        <f t="shared" si="0"/>
        <v>223421839</v>
      </c>
    </row>
    <row r="11" spans="1:11" ht="13.5">
      <c r="A11" s="22" t="s">
        <v>22</v>
      </c>
      <c r="B11" s="6">
        <v>47560730</v>
      </c>
      <c r="C11" s="6">
        <v>39407500</v>
      </c>
      <c r="D11" s="23">
        <v>62653190</v>
      </c>
      <c r="E11" s="24">
        <v>64554487</v>
      </c>
      <c r="F11" s="6">
        <v>66054000</v>
      </c>
      <c r="G11" s="25">
        <v>66054000</v>
      </c>
      <c r="H11" s="26">
        <v>0</v>
      </c>
      <c r="I11" s="24">
        <v>67406947</v>
      </c>
      <c r="J11" s="6">
        <v>71114195</v>
      </c>
      <c r="K11" s="25">
        <v>75012731</v>
      </c>
    </row>
    <row r="12" spans="1:11" ht="13.5">
      <c r="A12" s="22" t="s">
        <v>23</v>
      </c>
      <c r="B12" s="6">
        <v>4843609</v>
      </c>
      <c r="C12" s="6">
        <v>4432955</v>
      </c>
      <c r="D12" s="23">
        <v>5438500</v>
      </c>
      <c r="E12" s="24">
        <v>6712380</v>
      </c>
      <c r="F12" s="6">
        <v>6712000</v>
      </c>
      <c r="G12" s="25">
        <v>6712000</v>
      </c>
      <c r="H12" s="26">
        <v>0</v>
      </c>
      <c r="I12" s="24">
        <v>4936304</v>
      </c>
      <c r="J12" s="6">
        <v>5207801</v>
      </c>
      <c r="K12" s="25">
        <v>5483814</v>
      </c>
    </row>
    <row r="13" spans="1:11" ht="13.5">
      <c r="A13" s="22" t="s">
        <v>98</v>
      </c>
      <c r="B13" s="6">
        <v>493027000</v>
      </c>
      <c r="C13" s="6">
        <v>37750010</v>
      </c>
      <c r="D13" s="23">
        <v>28812144</v>
      </c>
      <c r="E13" s="24">
        <v>1007040</v>
      </c>
      <c r="F13" s="6">
        <v>28790069</v>
      </c>
      <c r="G13" s="25">
        <v>28790069</v>
      </c>
      <c r="H13" s="26">
        <v>0</v>
      </c>
      <c r="I13" s="24">
        <v>30459850</v>
      </c>
      <c r="J13" s="6">
        <v>32135300</v>
      </c>
      <c r="K13" s="25">
        <v>33838470</v>
      </c>
    </row>
    <row r="14" spans="1:11" ht="13.5">
      <c r="A14" s="22" t="s">
        <v>24</v>
      </c>
      <c r="B14" s="6">
        <v>519000</v>
      </c>
      <c r="C14" s="6">
        <v>1084964</v>
      </c>
      <c r="D14" s="23">
        <v>1657111</v>
      </c>
      <c r="E14" s="24">
        <v>0</v>
      </c>
      <c r="F14" s="6">
        <v>0</v>
      </c>
      <c r="G14" s="25">
        <v>0</v>
      </c>
      <c r="H14" s="26">
        <v>0</v>
      </c>
      <c r="I14" s="24">
        <v>2882000</v>
      </c>
      <c r="J14" s="6">
        <v>3040023</v>
      </c>
      <c r="K14" s="25">
        <v>3201144</v>
      </c>
    </row>
    <row r="15" spans="1:11" ht="13.5">
      <c r="A15" s="22" t="s">
        <v>25</v>
      </c>
      <c r="B15" s="6">
        <v>25990740</v>
      </c>
      <c r="C15" s="6">
        <v>39664762</v>
      </c>
      <c r="D15" s="23">
        <v>37501132</v>
      </c>
      <c r="E15" s="24">
        <v>35298225</v>
      </c>
      <c r="F15" s="6">
        <v>49923282</v>
      </c>
      <c r="G15" s="25">
        <v>49923282</v>
      </c>
      <c r="H15" s="26">
        <v>0</v>
      </c>
      <c r="I15" s="24">
        <v>84141484</v>
      </c>
      <c r="J15" s="6">
        <v>61407901</v>
      </c>
      <c r="K15" s="25">
        <v>64603486</v>
      </c>
    </row>
    <row r="16" spans="1:11" ht="13.5">
      <c r="A16" s="33" t="s">
        <v>26</v>
      </c>
      <c r="B16" s="6">
        <v>10031000</v>
      </c>
      <c r="C16" s="6">
        <v>15201400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15524000</v>
      </c>
      <c r="J16" s="6">
        <v>16377326</v>
      </c>
      <c r="K16" s="25">
        <v>17231950</v>
      </c>
    </row>
    <row r="17" spans="1:11" ht="13.5">
      <c r="A17" s="22" t="s">
        <v>27</v>
      </c>
      <c r="B17" s="6">
        <v>47435000</v>
      </c>
      <c r="C17" s="6">
        <v>59802151</v>
      </c>
      <c r="D17" s="23">
        <v>132847385</v>
      </c>
      <c r="E17" s="24">
        <v>72420849</v>
      </c>
      <c r="F17" s="6">
        <v>87380342</v>
      </c>
      <c r="G17" s="25">
        <v>87380342</v>
      </c>
      <c r="H17" s="26">
        <v>0</v>
      </c>
      <c r="I17" s="24">
        <v>50519500</v>
      </c>
      <c r="J17" s="6">
        <v>51316205</v>
      </c>
      <c r="K17" s="25">
        <v>53116532</v>
      </c>
    </row>
    <row r="18" spans="1:11" ht="13.5">
      <c r="A18" s="34" t="s">
        <v>28</v>
      </c>
      <c r="B18" s="35">
        <f>SUM(B11:B17)</f>
        <v>629407079</v>
      </c>
      <c r="C18" s="36">
        <f aca="true" t="shared" si="1" ref="C18:K18">SUM(C11:C17)</f>
        <v>197343742</v>
      </c>
      <c r="D18" s="37">
        <f t="shared" si="1"/>
        <v>268909462</v>
      </c>
      <c r="E18" s="35">
        <f t="shared" si="1"/>
        <v>179992981</v>
      </c>
      <c r="F18" s="36">
        <f t="shared" si="1"/>
        <v>238859693</v>
      </c>
      <c r="G18" s="38">
        <f t="shared" si="1"/>
        <v>238859693</v>
      </c>
      <c r="H18" s="39">
        <f t="shared" si="1"/>
        <v>0</v>
      </c>
      <c r="I18" s="35">
        <f t="shared" si="1"/>
        <v>255870085</v>
      </c>
      <c r="J18" s="36">
        <f t="shared" si="1"/>
        <v>240598751</v>
      </c>
      <c r="K18" s="38">
        <f t="shared" si="1"/>
        <v>252488127</v>
      </c>
    </row>
    <row r="19" spans="1:11" ht="13.5">
      <c r="A19" s="34" t="s">
        <v>29</v>
      </c>
      <c r="B19" s="40">
        <f>+B10-B18</f>
        <v>-486733436</v>
      </c>
      <c r="C19" s="41">
        <f aca="true" t="shared" si="2" ref="C19:K19">+C10-C18</f>
        <v>-12385153</v>
      </c>
      <c r="D19" s="42">
        <f t="shared" si="2"/>
        <v>-93859431</v>
      </c>
      <c r="E19" s="40">
        <f t="shared" si="2"/>
        <v>12689945</v>
      </c>
      <c r="F19" s="41">
        <f t="shared" si="2"/>
        <v>-46751693</v>
      </c>
      <c r="G19" s="43">
        <f t="shared" si="2"/>
        <v>-46751693</v>
      </c>
      <c r="H19" s="44">
        <f t="shared" si="2"/>
        <v>0</v>
      </c>
      <c r="I19" s="40">
        <f t="shared" si="2"/>
        <v>-50804271</v>
      </c>
      <c r="J19" s="41">
        <f t="shared" si="2"/>
        <v>-21661033</v>
      </c>
      <c r="K19" s="43">
        <f t="shared" si="2"/>
        <v>-29066288</v>
      </c>
    </row>
    <row r="20" spans="1:11" ht="13.5">
      <c r="A20" s="22" t="s">
        <v>30</v>
      </c>
      <c r="B20" s="24">
        <v>0</v>
      </c>
      <c r="C20" s="6">
        <v>0</v>
      </c>
      <c r="D20" s="23">
        <v>0</v>
      </c>
      <c r="E20" s="24">
        <v>67212000</v>
      </c>
      <c r="F20" s="6">
        <v>74731000</v>
      </c>
      <c r="G20" s="25">
        <v>74731000</v>
      </c>
      <c r="H20" s="26">
        <v>0</v>
      </c>
      <c r="I20" s="24">
        <v>25230000</v>
      </c>
      <c r="J20" s="6">
        <v>24538000</v>
      </c>
      <c r="K20" s="25">
        <v>25750000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8560000</v>
      </c>
      <c r="J21" s="46">
        <v>14415000</v>
      </c>
      <c r="K21" s="48">
        <v>11792000</v>
      </c>
    </row>
    <row r="22" spans="1:11" ht="25.5">
      <c r="A22" s="50" t="s">
        <v>100</v>
      </c>
      <c r="B22" s="51">
        <f>SUM(B19:B21)</f>
        <v>-486733436</v>
      </c>
      <c r="C22" s="52">
        <f aca="true" t="shared" si="3" ref="C22:K22">SUM(C19:C21)</f>
        <v>-12385153</v>
      </c>
      <c r="D22" s="53">
        <f t="shared" si="3"/>
        <v>-93859431</v>
      </c>
      <c r="E22" s="51">
        <f t="shared" si="3"/>
        <v>79901945</v>
      </c>
      <c r="F22" s="52">
        <f t="shared" si="3"/>
        <v>27979307</v>
      </c>
      <c r="G22" s="54">
        <f t="shared" si="3"/>
        <v>27979307</v>
      </c>
      <c r="H22" s="55">
        <f t="shared" si="3"/>
        <v>0</v>
      </c>
      <c r="I22" s="51">
        <f t="shared" si="3"/>
        <v>-17014271</v>
      </c>
      <c r="J22" s="52">
        <f t="shared" si="3"/>
        <v>17291967</v>
      </c>
      <c r="K22" s="54">
        <f t="shared" si="3"/>
        <v>8475712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-486733436</v>
      </c>
      <c r="C24" s="41">
        <f aca="true" t="shared" si="4" ref="C24:K24">SUM(C22:C23)</f>
        <v>-12385153</v>
      </c>
      <c r="D24" s="42">
        <f t="shared" si="4"/>
        <v>-93859431</v>
      </c>
      <c r="E24" s="40">
        <f t="shared" si="4"/>
        <v>79901945</v>
      </c>
      <c r="F24" s="41">
        <f t="shared" si="4"/>
        <v>27979307</v>
      </c>
      <c r="G24" s="43">
        <f t="shared" si="4"/>
        <v>27979307</v>
      </c>
      <c r="H24" s="44">
        <f t="shared" si="4"/>
        <v>0</v>
      </c>
      <c r="I24" s="40">
        <f t="shared" si="4"/>
        <v>-17014271</v>
      </c>
      <c r="J24" s="41">
        <f t="shared" si="4"/>
        <v>17291967</v>
      </c>
      <c r="K24" s="43">
        <f t="shared" si="4"/>
        <v>8475712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28738000</v>
      </c>
      <c r="C27" s="7">
        <v>37061000</v>
      </c>
      <c r="D27" s="64">
        <v>34142000</v>
      </c>
      <c r="E27" s="65">
        <v>83076688</v>
      </c>
      <c r="F27" s="7">
        <v>92803270</v>
      </c>
      <c r="G27" s="66">
        <v>92803270</v>
      </c>
      <c r="H27" s="67">
        <v>0</v>
      </c>
      <c r="I27" s="65">
        <v>33789665</v>
      </c>
      <c r="J27" s="7">
        <v>38952993</v>
      </c>
      <c r="K27" s="66">
        <v>37542190</v>
      </c>
    </row>
    <row r="28" spans="1:11" ht="13.5">
      <c r="A28" s="68" t="s">
        <v>30</v>
      </c>
      <c r="B28" s="6">
        <v>20942000</v>
      </c>
      <c r="C28" s="6">
        <v>33211000</v>
      </c>
      <c r="D28" s="23">
        <v>30322000</v>
      </c>
      <c r="E28" s="24">
        <v>70286009</v>
      </c>
      <c r="F28" s="6">
        <v>79282882</v>
      </c>
      <c r="G28" s="25">
        <v>79282882</v>
      </c>
      <c r="H28" s="26">
        <v>0</v>
      </c>
      <c r="I28" s="24">
        <v>25230000</v>
      </c>
      <c r="J28" s="6">
        <v>24538000</v>
      </c>
      <c r="K28" s="25">
        <v>25750190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7796000</v>
      </c>
      <c r="C31" s="6">
        <v>3850000</v>
      </c>
      <c r="D31" s="23">
        <v>3820000</v>
      </c>
      <c r="E31" s="24">
        <v>12790679</v>
      </c>
      <c r="F31" s="6">
        <v>13520388</v>
      </c>
      <c r="G31" s="25">
        <v>13520388</v>
      </c>
      <c r="H31" s="26">
        <v>0</v>
      </c>
      <c r="I31" s="24">
        <v>8559665</v>
      </c>
      <c r="J31" s="6">
        <v>14414993</v>
      </c>
      <c r="K31" s="25">
        <v>11792000</v>
      </c>
    </row>
    <row r="32" spans="1:11" ht="13.5">
      <c r="A32" s="34" t="s">
        <v>36</v>
      </c>
      <c r="B32" s="7">
        <f>SUM(B28:B31)</f>
        <v>28738000</v>
      </c>
      <c r="C32" s="7">
        <f aca="true" t="shared" si="5" ref="C32:K32">SUM(C28:C31)</f>
        <v>37061000</v>
      </c>
      <c r="D32" s="64">
        <f t="shared" si="5"/>
        <v>34142000</v>
      </c>
      <c r="E32" s="65">
        <f t="shared" si="5"/>
        <v>83076688</v>
      </c>
      <c r="F32" s="7">
        <f t="shared" si="5"/>
        <v>92803270</v>
      </c>
      <c r="G32" s="66">
        <f t="shared" si="5"/>
        <v>92803270</v>
      </c>
      <c r="H32" s="67">
        <f t="shared" si="5"/>
        <v>0</v>
      </c>
      <c r="I32" s="65">
        <f t="shared" si="5"/>
        <v>33789665</v>
      </c>
      <c r="J32" s="7">
        <f t="shared" si="5"/>
        <v>38952993</v>
      </c>
      <c r="K32" s="66">
        <f t="shared" si="5"/>
        <v>37542190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22472963</v>
      </c>
      <c r="C35" s="6">
        <v>63021846</v>
      </c>
      <c r="D35" s="23">
        <v>18065518</v>
      </c>
      <c r="E35" s="24">
        <v>3208000</v>
      </c>
      <c r="F35" s="6">
        <v>18065518</v>
      </c>
      <c r="G35" s="25">
        <v>18065518</v>
      </c>
      <c r="H35" s="26">
        <v>53905725</v>
      </c>
      <c r="I35" s="24">
        <v>50360920</v>
      </c>
      <c r="J35" s="6">
        <v>53131241</v>
      </c>
      <c r="K35" s="25">
        <v>55947196</v>
      </c>
    </row>
    <row r="36" spans="1:11" ht="13.5">
      <c r="A36" s="22" t="s">
        <v>39</v>
      </c>
      <c r="B36" s="6">
        <v>543754606</v>
      </c>
      <c r="C36" s="6">
        <v>565003075</v>
      </c>
      <c r="D36" s="23">
        <v>590075343</v>
      </c>
      <c r="E36" s="24">
        <v>778594000</v>
      </c>
      <c r="F36" s="6">
        <v>590075343</v>
      </c>
      <c r="G36" s="25">
        <v>590075343</v>
      </c>
      <c r="H36" s="26">
        <v>626485746</v>
      </c>
      <c r="I36" s="24">
        <v>653089782</v>
      </c>
      <c r="J36" s="6">
        <v>689009720</v>
      </c>
      <c r="K36" s="25">
        <v>725527235</v>
      </c>
    </row>
    <row r="37" spans="1:11" ht="13.5">
      <c r="A37" s="22" t="s">
        <v>40</v>
      </c>
      <c r="B37" s="6">
        <v>49871350</v>
      </c>
      <c r="C37" s="6">
        <v>63633992</v>
      </c>
      <c r="D37" s="23">
        <v>66578423</v>
      </c>
      <c r="E37" s="24">
        <v>81935000</v>
      </c>
      <c r="F37" s="6">
        <v>66578423</v>
      </c>
      <c r="G37" s="25">
        <v>66578423</v>
      </c>
      <c r="H37" s="26">
        <v>89208233</v>
      </c>
      <c r="I37" s="24">
        <v>36569628</v>
      </c>
      <c r="J37" s="6">
        <v>38580957</v>
      </c>
      <c r="K37" s="25">
        <v>40625749</v>
      </c>
    </row>
    <row r="38" spans="1:11" ht="13.5">
      <c r="A38" s="22" t="s">
        <v>41</v>
      </c>
      <c r="B38" s="6">
        <v>20695925</v>
      </c>
      <c r="C38" s="6">
        <v>20664564</v>
      </c>
      <c r="D38" s="23">
        <v>21941056</v>
      </c>
      <c r="E38" s="24">
        <v>3741000</v>
      </c>
      <c r="F38" s="6">
        <v>21941056</v>
      </c>
      <c r="G38" s="25">
        <v>21941056</v>
      </c>
      <c r="H38" s="26">
        <v>2788678</v>
      </c>
      <c r="I38" s="24">
        <v>2975814</v>
      </c>
      <c r="J38" s="6">
        <v>3139484</v>
      </c>
      <c r="K38" s="25">
        <v>3296000</v>
      </c>
    </row>
    <row r="39" spans="1:11" ht="13.5">
      <c r="A39" s="22" t="s">
        <v>42</v>
      </c>
      <c r="B39" s="6">
        <v>495660294</v>
      </c>
      <c r="C39" s="6">
        <v>543726365</v>
      </c>
      <c r="D39" s="23">
        <v>519621382</v>
      </c>
      <c r="E39" s="24">
        <v>696126000</v>
      </c>
      <c r="F39" s="6">
        <v>519621382</v>
      </c>
      <c r="G39" s="25">
        <v>519621382</v>
      </c>
      <c r="H39" s="26">
        <v>588394559</v>
      </c>
      <c r="I39" s="24">
        <v>663905259</v>
      </c>
      <c r="J39" s="6">
        <v>700420518</v>
      </c>
      <c r="K39" s="25">
        <v>737552682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50134297</v>
      </c>
      <c r="C42" s="6">
        <v>32790801</v>
      </c>
      <c r="D42" s="23">
        <v>53746883</v>
      </c>
      <c r="E42" s="24">
        <v>66067535</v>
      </c>
      <c r="F42" s="6">
        <v>95617925</v>
      </c>
      <c r="G42" s="25">
        <v>95617925</v>
      </c>
      <c r="H42" s="26">
        <v>-16793182</v>
      </c>
      <c r="I42" s="24">
        <v>19379024</v>
      </c>
      <c r="J42" s="6">
        <v>25876372</v>
      </c>
      <c r="K42" s="25">
        <v>24917429</v>
      </c>
    </row>
    <row r="43" spans="1:11" ht="13.5">
      <c r="A43" s="22" t="s">
        <v>45</v>
      </c>
      <c r="B43" s="6">
        <v>-52598073</v>
      </c>
      <c r="C43" s="6">
        <v>-25830318</v>
      </c>
      <c r="D43" s="23">
        <v>-53881853</v>
      </c>
      <c r="E43" s="24">
        <v>0</v>
      </c>
      <c r="F43" s="6">
        <v>-74730996</v>
      </c>
      <c r="G43" s="25">
        <v>-74730996</v>
      </c>
      <c r="H43" s="26">
        <v>32775174</v>
      </c>
      <c r="I43" s="24">
        <v>-21345880</v>
      </c>
      <c r="J43" s="6">
        <v>-24538000</v>
      </c>
      <c r="K43" s="25">
        <v>-25750000</v>
      </c>
    </row>
    <row r="44" spans="1:11" ht="13.5">
      <c r="A44" s="22" t="s">
        <v>46</v>
      </c>
      <c r="B44" s="6">
        <v>-2813112</v>
      </c>
      <c r="C44" s="6">
        <v>-1950000</v>
      </c>
      <c r="D44" s="23">
        <v>-2585542</v>
      </c>
      <c r="E44" s="24">
        <v>-1315716</v>
      </c>
      <c r="F44" s="6">
        <v>-987889</v>
      </c>
      <c r="G44" s="25">
        <v>-987889</v>
      </c>
      <c r="H44" s="26">
        <v>-777411</v>
      </c>
      <c r="I44" s="24">
        <v>-738984</v>
      </c>
      <c r="J44" s="6">
        <v>-786000</v>
      </c>
      <c r="K44" s="25">
        <v>-828000</v>
      </c>
    </row>
    <row r="45" spans="1:11" ht="13.5">
      <c r="A45" s="34" t="s">
        <v>47</v>
      </c>
      <c r="B45" s="7">
        <v>1286863</v>
      </c>
      <c r="C45" s="7">
        <v>6297752</v>
      </c>
      <c r="D45" s="64">
        <v>3578198</v>
      </c>
      <c r="E45" s="65">
        <v>64751819</v>
      </c>
      <c r="F45" s="7">
        <v>19899040</v>
      </c>
      <c r="G45" s="66">
        <v>19899040</v>
      </c>
      <c r="H45" s="67">
        <v>17698964</v>
      </c>
      <c r="I45" s="65">
        <v>7090506</v>
      </c>
      <c r="J45" s="7">
        <v>7642878</v>
      </c>
      <c r="K45" s="66">
        <v>5982307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1366355</v>
      </c>
      <c r="C48" s="6">
        <v>6386944</v>
      </c>
      <c r="D48" s="23">
        <v>3668940</v>
      </c>
      <c r="E48" s="24">
        <v>3208000</v>
      </c>
      <c r="F48" s="6">
        <v>3668940</v>
      </c>
      <c r="G48" s="25">
        <v>3668940</v>
      </c>
      <c r="H48" s="26">
        <v>-17547378</v>
      </c>
      <c r="I48" s="24">
        <v>7604738</v>
      </c>
      <c r="J48" s="6">
        <v>8023468</v>
      </c>
      <c r="K48" s="25">
        <v>8448712</v>
      </c>
    </row>
    <row r="49" spans="1:11" ht="13.5">
      <c r="A49" s="22" t="s">
        <v>50</v>
      </c>
      <c r="B49" s="6">
        <f>+B75</f>
        <v>33098404.165036418</v>
      </c>
      <c r="C49" s="6">
        <f aca="true" t="shared" si="6" ref="C49:K49">+C75</f>
        <v>47912582.71440513</v>
      </c>
      <c r="D49" s="23">
        <f t="shared" si="6"/>
        <v>59473261.997862376</v>
      </c>
      <c r="E49" s="24">
        <f t="shared" si="6"/>
        <v>81935000</v>
      </c>
      <c r="F49" s="6">
        <f t="shared" si="6"/>
        <v>53330042.23115453</v>
      </c>
      <c r="G49" s="25">
        <f t="shared" si="6"/>
        <v>53330042.23115453</v>
      </c>
      <c r="H49" s="26">
        <f t="shared" si="6"/>
        <v>65438589</v>
      </c>
      <c r="I49" s="24">
        <f t="shared" si="6"/>
        <v>4489708.8901464455</v>
      </c>
      <c r="J49" s="6">
        <f t="shared" si="6"/>
        <v>7173145.672444534</v>
      </c>
      <c r="K49" s="25">
        <f t="shared" si="6"/>
        <v>7771209.941314127</v>
      </c>
    </row>
    <row r="50" spans="1:11" ht="13.5">
      <c r="A50" s="34" t="s">
        <v>51</v>
      </c>
      <c r="B50" s="7">
        <f>+B48-B49</f>
        <v>-31732049.165036418</v>
      </c>
      <c r="C50" s="7">
        <f aca="true" t="shared" si="7" ref="C50:K50">+C48-C49</f>
        <v>-41525638.71440513</v>
      </c>
      <c r="D50" s="64">
        <f t="shared" si="7"/>
        <v>-55804321.997862376</v>
      </c>
      <c r="E50" s="65">
        <f t="shared" si="7"/>
        <v>-78727000</v>
      </c>
      <c r="F50" s="7">
        <f t="shared" si="7"/>
        <v>-49661102.23115453</v>
      </c>
      <c r="G50" s="66">
        <f t="shared" si="7"/>
        <v>-49661102.23115453</v>
      </c>
      <c r="H50" s="67">
        <f t="shared" si="7"/>
        <v>-82985967</v>
      </c>
      <c r="I50" s="65">
        <f t="shared" si="7"/>
        <v>3115029.1098535545</v>
      </c>
      <c r="J50" s="7">
        <f t="shared" si="7"/>
        <v>850322.3275554664</v>
      </c>
      <c r="K50" s="66">
        <f t="shared" si="7"/>
        <v>677502.0586858727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507742000</v>
      </c>
      <c r="C53" s="6">
        <v>539078004</v>
      </c>
      <c r="D53" s="23">
        <v>171225000</v>
      </c>
      <c r="E53" s="24">
        <v>169182255</v>
      </c>
      <c r="F53" s="6">
        <v>178908837</v>
      </c>
      <c r="G53" s="25">
        <v>178908837</v>
      </c>
      <c r="H53" s="26">
        <v>86105567</v>
      </c>
      <c r="I53" s="24">
        <v>652642665</v>
      </c>
      <c r="J53" s="6">
        <v>700970993</v>
      </c>
      <c r="K53" s="25">
        <v>750724190</v>
      </c>
    </row>
    <row r="54" spans="1:11" ht="13.5">
      <c r="A54" s="22" t="s">
        <v>98</v>
      </c>
      <c r="B54" s="6">
        <v>493027000</v>
      </c>
      <c r="C54" s="6">
        <v>37750010</v>
      </c>
      <c r="D54" s="23">
        <v>28812144</v>
      </c>
      <c r="E54" s="24">
        <v>1007040</v>
      </c>
      <c r="F54" s="6">
        <v>28790069</v>
      </c>
      <c r="G54" s="25">
        <v>28790069</v>
      </c>
      <c r="H54" s="26">
        <v>0</v>
      </c>
      <c r="I54" s="24">
        <v>30459850</v>
      </c>
      <c r="J54" s="6">
        <v>32135300</v>
      </c>
      <c r="K54" s="25">
        <v>33838470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55</v>
      </c>
      <c r="B56" s="6">
        <v>6524000</v>
      </c>
      <c r="C56" s="6">
        <v>8333000</v>
      </c>
      <c r="D56" s="23">
        <v>8668000</v>
      </c>
      <c r="E56" s="24">
        <v>3028829</v>
      </c>
      <c r="F56" s="6">
        <v>0</v>
      </c>
      <c r="G56" s="25">
        <v>0</v>
      </c>
      <c r="H56" s="26">
        <v>0</v>
      </c>
      <c r="I56" s="24">
        <v>19803000</v>
      </c>
      <c r="J56" s="6">
        <v>20936500</v>
      </c>
      <c r="K56" s="25">
        <v>22047000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5940219</v>
      </c>
      <c r="C59" s="6">
        <v>6297460</v>
      </c>
      <c r="D59" s="23">
        <v>10702836</v>
      </c>
      <c r="E59" s="24">
        <v>266</v>
      </c>
      <c r="F59" s="6">
        <v>10069000</v>
      </c>
      <c r="G59" s="25">
        <v>10069000</v>
      </c>
      <c r="H59" s="26">
        <v>0</v>
      </c>
      <c r="I59" s="24">
        <v>12676955</v>
      </c>
      <c r="J59" s="6">
        <v>13374188</v>
      </c>
      <c r="K59" s="25">
        <v>14069645</v>
      </c>
    </row>
    <row r="60" spans="1:11" ht="13.5">
      <c r="A60" s="33" t="s">
        <v>58</v>
      </c>
      <c r="B60" s="6">
        <v>1425060</v>
      </c>
      <c r="C60" s="6">
        <v>2376000</v>
      </c>
      <c r="D60" s="23">
        <v>18670000</v>
      </c>
      <c r="E60" s="24">
        <v>1500000</v>
      </c>
      <c r="F60" s="6">
        <v>19687000</v>
      </c>
      <c r="G60" s="25">
        <v>19687000</v>
      </c>
      <c r="H60" s="26">
        <v>0</v>
      </c>
      <c r="I60" s="24">
        <v>15523532</v>
      </c>
      <c r="J60" s="6">
        <v>16377326</v>
      </c>
      <c r="K60" s="25">
        <v>17231950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8</v>
      </c>
      <c r="C62" s="92">
        <v>8</v>
      </c>
      <c r="D62" s="93">
        <v>8</v>
      </c>
      <c r="E62" s="91">
        <v>0</v>
      </c>
      <c r="F62" s="92">
        <v>19</v>
      </c>
      <c r="G62" s="93">
        <v>19</v>
      </c>
      <c r="H62" s="94">
        <v>0</v>
      </c>
      <c r="I62" s="91">
        <v>19</v>
      </c>
      <c r="J62" s="92">
        <v>19</v>
      </c>
      <c r="K62" s="93">
        <v>19</v>
      </c>
    </row>
    <row r="63" spans="1:11" ht="13.5">
      <c r="A63" s="90" t="s">
        <v>61</v>
      </c>
      <c r="B63" s="91">
        <v>5191</v>
      </c>
      <c r="C63" s="92">
        <v>5191</v>
      </c>
      <c r="D63" s="93">
        <v>5191</v>
      </c>
      <c r="E63" s="91">
        <v>500</v>
      </c>
      <c r="F63" s="92">
        <v>0</v>
      </c>
      <c r="G63" s="93">
        <v>0</v>
      </c>
      <c r="H63" s="94">
        <v>0</v>
      </c>
      <c r="I63" s="91">
        <v>0</v>
      </c>
      <c r="J63" s="92">
        <v>0</v>
      </c>
      <c r="K63" s="93">
        <v>0</v>
      </c>
    </row>
    <row r="64" spans="1:11" ht="13.5">
      <c r="A64" s="90" t="s">
        <v>62</v>
      </c>
      <c r="B64" s="91">
        <v>0</v>
      </c>
      <c r="C64" s="92">
        <v>0</v>
      </c>
      <c r="D64" s="93">
        <v>0</v>
      </c>
      <c r="E64" s="91">
        <v>0</v>
      </c>
      <c r="F64" s="92">
        <v>5300</v>
      </c>
      <c r="G64" s="93">
        <v>5300</v>
      </c>
      <c r="H64" s="94">
        <v>0</v>
      </c>
      <c r="I64" s="91">
        <v>0</v>
      </c>
      <c r="J64" s="92">
        <v>0</v>
      </c>
      <c r="K64" s="93">
        <v>0</v>
      </c>
    </row>
    <row r="65" spans="1:11" ht="13.5">
      <c r="A65" s="90" t="s">
        <v>63</v>
      </c>
      <c r="B65" s="91">
        <v>1139</v>
      </c>
      <c r="C65" s="92">
        <v>1139</v>
      </c>
      <c r="D65" s="93">
        <v>1139</v>
      </c>
      <c r="E65" s="91">
        <v>0</v>
      </c>
      <c r="F65" s="92">
        <v>1795</v>
      </c>
      <c r="G65" s="93">
        <v>1795</v>
      </c>
      <c r="H65" s="94">
        <v>0</v>
      </c>
      <c r="I65" s="91">
        <v>1795</v>
      </c>
      <c r="J65" s="92">
        <v>1795</v>
      </c>
      <c r="K65" s="93">
        <v>1795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0.6579721302910223</v>
      </c>
      <c r="C70" s="5">
        <f aca="true" t="shared" si="8" ref="C70:K70">IF(ISERROR(C71/C72),0,(C71/C72))</f>
        <v>0.22707126325924537</v>
      </c>
      <c r="D70" s="5">
        <f t="shared" si="8"/>
        <v>0.353429283405877</v>
      </c>
      <c r="E70" s="5">
        <f t="shared" si="8"/>
        <v>0.8592841170318235</v>
      </c>
      <c r="F70" s="5">
        <f t="shared" si="8"/>
        <v>0.9203397416697866</v>
      </c>
      <c r="G70" s="5">
        <f t="shared" si="8"/>
        <v>0.9203397416697866</v>
      </c>
      <c r="H70" s="5">
        <f t="shared" si="8"/>
        <v>0</v>
      </c>
      <c r="I70" s="5">
        <f t="shared" si="8"/>
        <v>0.7024416067851053</v>
      </c>
      <c r="J70" s="5">
        <f t="shared" si="8"/>
        <v>0.6485283700808203</v>
      </c>
      <c r="K70" s="5">
        <f t="shared" si="8"/>
        <v>0.6439497723805669</v>
      </c>
    </row>
    <row r="71" spans="1:11" ht="12.75" hidden="1">
      <c r="A71" s="1" t="s">
        <v>104</v>
      </c>
      <c r="B71" s="1">
        <f>+B83</f>
        <v>53752139</v>
      </c>
      <c r="C71" s="1">
        <f aca="true" t="shared" si="9" ref="C71:K71">+C83</f>
        <v>23608000</v>
      </c>
      <c r="D71" s="1">
        <f t="shared" si="9"/>
        <v>32567873</v>
      </c>
      <c r="E71" s="1">
        <f t="shared" si="9"/>
        <v>85317984</v>
      </c>
      <c r="F71" s="1">
        <f t="shared" si="9"/>
        <v>98329098</v>
      </c>
      <c r="G71" s="1">
        <f t="shared" si="9"/>
        <v>98329098</v>
      </c>
      <c r="H71" s="1">
        <f t="shared" si="9"/>
        <v>45219596</v>
      </c>
      <c r="I71" s="1">
        <f t="shared" si="9"/>
        <v>78789183</v>
      </c>
      <c r="J71" s="1">
        <f t="shared" si="9"/>
        <v>84124794</v>
      </c>
      <c r="K71" s="1">
        <f t="shared" si="9"/>
        <v>87863066</v>
      </c>
    </row>
    <row r="72" spans="1:11" ht="12.75" hidden="1">
      <c r="A72" s="1" t="s">
        <v>105</v>
      </c>
      <c r="B72" s="1">
        <f>+B77</f>
        <v>81693641</v>
      </c>
      <c r="C72" s="1">
        <f aca="true" t="shared" si="10" ref="C72:K72">+C77</f>
        <v>103967361</v>
      </c>
      <c r="D72" s="1">
        <f t="shared" si="10"/>
        <v>92148202</v>
      </c>
      <c r="E72" s="1">
        <f t="shared" si="10"/>
        <v>99289609</v>
      </c>
      <c r="F72" s="1">
        <f t="shared" si="10"/>
        <v>106840000</v>
      </c>
      <c r="G72" s="1">
        <f t="shared" si="10"/>
        <v>106840000</v>
      </c>
      <c r="H72" s="1">
        <f t="shared" si="10"/>
        <v>0</v>
      </c>
      <c r="I72" s="1">
        <f t="shared" si="10"/>
        <v>112164744</v>
      </c>
      <c r="J72" s="1">
        <f t="shared" si="10"/>
        <v>129716444</v>
      </c>
      <c r="K72" s="1">
        <f t="shared" si="10"/>
        <v>136443974</v>
      </c>
    </row>
    <row r="73" spans="1:11" ht="12.75" hidden="1">
      <c r="A73" s="1" t="s">
        <v>106</v>
      </c>
      <c r="B73" s="1">
        <f>+B74</f>
        <v>18118249.999999996</v>
      </c>
      <c r="C73" s="1">
        <f aca="true" t="shared" si="11" ref="C73:K73">+(C78+C80+C81+C82)-(B78+B80+B81+B82)</f>
        <v>35744664</v>
      </c>
      <c r="D73" s="1">
        <f t="shared" si="11"/>
        <v>-42243393</v>
      </c>
      <c r="E73" s="1">
        <f t="shared" si="11"/>
        <v>-14472966</v>
      </c>
      <c r="F73" s="1">
        <f>+(F78+F80+F81+F82)-(D78+D80+D81+D82)</f>
        <v>0</v>
      </c>
      <c r="G73" s="1">
        <f>+(G78+G80+G81+G82)-(D78+D80+D81+D82)</f>
        <v>0</v>
      </c>
      <c r="H73" s="1">
        <f>+(H78+H80+H81+H82)-(D78+D80+D81+D82)</f>
        <v>56965782</v>
      </c>
      <c r="I73" s="1">
        <f>+(I78+I80+I81+I82)-(E78+E80+E81+E82)</f>
        <v>42837000</v>
      </c>
      <c r="J73" s="1">
        <f t="shared" si="11"/>
        <v>2356035</v>
      </c>
      <c r="K73" s="1">
        <f t="shared" si="11"/>
        <v>2395231</v>
      </c>
    </row>
    <row r="74" spans="1:11" ht="12.75" hidden="1">
      <c r="A74" s="1" t="s">
        <v>107</v>
      </c>
      <c r="B74" s="1">
        <f>+TREND(C74:E74)</f>
        <v>18118249.999999996</v>
      </c>
      <c r="C74" s="1">
        <f>+C73</f>
        <v>35744664</v>
      </c>
      <c r="D74" s="1">
        <f aca="true" t="shared" si="12" ref="D74:K74">+D73</f>
        <v>-42243393</v>
      </c>
      <c r="E74" s="1">
        <f t="shared" si="12"/>
        <v>-14472966</v>
      </c>
      <c r="F74" s="1">
        <f t="shared" si="12"/>
        <v>0</v>
      </c>
      <c r="G74" s="1">
        <f t="shared" si="12"/>
        <v>0</v>
      </c>
      <c r="H74" s="1">
        <f t="shared" si="12"/>
        <v>56965782</v>
      </c>
      <c r="I74" s="1">
        <f t="shared" si="12"/>
        <v>42837000</v>
      </c>
      <c r="J74" s="1">
        <f t="shared" si="12"/>
        <v>2356035</v>
      </c>
      <c r="K74" s="1">
        <f t="shared" si="12"/>
        <v>2395231</v>
      </c>
    </row>
    <row r="75" spans="1:11" ht="12.75" hidden="1">
      <c r="A75" s="1" t="s">
        <v>108</v>
      </c>
      <c r="B75" s="1">
        <f>+B84-(((B80+B81+B78)*B70)-B79)</f>
        <v>33098404.165036418</v>
      </c>
      <c r="C75" s="1">
        <f aca="true" t="shared" si="13" ref="C75:K75">+C84-(((C80+C81+C78)*C70)-C79)</f>
        <v>47912582.71440513</v>
      </c>
      <c r="D75" s="1">
        <f t="shared" si="13"/>
        <v>59473261.997862376</v>
      </c>
      <c r="E75" s="1">
        <f t="shared" si="13"/>
        <v>81935000</v>
      </c>
      <c r="F75" s="1">
        <f t="shared" si="13"/>
        <v>53330042.23115453</v>
      </c>
      <c r="G75" s="1">
        <f t="shared" si="13"/>
        <v>53330042.23115453</v>
      </c>
      <c r="H75" s="1">
        <f t="shared" si="13"/>
        <v>65438589</v>
      </c>
      <c r="I75" s="1">
        <f t="shared" si="13"/>
        <v>4489708.8901464455</v>
      </c>
      <c r="J75" s="1">
        <f t="shared" si="13"/>
        <v>7173145.672444534</v>
      </c>
      <c r="K75" s="1">
        <f t="shared" si="13"/>
        <v>7771209.941314127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81693641</v>
      </c>
      <c r="C77" s="3">
        <v>103967361</v>
      </c>
      <c r="D77" s="3">
        <v>92148202</v>
      </c>
      <c r="E77" s="3">
        <v>99289609</v>
      </c>
      <c r="F77" s="3">
        <v>106840000</v>
      </c>
      <c r="G77" s="3">
        <v>106840000</v>
      </c>
      <c r="H77" s="3">
        <v>0</v>
      </c>
      <c r="I77" s="3">
        <v>112164744</v>
      </c>
      <c r="J77" s="3">
        <v>129716444</v>
      </c>
      <c r="K77" s="3">
        <v>136443974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46897195</v>
      </c>
      <c r="C79" s="3">
        <v>60791238</v>
      </c>
      <c r="D79" s="3">
        <v>64588432</v>
      </c>
      <c r="E79" s="3">
        <v>81935000</v>
      </c>
      <c r="F79" s="3">
        <v>63731745</v>
      </c>
      <c r="G79" s="3">
        <v>63731745</v>
      </c>
      <c r="H79" s="3">
        <v>65438589</v>
      </c>
      <c r="I79" s="3">
        <v>34580200</v>
      </c>
      <c r="J79" s="3">
        <v>36482111</v>
      </c>
      <c r="K79" s="3">
        <v>38415663</v>
      </c>
    </row>
    <row r="80" spans="1:11" ht="12.75" hidden="1">
      <c r="A80" s="2" t="s">
        <v>67</v>
      </c>
      <c r="B80" s="3">
        <v>15962727</v>
      </c>
      <c r="C80" s="3">
        <v>40791669</v>
      </c>
      <c r="D80" s="3">
        <v>7613586</v>
      </c>
      <c r="E80" s="3">
        <v>0</v>
      </c>
      <c r="F80" s="3">
        <v>0</v>
      </c>
      <c r="G80" s="3">
        <v>0</v>
      </c>
      <c r="H80" s="3">
        <v>49409645</v>
      </c>
      <c r="I80" s="3">
        <v>42837000</v>
      </c>
      <c r="J80" s="3">
        <v>45193035</v>
      </c>
      <c r="K80" s="3">
        <v>47588266</v>
      </c>
    </row>
    <row r="81" spans="1:11" ht="12.75" hidden="1">
      <c r="A81" s="2" t="s">
        <v>68</v>
      </c>
      <c r="B81" s="3">
        <v>5008968</v>
      </c>
      <c r="C81" s="3">
        <v>15924690</v>
      </c>
      <c r="D81" s="3">
        <v>6859380</v>
      </c>
      <c r="E81" s="3">
        <v>0</v>
      </c>
      <c r="F81" s="3">
        <v>11302025</v>
      </c>
      <c r="G81" s="3">
        <v>11302025</v>
      </c>
      <c r="H81" s="3">
        <v>22029103</v>
      </c>
      <c r="I81" s="3">
        <v>0</v>
      </c>
      <c r="J81" s="3">
        <v>0</v>
      </c>
      <c r="K81" s="3">
        <v>0</v>
      </c>
    </row>
    <row r="82" spans="1:11" ht="12.75" hidden="1">
      <c r="A82" s="2" t="s">
        <v>69</v>
      </c>
      <c r="B82" s="3">
        <v>0</v>
      </c>
      <c r="C82" s="3">
        <v>0</v>
      </c>
      <c r="D82" s="3">
        <v>0</v>
      </c>
      <c r="E82" s="3">
        <v>0</v>
      </c>
      <c r="F82" s="3">
        <v>3170941</v>
      </c>
      <c r="G82" s="3">
        <v>3170941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2" t="s">
        <v>70</v>
      </c>
      <c r="B83" s="3">
        <v>53752139</v>
      </c>
      <c r="C83" s="3">
        <v>23608000</v>
      </c>
      <c r="D83" s="3">
        <v>32567873</v>
      </c>
      <c r="E83" s="3">
        <v>85317984</v>
      </c>
      <c r="F83" s="3">
        <v>98329098</v>
      </c>
      <c r="G83" s="3">
        <v>98329098</v>
      </c>
      <c r="H83" s="3">
        <v>45219596</v>
      </c>
      <c r="I83" s="3">
        <v>78789183</v>
      </c>
      <c r="J83" s="3">
        <v>84124794</v>
      </c>
      <c r="K83" s="3">
        <v>87863066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7" width="9.7109375" style="0" customWidth="1"/>
    <col min="8" max="8" width="9.7109375" style="0" hidden="1" customWidth="1"/>
    <col min="9" max="11" width="9.7109375" style="0" customWidth="1"/>
  </cols>
  <sheetData>
    <row r="1" spans="1:11" ht="18" customHeight="1">
      <c r="A1" s="103" t="s">
        <v>79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06" t="s">
        <v>5</v>
      </c>
      <c r="F2" s="107"/>
      <c r="G2" s="107"/>
      <c r="H2" s="107"/>
      <c r="I2" s="108" t="s">
        <v>6</v>
      </c>
      <c r="J2" s="109"/>
      <c r="K2" s="110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2343116</v>
      </c>
      <c r="C5" s="6">
        <v>2936479</v>
      </c>
      <c r="D5" s="23">
        <v>3217869</v>
      </c>
      <c r="E5" s="24">
        <v>3624028</v>
      </c>
      <c r="F5" s="6">
        <v>3624028</v>
      </c>
      <c r="G5" s="25">
        <v>3624028</v>
      </c>
      <c r="H5" s="26">
        <v>0</v>
      </c>
      <c r="I5" s="24">
        <v>5639872</v>
      </c>
      <c r="J5" s="6">
        <v>5950065</v>
      </c>
      <c r="K5" s="25">
        <v>6265418</v>
      </c>
    </row>
    <row r="6" spans="1:11" ht="13.5">
      <c r="A6" s="22" t="s">
        <v>18</v>
      </c>
      <c r="B6" s="6">
        <v>16239396</v>
      </c>
      <c r="C6" s="6">
        <v>17870536</v>
      </c>
      <c r="D6" s="23">
        <v>18881867</v>
      </c>
      <c r="E6" s="24">
        <v>19172508</v>
      </c>
      <c r="F6" s="6">
        <v>19172508</v>
      </c>
      <c r="G6" s="25">
        <v>19172508</v>
      </c>
      <c r="H6" s="26">
        <v>0</v>
      </c>
      <c r="I6" s="24">
        <v>29599431</v>
      </c>
      <c r="J6" s="6">
        <v>31227400</v>
      </c>
      <c r="K6" s="25">
        <v>32882451</v>
      </c>
    </row>
    <row r="7" spans="1:11" ht="13.5">
      <c r="A7" s="22" t="s">
        <v>19</v>
      </c>
      <c r="B7" s="6">
        <v>198115</v>
      </c>
      <c r="C7" s="6">
        <v>285881</v>
      </c>
      <c r="D7" s="23">
        <v>501984</v>
      </c>
      <c r="E7" s="24">
        <v>448592</v>
      </c>
      <c r="F7" s="6">
        <v>448592</v>
      </c>
      <c r="G7" s="25">
        <v>448592</v>
      </c>
      <c r="H7" s="26">
        <v>0</v>
      </c>
      <c r="I7" s="24">
        <v>683089</v>
      </c>
      <c r="J7" s="6">
        <v>720659</v>
      </c>
      <c r="K7" s="25">
        <v>758854</v>
      </c>
    </row>
    <row r="8" spans="1:11" ht="13.5">
      <c r="A8" s="22" t="s">
        <v>20</v>
      </c>
      <c r="B8" s="6">
        <v>37266500</v>
      </c>
      <c r="C8" s="6">
        <v>47774000</v>
      </c>
      <c r="D8" s="23">
        <v>47122029</v>
      </c>
      <c r="E8" s="24">
        <v>47470899</v>
      </c>
      <c r="F8" s="6">
        <v>47470899</v>
      </c>
      <c r="G8" s="25">
        <v>47470899</v>
      </c>
      <c r="H8" s="26">
        <v>0</v>
      </c>
      <c r="I8" s="24">
        <v>49397146</v>
      </c>
      <c r="J8" s="6">
        <v>46477000</v>
      </c>
      <c r="K8" s="25">
        <v>44818000</v>
      </c>
    </row>
    <row r="9" spans="1:11" ht="13.5">
      <c r="A9" s="22" t="s">
        <v>21</v>
      </c>
      <c r="B9" s="6">
        <v>1434368</v>
      </c>
      <c r="C9" s="6">
        <v>2131999</v>
      </c>
      <c r="D9" s="23">
        <v>2796580</v>
      </c>
      <c r="E9" s="24">
        <v>1867014</v>
      </c>
      <c r="F9" s="6">
        <v>1867013</v>
      </c>
      <c r="G9" s="25">
        <v>1867013</v>
      </c>
      <c r="H9" s="26">
        <v>0</v>
      </c>
      <c r="I9" s="24">
        <v>2494670</v>
      </c>
      <c r="J9" s="6">
        <v>2632272</v>
      </c>
      <c r="K9" s="25">
        <v>2771830</v>
      </c>
    </row>
    <row r="10" spans="1:11" ht="25.5">
      <c r="A10" s="27" t="s">
        <v>97</v>
      </c>
      <c r="B10" s="28">
        <f>SUM(B5:B9)</f>
        <v>57481495</v>
      </c>
      <c r="C10" s="29">
        <f aca="true" t="shared" si="0" ref="C10:K10">SUM(C5:C9)</f>
        <v>70998895</v>
      </c>
      <c r="D10" s="30">
        <f t="shared" si="0"/>
        <v>72520329</v>
      </c>
      <c r="E10" s="28">
        <f t="shared" si="0"/>
        <v>72583041</v>
      </c>
      <c r="F10" s="29">
        <f t="shared" si="0"/>
        <v>72583040</v>
      </c>
      <c r="G10" s="31">
        <f t="shared" si="0"/>
        <v>72583040</v>
      </c>
      <c r="H10" s="32">
        <f t="shared" si="0"/>
        <v>0</v>
      </c>
      <c r="I10" s="28">
        <f t="shared" si="0"/>
        <v>87814208</v>
      </c>
      <c r="J10" s="29">
        <f t="shared" si="0"/>
        <v>87007396</v>
      </c>
      <c r="K10" s="31">
        <f t="shared" si="0"/>
        <v>87496553</v>
      </c>
    </row>
    <row r="11" spans="1:11" ht="13.5">
      <c r="A11" s="22" t="s">
        <v>22</v>
      </c>
      <c r="B11" s="6">
        <v>20714551</v>
      </c>
      <c r="C11" s="6">
        <v>21267000</v>
      </c>
      <c r="D11" s="23">
        <v>22728662</v>
      </c>
      <c r="E11" s="24">
        <v>28705772</v>
      </c>
      <c r="F11" s="6">
        <v>29329073</v>
      </c>
      <c r="G11" s="25">
        <v>29329073</v>
      </c>
      <c r="H11" s="26">
        <v>0</v>
      </c>
      <c r="I11" s="24">
        <v>34967273</v>
      </c>
      <c r="J11" s="6">
        <v>36890176</v>
      </c>
      <c r="K11" s="25">
        <v>38845353</v>
      </c>
    </row>
    <row r="12" spans="1:11" ht="13.5">
      <c r="A12" s="22" t="s">
        <v>23</v>
      </c>
      <c r="B12" s="6">
        <v>1896124</v>
      </c>
      <c r="C12" s="6">
        <v>1889300</v>
      </c>
      <c r="D12" s="23">
        <v>2179765</v>
      </c>
      <c r="E12" s="24">
        <v>2081853</v>
      </c>
      <c r="F12" s="6">
        <v>2081853</v>
      </c>
      <c r="G12" s="25">
        <v>2081853</v>
      </c>
      <c r="H12" s="26">
        <v>0</v>
      </c>
      <c r="I12" s="24">
        <v>2507221</v>
      </c>
      <c r="J12" s="6">
        <v>2645118</v>
      </c>
      <c r="K12" s="25">
        <v>2785309</v>
      </c>
    </row>
    <row r="13" spans="1:11" ht="13.5">
      <c r="A13" s="22" t="s">
        <v>98</v>
      </c>
      <c r="B13" s="6">
        <v>19058000</v>
      </c>
      <c r="C13" s="6">
        <v>21946000</v>
      </c>
      <c r="D13" s="23">
        <v>26028340</v>
      </c>
      <c r="E13" s="24">
        <v>2609797</v>
      </c>
      <c r="F13" s="6">
        <v>3109798</v>
      </c>
      <c r="G13" s="25">
        <v>3109798</v>
      </c>
      <c r="H13" s="26">
        <v>0</v>
      </c>
      <c r="I13" s="24">
        <v>2295826</v>
      </c>
      <c r="J13" s="6">
        <v>2422096</v>
      </c>
      <c r="K13" s="25">
        <v>2550468</v>
      </c>
    </row>
    <row r="14" spans="1:11" ht="13.5">
      <c r="A14" s="22" t="s">
        <v>24</v>
      </c>
      <c r="B14" s="6">
        <v>151845</v>
      </c>
      <c r="C14" s="6">
        <v>469253</v>
      </c>
      <c r="D14" s="23">
        <v>386672</v>
      </c>
      <c r="E14" s="24">
        <v>260542</v>
      </c>
      <c r="F14" s="6">
        <v>260542</v>
      </c>
      <c r="G14" s="25">
        <v>260542</v>
      </c>
      <c r="H14" s="26">
        <v>0</v>
      </c>
      <c r="I14" s="24">
        <v>410542</v>
      </c>
      <c r="J14" s="6">
        <v>433122</v>
      </c>
      <c r="K14" s="25">
        <v>456077</v>
      </c>
    </row>
    <row r="15" spans="1:11" ht="13.5">
      <c r="A15" s="22" t="s">
        <v>25</v>
      </c>
      <c r="B15" s="6">
        <v>15862020</v>
      </c>
      <c r="C15" s="6">
        <v>16717283</v>
      </c>
      <c r="D15" s="23">
        <v>23154004</v>
      </c>
      <c r="E15" s="24">
        <v>17242449</v>
      </c>
      <c r="F15" s="6">
        <v>16319220</v>
      </c>
      <c r="G15" s="25">
        <v>16319220</v>
      </c>
      <c r="H15" s="26">
        <v>0</v>
      </c>
      <c r="I15" s="24">
        <v>28079609</v>
      </c>
      <c r="J15" s="6">
        <v>29623989</v>
      </c>
      <c r="K15" s="25">
        <v>31194059</v>
      </c>
    </row>
    <row r="16" spans="1:11" ht="13.5">
      <c r="A16" s="33" t="s">
        <v>26</v>
      </c>
      <c r="B16" s="6">
        <v>1266213</v>
      </c>
      <c r="C16" s="6">
        <v>254000</v>
      </c>
      <c r="D16" s="23">
        <v>1597456</v>
      </c>
      <c r="E16" s="24">
        <v>1337232</v>
      </c>
      <c r="F16" s="6">
        <v>1420076</v>
      </c>
      <c r="G16" s="25">
        <v>1420076</v>
      </c>
      <c r="H16" s="26">
        <v>0</v>
      </c>
      <c r="I16" s="24">
        <v>1505131</v>
      </c>
      <c r="J16" s="6">
        <v>1595990</v>
      </c>
      <c r="K16" s="25">
        <v>1692279</v>
      </c>
    </row>
    <row r="17" spans="1:11" ht="13.5">
      <c r="A17" s="22" t="s">
        <v>27</v>
      </c>
      <c r="B17" s="6">
        <v>33165235</v>
      </c>
      <c r="C17" s="6">
        <v>20028259</v>
      </c>
      <c r="D17" s="23">
        <v>23699333</v>
      </c>
      <c r="E17" s="24">
        <v>20343942</v>
      </c>
      <c r="F17" s="6">
        <v>20060812</v>
      </c>
      <c r="G17" s="25">
        <v>20060812</v>
      </c>
      <c r="H17" s="26">
        <v>0</v>
      </c>
      <c r="I17" s="24">
        <v>18046850</v>
      </c>
      <c r="J17" s="6">
        <v>19039427</v>
      </c>
      <c r="K17" s="25">
        <v>20048461</v>
      </c>
    </row>
    <row r="18" spans="1:11" ht="13.5">
      <c r="A18" s="34" t="s">
        <v>28</v>
      </c>
      <c r="B18" s="35">
        <f>SUM(B11:B17)</f>
        <v>92113988</v>
      </c>
      <c r="C18" s="36">
        <f aca="true" t="shared" si="1" ref="C18:K18">SUM(C11:C17)</f>
        <v>82571095</v>
      </c>
      <c r="D18" s="37">
        <f t="shared" si="1"/>
        <v>99774232</v>
      </c>
      <c r="E18" s="35">
        <f t="shared" si="1"/>
        <v>72581587</v>
      </c>
      <c r="F18" s="36">
        <f t="shared" si="1"/>
        <v>72581374</v>
      </c>
      <c r="G18" s="38">
        <f t="shared" si="1"/>
        <v>72581374</v>
      </c>
      <c r="H18" s="39">
        <f t="shared" si="1"/>
        <v>0</v>
      </c>
      <c r="I18" s="35">
        <f t="shared" si="1"/>
        <v>87812452</v>
      </c>
      <c r="J18" s="36">
        <f t="shared" si="1"/>
        <v>92649918</v>
      </c>
      <c r="K18" s="38">
        <f t="shared" si="1"/>
        <v>97572006</v>
      </c>
    </row>
    <row r="19" spans="1:11" ht="13.5">
      <c r="A19" s="34" t="s">
        <v>29</v>
      </c>
      <c r="B19" s="40">
        <f>+B10-B18</f>
        <v>-34632493</v>
      </c>
      <c r="C19" s="41">
        <f aca="true" t="shared" si="2" ref="C19:K19">+C10-C18</f>
        <v>-11572200</v>
      </c>
      <c r="D19" s="42">
        <f t="shared" si="2"/>
        <v>-27253903</v>
      </c>
      <c r="E19" s="40">
        <f t="shared" si="2"/>
        <v>1454</v>
      </c>
      <c r="F19" s="41">
        <f t="shared" si="2"/>
        <v>1666</v>
      </c>
      <c r="G19" s="43">
        <f t="shared" si="2"/>
        <v>1666</v>
      </c>
      <c r="H19" s="44">
        <f t="shared" si="2"/>
        <v>0</v>
      </c>
      <c r="I19" s="40">
        <f t="shared" si="2"/>
        <v>1756</v>
      </c>
      <c r="J19" s="41">
        <f t="shared" si="2"/>
        <v>-5642522</v>
      </c>
      <c r="K19" s="43">
        <f t="shared" si="2"/>
        <v>-10075453</v>
      </c>
    </row>
    <row r="20" spans="1:11" ht="13.5">
      <c r="A20" s="22" t="s">
        <v>30</v>
      </c>
      <c r="B20" s="24">
        <v>70777000</v>
      </c>
      <c r="C20" s="6">
        <v>77306000</v>
      </c>
      <c r="D20" s="23">
        <v>31153200</v>
      </c>
      <c r="E20" s="24">
        <v>29155100</v>
      </c>
      <c r="F20" s="6">
        <v>29155100</v>
      </c>
      <c r="G20" s="25">
        <v>29155100</v>
      </c>
      <c r="H20" s="26">
        <v>0</v>
      </c>
      <c r="I20" s="24">
        <v>50326000</v>
      </c>
      <c r="J20" s="6">
        <v>52783001</v>
      </c>
      <c r="K20" s="25">
        <v>70467000</v>
      </c>
    </row>
    <row r="21" spans="1:11" ht="13.5">
      <c r="A21" s="22" t="s">
        <v>99</v>
      </c>
      <c r="B21" s="45">
        <v>0</v>
      </c>
      <c r="C21" s="46">
        <v>0</v>
      </c>
      <c r="D21" s="47">
        <v>0</v>
      </c>
      <c r="E21" s="45">
        <v>0</v>
      </c>
      <c r="F21" s="46">
        <v>0</v>
      </c>
      <c r="G21" s="48">
        <v>0</v>
      </c>
      <c r="H21" s="49">
        <v>0</v>
      </c>
      <c r="I21" s="45">
        <v>0</v>
      </c>
      <c r="J21" s="46">
        <v>0</v>
      </c>
      <c r="K21" s="48">
        <v>0</v>
      </c>
    </row>
    <row r="22" spans="1:11" ht="25.5">
      <c r="A22" s="50" t="s">
        <v>100</v>
      </c>
      <c r="B22" s="51">
        <f>SUM(B19:B21)</f>
        <v>36144507</v>
      </c>
      <c r="C22" s="52">
        <f aca="true" t="shared" si="3" ref="C22:K22">SUM(C19:C21)</f>
        <v>65733800</v>
      </c>
      <c r="D22" s="53">
        <f t="shared" si="3"/>
        <v>3899297</v>
      </c>
      <c r="E22" s="51">
        <f t="shared" si="3"/>
        <v>29156554</v>
      </c>
      <c r="F22" s="52">
        <f t="shared" si="3"/>
        <v>29156766</v>
      </c>
      <c r="G22" s="54">
        <f t="shared" si="3"/>
        <v>29156766</v>
      </c>
      <c r="H22" s="55">
        <f t="shared" si="3"/>
        <v>0</v>
      </c>
      <c r="I22" s="51">
        <f t="shared" si="3"/>
        <v>50327756</v>
      </c>
      <c r="J22" s="52">
        <f t="shared" si="3"/>
        <v>47140479</v>
      </c>
      <c r="K22" s="54">
        <f t="shared" si="3"/>
        <v>60391547</v>
      </c>
    </row>
    <row r="23" spans="1:11" ht="13.5">
      <c r="A23" s="56" t="s">
        <v>31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57" t="s">
        <v>32</v>
      </c>
      <c r="B24" s="40">
        <f>SUM(B22:B23)</f>
        <v>36144507</v>
      </c>
      <c r="C24" s="41">
        <f aca="true" t="shared" si="4" ref="C24:K24">SUM(C22:C23)</f>
        <v>65733800</v>
      </c>
      <c r="D24" s="42">
        <f t="shared" si="4"/>
        <v>3899297</v>
      </c>
      <c r="E24" s="40">
        <f t="shared" si="4"/>
        <v>29156554</v>
      </c>
      <c r="F24" s="41">
        <f t="shared" si="4"/>
        <v>29156766</v>
      </c>
      <c r="G24" s="43">
        <f t="shared" si="4"/>
        <v>29156766</v>
      </c>
      <c r="H24" s="44">
        <f t="shared" si="4"/>
        <v>0</v>
      </c>
      <c r="I24" s="40">
        <f t="shared" si="4"/>
        <v>50327756</v>
      </c>
      <c r="J24" s="41">
        <f t="shared" si="4"/>
        <v>47140479</v>
      </c>
      <c r="K24" s="43">
        <f t="shared" si="4"/>
        <v>60391547</v>
      </c>
    </row>
    <row r="25" spans="1:11" ht="4.5" customHeight="1">
      <c r="A25" s="58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59" t="s">
        <v>101</v>
      </c>
      <c r="B26" s="60"/>
      <c r="C26" s="61"/>
      <c r="D26" s="62"/>
      <c r="E26" s="60"/>
      <c r="F26" s="61"/>
      <c r="G26" s="62"/>
      <c r="H26" s="63"/>
      <c r="I26" s="60"/>
      <c r="J26" s="61"/>
      <c r="K26" s="62"/>
    </row>
    <row r="27" spans="1:11" ht="13.5">
      <c r="A27" s="34" t="s">
        <v>33</v>
      </c>
      <c r="B27" s="7">
        <v>69884310</v>
      </c>
      <c r="C27" s="7">
        <v>76223355</v>
      </c>
      <c r="D27" s="64">
        <v>30125201</v>
      </c>
      <c r="E27" s="65">
        <v>29155100</v>
      </c>
      <c r="F27" s="7">
        <v>29155100</v>
      </c>
      <c r="G27" s="66">
        <v>29155100</v>
      </c>
      <c r="H27" s="67">
        <v>0</v>
      </c>
      <c r="I27" s="65">
        <v>50326351</v>
      </c>
      <c r="J27" s="7">
        <v>52783301</v>
      </c>
      <c r="K27" s="66">
        <v>70467300</v>
      </c>
    </row>
    <row r="28" spans="1:11" ht="13.5">
      <c r="A28" s="68" t="s">
        <v>30</v>
      </c>
      <c r="B28" s="6">
        <v>69884310</v>
      </c>
      <c r="C28" s="6">
        <v>76223355</v>
      </c>
      <c r="D28" s="23">
        <v>30125201</v>
      </c>
      <c r="E28" s="24">
        <v>29155100</v>
      </c>
      <c r="F28" s="6">
        <v>29155100</v>
      </c>
      <c r="G28" s="25">
        <v>29155100</v>
      </c>
      <c r="H28" s="26">
        <v>0</v>
      </c>
      <c r="I28" s="24">
        <v>50326351</v>
      </c>
      <c r="J28" s="6">
        <v>52783301</v>
      </c>
      <c r="K28" s="25">
        <v>70467300</v>
      </c>
    </row>
    <row r="29" spans="1:11" ht="13.5">
      <c r="A29" s="22" t="s">
        <v>102</v>
      </c>
      <c r="B29" s="6">
        <v>0</v>
      </c>
      <c r="C29" s="6">
        <v>0</v>
      </c>
      <c r="D29" s="23">
        <v>0</v>
      </c>
      <c r="E29" s="24">
        <v>0</v>
      </c>
      <c r="F29" s="6">
        <v>0</v>
      </c>
      <c r="G29" s="25">
        <v>0</v>
      </c>
      <c r="H29" s="26">
        <v>0</v>
      </c>
      <c r="I29" s="24">
        <v>0</v>
      </c>
      <c r="J29" s="6">
        <v>0</v>
      </c>
      <c r="K29" s="25">
        <v>0</v>
      </c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4" t="s">
        <v>36</v>
      </c>
      <c r="B32" s="7">
        <f>SUM(B28:B31)</f>
        <v>69884310</v>
      </c>
      <c r="C32" s="7">
        <f aca="true" t="shared" si="5" ref="C32:K32">SUM(C28:C31)</f>
        <v>76223355</v>
      </c>
      <c r="D32" s="64">
        <f t="shared" si="5"/>
        <v>30125201</v>
      </c>
      <c r="E32" s="65">
        <f t="shared" si="5"/>
        <v>29155100</v>
      </c>
      <c r="F32" s="7">
        <f t="shared" si="5"/>
        <v>29155100</v>
      </c>
      <c r="G32" s="66">
        <f t="shared" si="5"/>
        <v>29155100</v>
      </c>
      <c r="H32" s="67">
        <f t="shared" si="5"/>
        <v>0</v>
      </c>
      <c r="I32" s="65">
        <f t="shared" si="5"/>
        <v>50326351</v>
      </c>
      <c r="J32" s="7">
        <f t="shared" si="5"/>
        <v>52783301</v>
      </c>
      <c r="K32" s="66">
        <f t="shared" si="5"/>
        <v>70467300</v>
      </c>
    </row>
    <row r="33" spans="1:11" ht="4.5" customHeight="1">
      <c r="A33" s="34"/>
      <c r="B33" s="69"/>
      <c r="C33" s="70"/>
      <c r="D33" s="71"/>
      <c r="E33" s="69"/>
      <c r="F33" s="70"/>
      <c r="G33" s="71"/>
      <c r="H33" s="72"/>
      <c r="I33" s="69"/>
      <c r="J33" s="70"/>
      <c r="K33" s="71"/>
    </row>
    <row r="34" spans="1:11" ht="13.5">
      <c r="A34" s="59" t="s">
        <v>37</v>
      </c>
      <c r="B34" s="60"/>
      <c r="C34" s="61"/>
      <c r="D34" s="62"/>
      <c r="E34" s="60"/>
      <c r="F34" s="61"/>
      <c r="G34" s="62"/>
      <c r="H34" s="63"/>
      <c r="I34" s="60"/>
      <c r="J34" s="61"/>
      <c r="K34" s="62"/>
    </row>
    <row r="35" spans="1:11" ht="13.5">
      <c r="A35" s="22" t="s">
        <v>38</v>
      </c>
      <c r="B35" s="6">
        <v>10781307</v>
      </c>
      <c r="C35" s="6">
        <v>18122020</v>
      </c>
      <c r="D35" s="23">
        <v>12592593</v>
      </c>
      <c r="E35" s="24">
        <v>24388169</v>
      </c>
      <c r="F35" s="6">
        <v>12586087</v>
      </c>
      <c r="G35" s="25">
        <v>12586087</v>
      </c>
      <c r="H35" s="26">
        <v>78442045</v>
      </c>
      <c r="I35" s="24">
        <v>29176214</v>
      </c>
      <c r="J35" s="6">
        <v>30926788</v>
      </c>
      <c r="K35" s="25">
        <v>32782395</v>
      </c>
    </row>
    <row r="36" spans="1:11" ht="13.5">
      <c r="A36" s="22" t="s">
        <v>39</v>
      </c>
      <c r="B36" s="6">
        <v>447288302</v>
      </c>
      <c r="C36" s="6">
        <v>562599623</v>
      </c>
      <c r="D36" s="23">
        <v>577080613</v>
      </c>
      <c r="E36" s="24">
        <v>523546179</v>
      </c>
      <c r="F36" s="6">
        <v>734969017</v>
      </c>
      <c r="G36" s="25">
        <v>734969017</v>
      </c>
      <c r="H36" s="26">
        <v>558029791</v>
      </c>
      <c r="I36" s="24">
        <v>603335775</v>
      </c>
      <c r="J36" s="6">
        <v>639535922</v>
      </c>
      <c r="K36" s="25">
        <v>677908076</v>
      </c>
    </row>
    <row r="37" spans="1:11" ht="13.5">
      <c r="A37" s="22" t="s">
        <v>40</v>
      </c>
      <c r="B37" s="6">
        <v>22510569</v>
      </c>
      <c r="C37" s="6">
        <v>14052545</v>
      </c>
      <c r="D37" s="23">
        <v>19758883</v>
      </c>
      <c r="E37" s="24">
        <v>13833822</v>
      </c>
      <c r="F37" s="6">
        <v>19695277</v>
      </c>
      <c r="G37" s="25">
        <v>19695277</v>
      </c>
      <c r="H37" s="26">
        <v>34383569</v>
      </c>
      <c r="I37" s="24">
        <v>22203371</v>
      </c>
      <c r="J37" s="6">
        <v>23535575</v>
      </c>
      <c r="K37" s="25">
        <v>24947708</v>
      </c>
    </row>
    <row r="38" spans="1:11" ht="13.5">
      <c r="A38" s="22" t="s">
        <v>41</v>
      </c>
      <c r="B38" s="6">
        <v>3388612</v>
      </c>
      <c r="C38" s="6">
        <v>4571616</v>
      </c>
      <c r="D38" s="23">
        <v>4945421</v>
      </c>
      <c r="E38" s="24">
        <v>3904239</v>
      </c>
      <c r="F38" s="6">
        <v>4945421</v>
      </c>
      <c r="G38" s="25">
        <v>4945421</v>
      </c>
      <c r="H38" s="26">
        <v>4673455</v>
      </c>
      <c r="I38" s="24">
        <v>5242146</v>
      </c>
      <c r="J38" s="6">
        <v>5556675</v>
      </c>
      <c r="K38" s="25">
        <v>5890076</v>
      </c>
    </row>
    <row r="39" spans="1:11" ht="13.5">
      <c r="A39" s="22" t="s">
        <v>42</v>
      </c>
      <c r="B39" s="6">
        <v>432170428</v>
      </c>
      <c r="C39" s="6">
        <v>562097482</v>
      </c>
      <c r="D39" s="23">
        <v>564968902</v>
      </c>
      <c r="E39" s="24">
        <v>530196287</v>
      </c>
      <c r="F39" s="6">
        <v>722914406</v>
      </c>
      <c r="G39" s="25">
        <v>722914406</v>
      </c>
      <c r="H39" s="26">
        <v>597414812</v>
      </c>
      <c r="I39" s="24">
        <v>605066472</v>
      </c>
      <c r="J39" s="6">
        <v>641370460</v>
      </c>
      <c r="K39" s="25">
        <v>679852688</v>
      </c>
    </row>
    <row r="40" spans="1:11" ht="4.5" customHeight="1">
      <c r="A40" s="58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59" t="s">
        <v>43</v>
      </c>
      <c r="B41" s="60"/>
      <c r="C41" s="61"/>
      <c r="D41" s="62"/>
      <c r="E41" s="60"/>
      <c r="F41" s="61"/>
      <c r="G41" s="62"/>
      <c r="H41" s="63"/>
      <c r="I41" s="60"/>
      <c r="J41" s="61"/>
      <c r="K41" s="62"/>
    </row>
    <row r="42" spans="1:11" ht="13.5">
      <c r="A42" s="22" t="s">
        <v>44</v>
      </c>
      <c r="B42" s="6">
        <v>69105479</v>
      </c>
      <c r="C42" s="6">
        <v>72730061</v>
      </c>
      <c r="D42" s="23">
        <v>40386508</v>
      </c>
      <c r="E42" s="24">
        <v>26746865</v>
      </c>
      <c r="F42" s="6">
        <v>25526031</v>
      </c>
      <c r="G42" s="25">
        <v>25526031</v>
      </c>
      <c r="H42" s="26">
        <v>22993966</v>
      </c>
      <c r="I42" s="24">
        <v>44894447</v>
      </c>
      <c r="J42" s="6">
        <v>41415940</v>
      </c>
      <c r="K42" s="25">
        <v>54375153</v>
      </c>
    </row>
    <row r="43" spans="1:11" ht="13.5">
      <c r="A43" s="22" t="s">
        <v>45</v>
      </c>
      <c r="B43" s="6">
        <v>-68453165</v>
      </c>
      <c r="C43" s="6">
        <v>-72224371</v>
      </c>
      <c r="D43" s="23">
        <v>-39806943</v>
      </c>
      <c r="E43" s="24">
        <v>-29155100</v>
      </c>
      <c r="F43" s="6">
        <v>-31399012</v>
      </c>
      <c r="G43" s="25">
        <v>-31399012</v>
      </c>
      <c r="H43" s="26">
        <v>-16067053</v>
      </c>
      <c r="I43" s="24">
        <v>-50326356</v>
      </c>
      <c r="J43" s="6">
        <v>-52783300</v>
      </c>
      <c r="K43" s="25">
        <v>-70467300</v>
      </c>
    </row>
    <row r="44" spans="1:11" ht="13.5">
      <c r="A44" s="22" t="s">
        <v>46</v>
      </c>
      <c r="B44" s="6">
        <v>369755</v>
      </c>
      <c r="C44" s="6">
        <v>-653281</v>
      </c>
      <c r="D44" s="23">
        <v>444480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4" t="s">
        <v>47</v>
      </c>
      <c r="B45" s="7">
        <v>3368709</v>
      </c>
      <c r="C45" s="7">
        <v>3221117</v>
      </c>
      <c r="D45" s="64">
        <v>4245258</v>
      </c>
      <c r="E45" s="65">
        <v>-2408235</v>
      </c>
      <c r="F45" s="7">
        <v>-1627658</v>
      </c>
      <c r="G45" s="66">
        <v>-1627658</v>
      </c>
      <c r="H45" s="67">
        <v>6926913</v>
      </c>
      <c r="I45" s="65">
        <v>-389276</v>
      </c>
      <c r="J45" s="7">
        <v>-11756636</v>
      </c>
      <c r="K45" s="66">
        <v>-27848783</v>
      </c>
    </row>
    <row r="46" spans="1:11" ht="4.5" customHeight="1">
      <c r="A46" s="58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59" t="s">
        <v>48</v>
      </c>
      <c r="B47" s="60"/>
      <c r="C47" s="61"/>
      <c r="D47" s="62"/>
      <c r="E47" s="60"/>
      <c r="F47" s="61"/>
      <c r="G47" s="62"/>
      <c r="H47" s="63"/>
      <c r="I47" s="60"/>
      <c r="J47" s="61"/>
      <c r="K47" s="62"/>
    </row>
    <row r="48" spans="1:11" ht="13.5">
      <c r="A48" s="22" t="s">
        <v>49</v>
      </c>
      <c r="B48" s="6">
        <v>3645719</v>
      </c>
      <c r="C48" s="6">
        <v>3498734</v>
      </c>
      <c r="D48" s="23">
        <v>4569947</v>
      </c>
      <c r="E48" s="24">
        <v>2841246</v>
      </c>
      <c r="F48" s="6">
        <v>4569947</v>
      </c>
      <c r="G48" s="25">
        <v>4569947</v>
      </c>
      <c r="H48" s="26">
        <v>3864438</v>
      </c>
      <c r="I48" s="24">
        <v>7561692</v>
      </c>
      <c r="J48" s="6">
        <v>8015395</v>
      </c>
      <c r="K48" s="25">
        <v>8496318</v>
      </c>
    </row>
    <row r="49" spans="1:11" ht="13.5">
      <c r="A49" s="22" t="s">
        <v>50</v>
      </c>
      <c r="B49" s="6">
        <f>+B75</f>
        <v>17145889.874507833</v>
      </c>
      <c r="C49" s="6">
        <f aca="true" t="shared" si="6" ref="C49:K49">+C75</f>
        <v>9730774.858320937</v>
      </c>
      <c r="D49" s="23">
        <f t="shared" si="6"/>
        <v>15594246.405620048</v>
      </c>
      <c r="E49" s="24">
        <f t="shared" si="6"/>
        <v>-5642382.698309854</v>
      </c>
      <c r="F49" s="6">
        <f t="shared" si="6"/>
        <v>10248602.9825682</v>
      </c>
      <c r="G49" s="25">
        <f t="shared" si="6"/>
        <v>10248602.9825682</v>
      </c>
      <c r="H49" s="26">
        <f t="shared" si="6"/>
        <v>30751100</v>
      </c>
      <c r="I49" s="24">
        <f t="shared" si="6"/>
        <v>7948323.101960402</v>
      </c>
      <c r="J49" s="6">
        <f t="shared" si="6"/>
        <v>8425333.889064502</v>
      </c>
      <c r="K49" s="25">
        <f t="shared" si="6"/>
        <v>8930865.849405289</v>
      </c>
    </row>
    <row r="50" spans="1:11" ht="13.5">
      <c r="A50" s="34" t="s">
        <v>51</v>
      </c>
      <c r="B50" s="7">
        <f>+B48-B49</f>
        <v>-13500170.874507833</v>
      </c>
      <c r="C50" s="7">
        <f aca="true" t="shared" si="7" ref="C50:K50">+C48-C49</f>
        <v>-6232040.858320937</v>
      </c>
      <c r="D50" s="64">
        <f t="shared" si="7"/>
        <v>-11024299.405620048</v>
      </c>
      <c r="E50" s="65">
        <f t="shared" si="7"/>
        <v>8483628.698309854</v>
      </c>
      <c r="F50" s="7">
        <f t="shared" si="7"/>
        <v>-5678655.982568201</v>
      </c>
      <c r="G50" s="66">
        <f t="shared" si="7"/>
        <v>-5678655.982568201</v>
      </c>
      <c r="H50" s="67">
        <f t="shared" si="7"/>
        <v>-26886662</v>
      </c>
      <c r="I50" s="65">
        <f t="shared" si="7"/>
        <v>-386631.101960402</v>
      </c>
      <c r="J50" s="7">
        <f t="shared" si="7"/>
        <v>-409938.889064502</v>
      </c>
      <c r="K50" s="66">
        <f t="shared" si="7"/>
        <v>-434547.8494052887</v>
      </c>
    </row>
    <row r="51" spans="1:11" ht="4.5" customHeight="1">
      <c r="A51" s="73"/>
      <c r="B51" s="74"/>
      <c r="C51" s="75"/>
      <c r="D51" s="76"/>
      <c r="E51" s="74"/>
      <c r="F51" s="75"/>
      <c r="G51" s="76"/>
      <c r="H51" s="77"/>
      <c r="I51" s="74"/>
      <c r="J51" s="75"/>
      <c r="K51" s="76"/>
    </row>
    <row r="52" spans="1:11" ht="13.5">
      <c r="A52" s="59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447011291</v>
      </c>
      <c r="C53" s="6">
        <v>562397103</v>
      </c>
      <c r="D53" s="23">
        <v>576755989</v>
      </c>
      <c r="E53" s="24">
        <v>703174604</v>
      </c>
      <c r="F53" s="6">
        <v>703174604</v>
      </c>
      <c r="G53" s="25">
        <v>703174604</v>
      </c>
      <c r="H53" s="26">
        <v>674019504</v>
      </c>
      <c r="I53" s="24">
        <v>602991674</v>
      </c>
      <c r="J53" s="6">
        <v>639171165</v>
      </c>
      <c r="K53" s="25">
        <v>677521443</v>
      </c>
    </row>
    <row r="54" spans="1:11" ht="13.5">
      <c r="A54" s="22" t="s">
        <v>98</v>
      </c>
      <c r="B54" s="6">
        <v>19058000</v>
      </c>
      <c r="C54" s="6">
        <v>21946000</v>
      </c>
      <c r="D54" s="23">
        <v>26028340</v>
      </c>
      <c r="E54" s="24">
        <v>2609797</v>
      </c>
      <c r="F54" s="6">
        <v>3109798</v>
      </c>
      <c r="G54" s="25">
        <v>3109798</v>
      </c>
      <c r="H54" s="26">
        <v>0</v>
      </c>
      <c r="I54" s="24">
        <v>2295826</v>
      </c>
      <c r="J54" s="6">
        <v>2422096</v>
      </c>
      <c r="K54" s="25">
        <v>2550468</v>
      </c>
    </row>
    <row r="55" spans="1:11" ht="13.5">
      <c r="A55" s="22" t="s">
        <v>54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2387653</v>
      </c>
      <c r="J55" s="6">
        <v>7781408</v>
      </c>
      <c r="K55" s="25">
        <v>11467300</v>
      </c>
    </row>
    <row r="56" spans="1:11" ht="13.5">
      <c r="A56" s="22" t="s">
        <v>55</v>
      </c>
      <c r="B56" s="6">
        <v>3967501</v>
      </c>
      <c r="C56" s="6">
        <v>3458449</v>
      </c>
      <c r="D56" s="23">
        <v>3000320</v>
      </c>
      <c r="E56" s="24">
        <v>0</v>
      </c>
      <c r="F56" s="6">
        <v>0</v>
      </c>
      <c r="G56" s="25">
        <v>0</v>
      </c>
      <c r="H56" s="26">
        <v>0</v>
      </c>
      <c r="I56" s="24">
        <v>1621380</v>
      </c>
      <c r="J56" s="6">
        <v>1718663</v>
      </c>
      <c r="K56" s="25">
        <v>1821783</v>
      </c>
    </row>
    <row r="57" spans="1:11" ht="4.5" customHeight="1">
      <c r="A57" s="78"/>
      <c r="B57" s="79"/>
      <c r="C57" s="80"/>
      <c r="D57" s="81"/>
      <c r="E57" s="79"/>
      <c r="F57" s="80"/>
      <c r="G57" s="81"/>
      <c r="H57" s="82"/>
      <c r="I57" s="79"/>
      <c r="J57" s="80"/>
      <c r="K57" s="81"/>
    </row>
    <row r="58" spans="1:11" ht="13.5">
      <c r="A58" s="59" t="s">
        <v>56</v>
      </c>
      <c r="B58" s="18"/>
      <c r="C58" s="19"/>
      <c r="D58" s="20"/>
      <c r="E58" s="18"/>
      <c r="F58" s="19"/>
      <c r="G58" s="20"/>
      <c r="H58" s="21"/>
      <c r="I58" s="83"/>
      <c r="J58" s="6"/>
      <c r="K58" s="84"/>
    </row>
    <row r="59" spans="1:11" ht="13.5">
      <c r="A59" s="33" t="s">
        <v>57</v>
      </c>
      <c r="B59" s="6">
        <v>0</v>
      </c>
      <c r="C59" s="6">
        <v>0</v>
      </c>
      <c r="D59" s="23">
        <v>0</v>
      </c>
      <c r="E59" s="24">
        <v>0</v>
      </c>
      <c r="F59" s="6">
        <v>156</v>
      </c>
      <c r="G59" s="25">
        <v>156</v>
      </c>
      <c r="H59" s="26">
        <v>156</v>
      </c>
      <c r="I59" s="24">
        <v>165</v>
      </c>
      <c r="J59" s="6">
        <v>174</v>
      </c>
      <c r="K59" s="25">
        <v>184</v>
      </c>
    </row>
    <row r="60" spans="1:11" ht="13.5">
      <c r="A60" s="33" t="s">
        <v>58</v>
      </c>
      <c r="B60" s="6">
        <v>0</v>
      </c>
      <c r="C60" s="6">
        <v>0</v>
      </c>
      <c r="D60" s="23">
        <v>0</v>
      </c>
      <c r="E60" s="24">
        <v>1352232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85" t="s">
        <v>59</v>
      </c>
      <c r="B61" s="86"/>
      <c r="C61" s="87"/>
      <c r="D61" s="88"/>
      <c r="E61" s="86"/>
      <c r="F61" s="87"/>
      <c r="G61" s="88"/>
      <c r="H61" s="89"/>
      <c r="I61" s="86"/>
      <c r="J61" s="87"/>
      <c r="K61" s="88"/>
    </row>
    <row r="62" spans="1:11" ht="13.5">
      <c r="A62" s="90" t="s">
        <v>60</v>
      </c>
      <c r="B62" s="91">
        <v>0</v>
      </c>
      <c r="C62" s="92">
        <v>0</v>
      </c>
      <c r="D62" s="93">
        <v>0</v>
      </c>
      <c r="E62" s="91">
        <v>583</v>
      </c>
      <c r="F62" s="92">
        <v>0</v>
      </c>
      <c r="G62" s="93">
        <v>0</v>
      </c>
      <c r="H62" s="94">
        <v>0</v>
      </c>
      <c r="I62" s="91">
        <v>0</v>
      </c>
      <c r="J62" s="92">
        <v>0</v>
      </c>
      <c r="K62" s="93">
        <v>0</v>
      </c>
    </row>
    <row r="63" spans="1:11" ht="13.5">
      <c r="A63" s="90" t="s">
        <v>61</v>
      </c>
      <c r="B63" s="91">
        <v>1163</v>
      </c>
      <c r="C63" s="92">
        <v>535</v>
      </c>
      <c r="D63" s="93">
        <v>535</v>
      </c>
      <c r="E63" s="91">
        <v>2792</v>
      </c>
      <c r="F63" s="92">
        <v>535</v>
      </c>
      <c r="G63" s="93">
        <v>535</v>
      </c>
      <c r="H63" s="94">
        <v>535</v>
      </c>
      <c r="I63" s="91">
        <v>535</v>
      </c>
      <c r="J63" s="92">
        <v>564</v>
      </c>
      <c r="K63" s="93">
        <v>594</v>
      </c>
    </row>
    <row r="64" spans="1:11" ht="13.5">
      <c r="A64" s="90" t="s">
        <v>62</v>
      </c>
      <c r="B64" s="91">
        <v>0</v>
      </c>
      <c r="C64" s="92">
        <v>968</v>
      </c>
      <c r="D64" s="93">
        <v>871</v>
      </c>
      <c r="E64" s="91">
        <v>1374</v>
      </c>
      <c r="F64" s="92">
        <v>0</v>
      </c>
      <c r="G64" s="93">
        <v>0</v>
      </c>
      <c r="H64" s="94">
        <v>0</v>
      </c>
      <c r="I64" s="91">
        <v>871</v>
      </c>
      <c r="J64" s="92">
        <v>919</v>
      </c>
      <c r="K64" s="93">
        <v>968</v>
      </c>
    </row>
    <row r="65" spans="1:11" ht="13.5">
      <c r="A65" s="90" t="s">
        <v>63</v>
      </c>
      <c r="B65" s="91">
        <v>0</v>
      </c>
      <c r="C65" s="92">
        <v>0</v>
      </c>
      <c r="D65" s="93">
        <v>0</v>
      </c>
      <c r="E65" s="91">
        <v>8698</v>
      </c>
      <c r="F65" s="92">
        <v>0</v>
      </c>
      <c r="G65" s="93">
        <v>0</v>
      </c>
      <c r="H65" s="94">
        <v>0</v>
      </c>
      <c r="I65" s="91">
        <v>0</v>
      </c>
      <c r="J65" s="92">
        <v>0</v>
      </c>
      <c r="K65" s="93">
        <v>0</v>
      </c>
    </row>
    <row r="66" spans="1:11" ht="4.5" customHeight="1">
      <c r="A66" s="78"/>
      <c r="B66" s="95"/>
      <c r="C66" s="96"/>
      <c r="D66" s="97"/>
      <c r="E66" s="95"/>
      <c r="F66" s="96"/>
      <c r="G66" s="97"/>
      <c r="H66" s="98"/>
      <c r="I66" s="95"/>
      <c r="J66" s="96"/>
      <c r="K66" s="97"/>
    </row>
    <row r="67" spans="1:11" ht="13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3.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3.5" hidden="1">
      <c r="A70" s="4" t="s">
        <v>103</v>
      </c>
      <c r="B70" s="5">
        <f>IF(ISERROR(B71/B72),0,(B71/B72))</f>
        <v>0.9699525010567043</v>
      </c>
      <c r="C70" s="5">
        <f aca="true" t="shared" si="8" ref="C70:K70">IF(ISERROR(C71/C72),0,(C71/C72))</f>
        <v>0.762975514117564</v>
      </c>
      <c r="D70" s="5">
        <f t="shared" si="8"/>
        <v>0.6760558449305621</v>
      </c>
      <c r="E70" s="5">
        <f t="shared" si="8"/>
        <v>0.8796381704985697</v>
      </c>
      <c r="F70" s="5">
        <f t="shared" si="8"/>
        <v>0.7038697472127795</v>
      </c>
      <c r="G70" s="5">
        <f t="shared" si="8"/>
        <v>0.7038697472127795</v>
      </c>
      <c r="H70" s="5">
        <f t="shared" si="8"/>
        <v>0</v>
      </c>
      <c r="I70" s="5">
        <f t="shared" si="8"/>
        <v>0.7287790236135484</v>
      </c>
      <c r="J70" s="5">
        <f t="shared" si="8"/>
        <v>0.7287718831199513</v>
      </c>
      <c r="K70" s="5">
        <f t="shared" si="8"/>
        <v>0.7287711202315647</v>
      </c>
    </row>
    <row r="71" spans="1:11" ht="12.75" hidden="1">
      <c r="A71" s="1" t="s">
        <v>104</v>
      </c>
      <c r="B71" s="1">
        <f>+B83</f>
        <v>19399890</v>
      </c>
      <c r="C71" s="1">
        <f aca="true" t="shared" si="9" ref="C71:K71">+C83</f>
        <v>17501906</v>
      </c>
      <c r="D71" s="1">
        <f t="shared" si="9"/>
        <v>16355911</v>
      </c>
      <c r="E71" s="1">
        <f t="shared" si="9"/>
        <v>21695000</v>
      </c>
      <c r="F71" s="1">
        <f t="shared" si="9"/>
        <v>17359926</v>
      </c>
      <c r="G71" s="1">
        <f t="shared" si="9"/>
        <v>17359926</v>
      </c>
      <c r="H71" s="1">
        <f t="shared" si="9"/>
        <v>19803407</v>
      </c>
      <c r="I71" s="1">
        <f t="shared" si="9"/>
        <v>27499728</v>
      </c>
      <c r="J71" s="1">
        <f t="shared" si="9"/>
        <v>29012217</v>
      </c>
      <c r="K71" s="1">
        <f t="shared" si="9"/>
        <v>30549866</v>
      </c>
    </row>
    <row r="72" spans="1:11" ht="12.75" hidden="1">
      <c r="A72" s="1" t="s">
        <v>105</v>
      </c>
      <c r="B72" s="1">
        <f>+B77</f>
        <v>20000866</v>
      </c>
      <c r="C72" s="1">
        <f aca="true" t="shared" si="10" ref="C72:K72">+C77</f>
        <v>22939014</v>
      </c>
      <c r="D72" s="1">
        <f t="shared" si="10"/>
        <v>24193136</v>
      </c>
      <c r="E72" s="1">
        <f t="shared" si="10"/>
        <v>24663550</v>
      </c>
      <c r="F72" s="1">
        <f t="shared" si="10"/>
        <v>24663549</v>
      </c>
      <c r="G72" s="1">
        <f t="shared" si="10"/>
        <v>24663549</v>
      </c>
      <c r="H72" s="1">
        <f t="shared" si="10"/>
        <v>0</v>
      </c>
      <c r="I72" s="1">
        <f t="shared" si="10"/>
        <v>37733973</v>
      </c>
      <c r="J72" s="1">
        <f t="shared" si="10"/>
        <v>39809737</v>
      </c>
      <c r="K72" s="1">
        <f t="shared" si="10"/>
        <v>41919699</v>
      </c>
    </row>
    <row r="73" spans="1:11" ht="12.75" hidden="1">
      <c r="A73" s="1" t="s">
        <v>106</v>
      </c>
      <c r="B73" s="1">
        <f>+B74</f>
        <v>1806678.8333333335</v>
      </c>
      <c r="C73" s="1">
        <f aca="true" t="shared" si="11" ref="C73:K73">+(C78+C80+C81+C82)-(B78+B80+B81+B82)</f>
        <v>7491178</v>
      </c>
      <c r="D73" s="1">
        <f t="shared" si="11"/>
        <v>-6564060</v>
      </c>
      <c r="E73" s="1">
        <f t="shared" si="11"/>
        <v>13487697</v>
      </c>
      <c r="F73" s="1">
        <f>+(F78+F80+F81+F82)-(D78+D80+D81+D82)</f>
        <v>-6506</v>
      </c>
      <c r="G73" s="1">
        <f>+(G78+G80+G81+G82)-(D78+D80+D81+D82)</f>
        <v>-6506</v>
      </c>
      <c r="H73" s="1">
        <f>+(H78+H80+H81+H82)-(D78+D80+D81+D82)</f>
        <v>66230337</v>
      </c>
      <c r="I73" s="1">
        <f>+(I78+I80+I81+I82)-(E78+E80+E81+E82)</f>
        <v>122443</v>
      </c>
      <c r="J73" s="1">
        <f t="shared" si="11"/>
        <v>1316232</v>
      </c>
      <c r="K73" s="1">
        <f t="shared" si="11"/>
        <v>1395205</v>
      </c>
    </row>
    <row r="74" spans="1:11" ht="12.75" hidden="1">
      <c r="A74" s="1" t="s">
        <v>107</v>
      </c>
      <c r="B74" s="1">
        <f>+TREND(C74:E74)</f>
        <v>1806678.8333333335</v>
      </c>
      <c r="C74" s="1">
        <f>+C73</f>
        <v>7491178</v>
      </c>
      <c r="D74" s="1">
        <f aca="true" t="shared" si="12" ref="D74:K74">+D73</f>
        <v>-6564060</v>
      </c>
      <c r="E74" s="1">
        <f t="shared" si="12"/>
        <v>13487697</v>
      </c>
      <c r="F74" s="1">
        <f t="shared" si="12"/>
        <v>-6506</v>
      </c>
      <c r="G74" s="1">
        <f t="shared" si="12"/>
        <v>-6506</v>
      </c>
      <c r="H74" s="1">
        <f t="shared" si="12"/>
        <v>66230337</v>
      </c>
      <c r="I74" s="1">
        <f t="shared" si="12"/>
        <v>122443</v>
      </c>
      <c r="J74" s="1">
        <f t="shared" si="12"/>
        <v>1316232</v>
      </c>
      <c r="K74" s="1">
        <f t="shared" si="12"/>
        <v>1395205</v>
      </c>
    </row>
    <row r="75" spans="1:11" ht="12.75" hidden="1">
      <c r="A75" s="1" t="s">
        <v>108</v>
      </c>
      <c r="B75" s="1">
        <f>+B84-(((B80+B81+B78)*B70)-B79)</f>
        <v>17145889.874507833</v>
      </c>
      <c r="C75" s="1">
        <f aca="true" t="shared" si="13" ref="C75:K75">+C84-(((C80+C81+C78)*C70)-C79)</f>
        <v>9730774.858320937</v>
      </c>
      <c r="D75" s="1">
        <f t="shared" si="13"/>
        <v>15594246.405620048</v>
      </c>
      <c r="E75" s="1">
        <f t="shared" si="13"/>
        <v>-5642382.698309854</v>
      </c>
      <c r="F75" s="1">
        <f t="shared" si="13"/>
        <v>10248602.9825682</v>
      </c>
      <c r="G75" s="1">
        <f t="shared" si="13"/>
        <v>10248602.9825682</v>
      </c>
      <c r="H75" s="1">
        <f t="shared" si="13"/>
        <v>30751100</v>
      </c>
      <c r="I75" s="1">
        <f t="shared" si="13"/>
        <v>7948323.101960402</v>
      </c>
      <c r="J75" s="1">
        <f t="shared" si="13"/>
        <v>8425333.889064502</v>
      </c>
      <c r="K75" s="1">
        <f t="shared" si="13"/>
        <v>8930865.849405289</v>
      </c>
    </row>
    <row r="76" spans="1:11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hidden="1">
      <c r="A77" s="2" t="s">
        <v>64</v>
      </c>
      <c r="B77" s="3">
        <v>20000866</v>
      </c>
      <c r="C77" s="3">
        <v>22939014</v>
      </c>
      <c r="D77" s="3">
        <v>24193136</v>
      </c>
      <c r="E77" s="3">
        <v>24663550</v>
      </c>
      <c r="F77" s="3">
        <v>24663549</v>
      </c>
      <c r="G77" s="3">
        <v>24663549</v>
      </c>
      <c r="H77" s="3">
        <v>0</v>
      </c>
      <c r="I77" s="3">
        <v>37733973</v>
      </c>
      <c r="J77" s="3">
        <v>39809737</v>
      </c>
      <c r="K77" s="3">
        <v>41919699</v>
      </c>
    </row>
    <row r="78" spans="1:11" ht="12.75" hidden="1">
      <c r="A78" s="2" t="s">
        <v>65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2" t="s">
        <v>66</v>
      </c>
      <c r="B79" s="3">
        <v>18671598</v>
      </c>
      <c r="C79" s="3">
        <v>11059190</v>
      </c>
      <c r="D79" s="3">
        <v>16575196</v>
      </c>
      <c r="E79" s="3">
        <v>12125982</v>
      </c>
      <c r="F79" s="3">
        <v>16105185</v>
      </c>
      <c r="G79" s="3">
        <v>16105185</v>
      </c>
      <c r="H79" s="3">
        <v>30751100</v>
      </c>
      <c r="I79" s="3">
        <v>18623890</v>
      </c>
      <c r="J79" s="3">
        <v>19741324</v>
      </c>
      <c r="K79" s="3">
        <v>20925803</v>
      </c>
    </row>
    <row r="80" spans="1:11" ht="12.75" hidden="1">
      <c r="A80" s="2" t="s">
        <v>67</v>
      </c>
      <c r="B80" s="3">
        <v>0</v>
      </c>
      <c r="C80" s="3">
        <v>0</v>
      </c>
      <c r="D80" s="3">
        <v>0</v>
      </c>
      <c r="E80" s="3">
        <v>2325036</v>
      </c>
      <c r="F80" s="3">
        <v>6876065</v>
      </c>
      <c r="G80" s="3">
        <v>6876065</v>
      </c>
      <c r="H80" s="3">
        <v>73172868</v>
      </c>
      <c r="I80" s="3">
        <v>13110517</v>
      </c>
      <c r="J80" s="3">
        <v>13897148</v>
      </c>
      <c r="K80" s="3">
        <v>14730977</v>
      </c>
    </row>
    <row r="81" spans="1:11" ht="12.75" hidden="1">
      <c r="A81" s="2" t="s">
        <v>68</v>
      </c>
      <c r="B81" s="3">
        <v>1572972</v>
      </c>
      <c r="C81" s="3">
        <v>1741098</v>
      </c>
      <c r="D81" s="3">
        <v>1450989</v>
      </c>
      <c r="E81" s="3">
        <v>17874593</v>
      </c>
      <c r="F81" s="3">
        <v>1444483</v>
      </c>
      <c r="G81" s="3">
        <v>1444483</v>
      </c>
      <c r="H81" s="3">
        <v>1384523</v>
      </c>
      <c r="I81" s="3">
        <v>1538048</v>
      </c>
      <c r="J81" s="3">
        <v>1630331</v>
      </c>
      <c r="K81" s="3">
        <v>1728151</v>
      </c>
    </row>
    <row r="82" spans="1:11" ht="12.75" hidden="1">
      <c r="A82" s="2" t="s">
        <v>69</v>
      </c>
      <c r="B82" s="3">
        <v>5826964</v>
      </c>
      <c r="C82" s="3">
        <v>13150016</v>
      </c>
      <c r="D82" s="3">
        <v>6876065</v>
      </c>
      <c r="E82" s="3">
        <v>1615122</v>
      </c>
      <c r="F82" s="3">
        <v>0</v>
      </c>
      <c r="G82" s="3">
        <v>0</v>
      </c>
      <c r="H82" s="3">
        <v>0</v>
      </c>
      <c r="I82" s="3">
        <v>7288629</v>
      </c>
      <c r="J82" s="3">
        <v>7725947</v>
      </c>
      <c r="K82" s="3">
        <v>8189503</v>
      </c>
    </row>
    <row r="83" spans="1:11" ht="12.75" hidden="1">
      <c r="A83" s="2" t="s">
        <v>70</v>
      </c>
      <c r="B83" s="3">
        <v>19399890</v>
      </c>
      <c r="C83" s="3">
        <v>17501906</v>
      </c>
      <c r="D83" s="3">
        <v>16355911</v>
      </c>
      <c r="E83" s="3">
        <v>21695000</v>
      </c>
      <c r="F83" s="3">
        <v>17359926</v>
      </c>
      <c r="G83" s="3">
        <v>17359926</v>
      </c>
      <c r="H83" s="3">
        <v>19803407</v>
      </c>
      <c r="I83" s="3">
        <v>27499728</v>
      </c>
      <c r="J83" s="3">
        <v>29012217</v>
      </c>
      <c r="K83" s="3">
        <v>30549866</v>
      </c>
    </row>
    <row r="84" spans="1:11" ht="12.75" hidden="1">
      <c r="A84" s="2" t="s">
        <v>71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 ht="12.75" hidden="1">
      <c r="A85" s="2" t="s">
        <v>72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 password="F954" sheet="1" objects="1" scenarios="1"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2015-12-01T14:46:01Z</dcterms:created>
  <dcterms:modified xsi:type="dcterms:W3CDTF">2015-12-01T14:49:46Z</dcterms:modified>
  <cp:category/>
  <cp:version/>
  <cp:contentType/>
  <cp:contentStatus/>
</cp:coreProperties>
</file>