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'DC42'!$A$1:$K$69</definedName>
    <definedName name="_xlnm.Print_Area" localSheetId="12">'DC48'!$A$1:$K$69</definedName>
    <definedName name="_xlnm.Print_Area" localSheetId="1">'EKU'!$A$1:$K$69</definedName>
    <definedName name="_xlnm.Print_Area" localSheetId="4">'GT421'!$A$1:$K$69</definedName>
    <definedName name="_xlnm.Print_Area" localSheetId="5">'GT422'!$A$1:$K$69</definedName>
    <definedName name="_xlnm.Print_Area" localSheetId="6">'GT423'!$A$1:$K$69</definedName>
    <definedName name="_xlnm.Print_Area" localSheetId="8">'GT481'!$A$1:$K$69</definedName>
    <definedName name="_xlnm.Print_Area" localSheetId="9">'GT482'!$A$1:$K$69</definedName>
    <definedName name="_xlnm.Print_Area" localSheetId="10">'GT483'!$A$1:$K$69</definedName>
    <definedName name="_xlnm.Print_Area" localSheetId="11">'GT484'!$A$1:$K$69</definedName>
    <definedName name="_xlnm.Print_Area" localSheetId="2">'JHB'!$A$1:$K$69</definedName>
    <definedName name="_xlnm.Print_Area" localSheetId="0">'Summary'!$A$1:$K$69</definedName>
    <definedName name="_xlnm.Print_Area" localSheetId="3">'TSH'!$A$1:$K$69</definedName>
  </definedNames>
  <calcPr fullCalcOnLoad="1"/>
</workbook>
</file>

<file path=xl/sharedStrings.xml><?xml version="1.0" encoding="utf-8"?>
<sst xmlns="http://schemas.openxmlformats.org/spreadsheetml/2006/main" count="1157" uniqueCount="97">
  <si>
    <t>Gauteng: Ekurhuleni Metro(EKU)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</si>
  <si>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</si>
  <si>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</si>
  <si>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</si>
  <si>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</si>
  <si>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</si>
  <si>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</si>
  <si>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</si>
  <si>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</si>
  <si>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</si>
  <si>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</si>
  <si>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</si>
  <si>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</si>
  <si>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</si>
  <si>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</si>
  <si>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</si>
  <si>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</si>
  <si>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</si>
  <si>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</si>
  <si>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</si>
  <si>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</si>
  <si>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</si>
  <si>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</si>
  <si>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</si>
  <si>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</si>
  <si>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</si>
  <si>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</si>
  <si>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</si>
  <si>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</si>
  <si>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</si>
  <si>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</si>
  <si>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</si>
  <si>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</si>
  <si>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</si>
  <si>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</si>
  <si>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</si>
  <si>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</si>
  <si>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</si>
  <si>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</si>
  <si>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</si>
  <si>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</si>
  <si>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</si>
  <si>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</si>
  <si>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</si>
  <si>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</si>
  <si>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</si>
  <si>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</si>
  <si>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</si>
  <si>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</si>
  <si>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</si>
  <si>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</si>
  <si>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</si>
  <si>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</si>
  <si>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</si>
  <si>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</si>
  <si>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</si>
  <si>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</si>
  <si>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</si>
  <si>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</si>
  <si>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</si>
  <si>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</si>
  <si>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</si>
  <si>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</si>
  <si>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</si>
  <si>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</si>
  <si>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</si>
  <si>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</si>
  <si>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</si>
  <si>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</si>
  <si>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</si>
  <si>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</si>
  <si>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</si>
  <si>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</si>
  <si>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City Of Johannesburg(JHB) - Table A1 Budget Summary for 4th Quarter ended 30 June 2015 (Figures Finalised as at 2015/10/13)</t>
  </si>
  <si>
    <t>Gauteng: City Of Tshwane(TSH) - Table A1 Budget Summary for 4th Quarter ended 30 June 2015 (Figures Finalised as at 2015/10/13)</t>
  </si>
  <si>
    <t>Gauteng: Emfuleni(GT421) - Table A1 Budget Summary for 4th Quarter ended 30 June 2015 (Figures Finalised as at 2015/10/13)</t>
  </si>
  <si>
    <t>Gauteng: Midvaal(GT422) - Table A1 Budget Summary for 4th Quarter ended 30 June 2015 (Figures Finalised as at 2015/10/13)</t>
  </si>
  <si>
    <t>Gauteng: Lesedi(GT423) - Table A1 Budget Summary for 4th Quarter ended 30 June 2015 (Figures Finalised as at 2015/10/13)</t>
  </si>
  <si>
    <t>Gauteng: Sedibeng(DC42) - Table A1 Budget Summary for 4th Quarter ended 30 June 2015 (Figures Finalised as at 2015/10/13)</t>
  </si>
  <si>
    <t>Gauteng: Mogale City(GT481) - Table A1 Budget Summary for 4th Quarter ended 30 June 2015 (Figures Finalised as at 2015/10/13)</t>
  </si>
  <si>
    <t>Gauteng: Randfontein(GT482) - Table A1 Budget Summary for 4th Quarter ended 30 June 2015 (Figures Finalised as at 2015/10/13)</t>
  </si>
  <si>
    <t>Gauteng: Westonaria(GT483) - Table A1 Budget Summary for 4th Quarter ended 30 June 2015 (Figures Finalised as at 2015/10/13)</t>
  </si>
  <si>
    <t>Gauteng: Merafong City(GT484) - Table A1 Budget Summary for 4th Quarter ended 30 June 2015 (Figures Finalised as at 2015/10/13)</t>
  </si>
  <si>
    <t>Gauteng: West Rand(DC48)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</si>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</sst>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12429167512</v>
      </c>
      <c r="C5" s="6">
        <v>14192322715</v>
      </c>
      <c r="D5" s="23">
        <v>16990483407</v>
      </c>
      <c r="E5" s="24">
        <v>18299312161</v>
      </c>
      <c r="F5" s="6">
        <v>18319226916</v>
      </c>
      <c r="G5" s="25">
        <v>18319226916</v>
      </c>
      <c r="H5" s="26">
        <v>0</v>
      </c>
      <c r="I5" s="24">
        <v>18861137772</v>
      </c>
      <c r="J5" s="6">
        <v>20332176459</v>
      </c>
      <c r="K5" s="25">
        <v>21975861183</v>
      </c>
    </row>
    <row r="6" spans="1:11" ht="13.5">
      <c r="A6" s="22" t="s">
        <v>18</v>
      </c>
      <c r="B6" s="6">
        <v>46193589292</v>
      </c>
      <c r="C6" s="6">
        <v>49908826109</v>
      </c>
      <c r="D6" s="23">
        <v>53606528338</v>
      </c>
      <c r="E6" s="24">
        <v>60782517281</v>
      </c>
      <c r="F6" s="6">
        <v>61046655108</v>
      </c>
      <c r="G6" s="25">
        <v>61046655108</v>
      </c>
      <c r="H6" s="26">
        <v>0</v>
      </c>
      <c r="I6" s="24">
        <v>67924373589</v>
      </c>
      <c r="J6" s="6">
        <v>73997756197</v>
      </c>
      <c r="K6" s="25">
        <v>80828376206</v>
      </c>
    </row>
    <row r="7" spans="1:11" ht="13.5">
      <c r="A7" s="22" t="s">
        <v>19</v>
      </c>
      <c r="B7" s="6">
        <v>550925195</v>
      </c>
      <c r="C7" s="6">
        <v>765463527</v>
      </c>
      <c r="D7" s="23">
        <v>820336221</v>
      </c>
      <c r="E7" s="24">
        <v>751034529</v>
      </c>
      <c r="F7" s="6">
        <v>809257155</v>
      </c>
      <c r="G7" s="25">
        <v>809257155</v>
      </c>
      <c r="H7" s="26">
        <v>0</v>
      </c>
      <c r="I7" s="24">
        <v>812690038</v>
      </c>
      <c r="J7" s="6">
        <v>882200837</v>
      </c>
      <c r="K7" s="25">
        <v>920961977</v>
      </c>
    </row>
    <row r="8" spans="1:11" ht="13.5">
      <c r="A8" s="22" t="s">
        <v>20</v>
      </c>
      <c r="B8" s="6">
        <v>12607102181</v>
      </c>
      <c r="C8" s="6">
        <v>12791772188</v>
      </c>
      <c r="D8" s="23">
        <v>13968030640</v>
      </c>
      <c r="E8" s="24">
        <v>13523588683</v>
      </c>
      <c r="F8" s="6">
        <v>14461748086</v>
      </c>
      <c r="G8" s="25">
        <v>14461748086</v>
      </c>
      <c r="H8" s="26">
        <v>0</v>
      </c>
      <c r="I8" s="24">
        <v>14883000970</v>
      </c>
      <c r="J8" s="6">
        <v>15571879329</v>
      </c>
      <c r="K8" s="25">
        <v>16897349622</v>
      </c>
    </row>
    <row r="9" spans="1:11" ht="13.5">
      <c r="A9" s="22" t="s">
        <v>21</v>
      </c>
      <c r="B9" s="6">
        <v>6761273732</v>
      </c>
      <c r="C9" s="6">
        <v>5531680795</v>
      </c>
      <c r="D9" s="23">
        <v>7355371509</v>
      </c>
      <c r="E9" s="24">
        <v>8417495181</v>
      </c>
      <c r="F9" s="6">
        <v>9540451970</v>
      </c>
      <c r="G9" s="25">
        <v>9540451970</v>
      </c>
      <c r="H9" s="26">
        <v>0</v>
      </c>
      <c r="I9" s="24">
        <v>9390258429</v>
      </c>
      <c r="J9" s="6">
        <v>9609951677</v>
      </c>
      <c r="K9" s="25">
        <v>10275935652</v>
      </c>
    </row>
    <row r="10" spans="1:11" ht="25.5">
      <c r="A10" s="27" t="s">
        <v>85</v>
      </c>
      <c r="B10" s="28">
        <f>SUM(B5:B9)</f>
        <v>78542057912</v>
      </c>
      <c r="C10" s="29">
        <f aca="true" t="shared" si="0" ref="C10:K10">SUM(C5:C9)</f>
        <v>83190065334</v>
      </c>
      <c r="D10" s="30">
        <f t="shared" si="0"/>
        <v>92740750115</v>
      </c>
      <c r="E10" s="28">
        <f t="shared" si="0"/>
        <v>101773947835</v>
      </c>
      <c r="F10" s="29">
        <f t="shared" si="0"/>
        <v>104177339235</v>
      </c>
      <c r="G10" s="31">
        <f t="shared" si="0"/>
        <v>104177339235</v>
      </c>
      <c r="H10" s="32">
        <f t="shared" si="0"/>
        <v>0</v>
      </c>
      <c r="I10" s="28">
        <f t="shared" si="0"/>
        <v>111871460798</v>
      </c>
      <c r="J10" s="29">
        <f t="shared" si="0"/>
        <v>120393964499</v>
      </c>
      <c r="K10" s="31">
        <f t="shared" si="0"/>
        <v>130898484640</v>
      </c>
    </row>
    <row r="11" spans="1:11" ht="13.5">
      <c r="A11" s="22" t="s">
        <v>22</v>
      </c>
      <c r="B11" s="6">
        <v>18031991579</v>
      </c>
      <c r="C11" s="6">
        <v>20099406216</v>
      </c>
      <c r="D11" s="23">
        <v>21930743867</v>
      </c>
      <c r="E11" s="24">
        <v>23716765668</v>
      </c>
      <c r="F11" s="6">
        <v>23679393031</v>
      </c>
      <c r="G11" s="25">
        <v>23679393031</v>
      </c>
      <c r="H11" s="26">
        <v>0</v>
      </c>
      <c r="I11" s="24">
        <v>25539418892</v>
      </c>
      <c r="J11" s="6">
        <v>27118844266</v>
      </c>
      <c r="K11" s="25">
        <v>28709900654</v>
      </c>
    </row>
    <row r="12" spans="1:11" ht="13.5">
      <c r="A12" s="22" t="s">
        <v>23</v>
      </c>
      <c r="B12" s="6">
        <v>380634502</v>
      </c>
      <c r="C12" s="6">
        <v>411173058</v>
      </c>
      <c r="D12" s="23">
        <v>457217973</v>
      </c>
      <c r="E12" s="24">
        <v>508873398</v>
      </c>
      <c r="F12" s="6">
        <v>508090705</v>
      </c>
      <c r="G12" s="25">
        <v>508090705</v>
      </c>
      <c r="H12" s="26">
        <v>0</v>
      </c>
      <c r="I12" s="24">
        <v>539812040</v>
      </c>
      <c r="J12" s="6">
        <v>580085799</v>
      </c>
      <c r="K12" s="25">
        <v>621728373</v>
      </c>
    </row>
    <row r="13" spans="1:11" ht="13.5">
      <c r="A13" s="22" t="s">
        <v>86</v>
      </c>
      <c r="B13" s="6">
        <v>6295506010</v>
      </c>
      <c r="C13" s="6">
        <v>6559652752</v>
      </c>
      <c r="D13" s="23">
        <v>6493643355</v>
      </c>
      <c r="E13" s="24">
        <v>6412698154</v>
      </c>
      <c r="F13" s="6">
        <v>6263744176</v>
      </c>
      <c r="G13" s="25">
        <v>6263744176</v>
      </c>
      <c r="H13" s="26">
        <v>0</v>
      </c>
      <c r="I13" s="24">
        <v>7264951695</v>
      </c>
      <c r="J13" s="6">
        <v>8060358175</v>
      </c>
      <c r="K13" s="25">
        <v>9047552780</v>
      </c>
    </row>
    <row r="14" spans="1:11" ht="13.5">
      <c r="A14" s="22" t="s">
        <v>24</v>
      </c>
      <c r="B14" s="6">
        <v>2800924974</v>
      </c>
      <c r="C14" s="6">
        <v>2848059365</v>
      </c>
      <c r="D14" s="23">
        <v>2949557336</v>
      </c>
      <c r="E14" s="24">
        <v>3538217170</v>
      </c>
      <c r="F14" s="6">
        <v>3486171112</v>
      </c>
      <c r="G14" s="25">
        <v>3486171112</v>
      </c>
      <c r="H14" s="26">
        <v>0</v>
      </c>
      <c r="I14" s="24">
        <v>3791512553</v>
      </c>
      <c r="J14" s="6">
        <v>3896922344</v>
      </c>
      <c r="K14" s="25">
        <v>4147823178</v>
      </c>
    </row>
    <row r="15" spans="1:11" ht="13.5">
      <c r="A15" s="22" t="s">
        <v>25</v>
      </c>
      <c r="B15" s="6">
        <v>29796899835</v>
      </c>
      <c r="C15" s="6">
        <v>32043832232</v>
      </c>
      <c r="D15" s="23">
        <v>33999920136</v>
      </c>
      <c r="E15" s="24">
        <v>37869949832</v>
      </c>
      <c r="F15" s="6">
        <v>37903674773</v>
      </c>
      <c r="G15" s="25">
        <v>37903674773</v>
      </c>
      <c r="H15" s="26">
        <v>0</v>
      </c>
      <c r="I15" s="24">
        <v>42923737581</v>
      </c>
      <c r="J15" s="6">
        <v>47013191058</v>
      </c>
      <c r="K15" s="25">
        <v>51619263089</v>
      </c>
    </row>
    <row r="16" spans="1:11" ht="13.5">
      <c r="A16" s="33" t="s">
        <v>26</v>
      </c>
      <c r="B16" s="6">
        <v>647130844</v>
      </c>
      <c r="C16" s="6">
        <v>1170685246</v>
      </c>
      <c r="D16" s="23">
        <v>1580674636</v>
      </c>
      <c r="E16" s="24">
        <v>1663592222</v>
      </c>
      <c r="F16" s="6">
        <v>2040099654</v>
      </c>
      <c r="G16" s="25">
        <v>2040099654</v>
      </c>
      <c r="H16" s="26">
        <v>0</v>
      </c>
      <c r="I16" s="24">
        <v>1776574637</v>
      </c>
      <c r="J16" s="6">
        <v>1631194217</v>
      </c>
      <c r="K16" s="25">
        <v>1765906743</v>
      </c>
    </row>
    <row r="17" spans="1:11" ht="13.5">
      <c r="A17" s="22" t="s">
        <v>27</v>
      </c>
      <c r="B17" s="6">
        <v>19125722881</v>
      </c>
      <c r="C17" s="6">
        <v>19966781030</v>
      </c>
      <c r="D17" s="23">
        <v>25255630775</v>
      </c>
      <c r="E17" s="24">
        <v>24859515393</v>
      </c>
      <c r="F17" s="6">
        <v>28526086026</v>
      </c>
      <c r="G17" s="25">
        <v>28526086026</v>
      </c>
      <c r="H17" s="26">
        <v>0</v>
      </c>
      <c r="I17" s="24">
        <v>28523994828</v>
      </c>
      <c r="J17" s="6">
        <v>30164491066</v>
      </c>
      <c r="K17" s="25">
        <v>32342118786</v>
      </c>
    </row>
    <row r="18" spans="1:11" ht="13.5">
      <c r="A18" s="34" t="s">
        <v>28</v>
      </c>
      <c r="B18" s="35">
        <f>SUM(B11:B17)</f>
        <v>77078810625</v>
      </c>
      <c r="C18" s="36">
        <f aca="true" t="shared" si="1" ref="C18:K18">SUM(C11:C17)</f>
        <v>83099589899</v>
      </c>
      <c r="D18" s="37">
        <f t="shared" si="1"/>
        <v>92667388078</v>
      </c>
      <c r="E18" s="35">
        <f t="shared" si="1"/>
        <v>98569611837</v>
      </c>
      <c r="F18" s="36">
        <f t="shared" si="1"/>
        <v>102407259477</v>
      </c>
      <c r="G18" s="38">
        <f t="shared" si="1"/>
        <v>102407259477</v>
      </c>
      <c r="H18" s="39">
        <f t="shared" si="1"/>
        <v>0</v>
      </c>
      <c r="I18" s="35">
        <f t="shared" si="1"/>
        <v>110360002226</v>
      </c>
      <c r="J18" s="36">
        <f t="shared" si="1"/>
        <v>118465086925</v>
      </c>
      <c r="K18" s="38">
        <f t="shared" si="1"/>
        <v>128254293603</v>
      </c>
    </row>
    <row r="19" spans="1:11" ht="13.5">
      <c r="A19" s="34" t="s">
        <v>29</v>
      </c>
      <c r="B19" s="40">
        <f>+B10-B18</f>
        <v>1463247287</v>
      </c>
      <c r="C19" s="41">
        <f aca="true" t="shared" si="2" ref="C19:K19">+C10-C18</f>
        <v>90475435</v>
      </c>
      <c r="D19" s="42">
        <f t="shared" si="2"/>
        <v>73362037</v>
      </c>
      <c r="E19" s="40">
        <f t="shared" si="2"/>
        <v>3204335998</v>
      </c>
      <c r="F19" s="41">
        <f t="shared" si="2"/>
        <v>1770079758</v>
      </c>
      <c r="G19" s="43">
        <f t="shared" si="2"/>
        <v>1770079758</v>
      </c>
      <c r="H19" s="44">
        <f t="shared" si="2"/>
        <v>0</v>
      </c>
      <c r="I19" s="40">
        <f t="shared" si="2"/>
        <v>1511458572</v>
      </c>
      <c r="J19" s="41">
        <f t="shared" si="2"/>
        <v>1928877574</v>
      </c>
      <c r="K19" s="43">
        <f t="shared" si="2"/>
        <v>2644191037</v>
      </c>
    </row>
    <row r="20" spans="1:11" ht="13.5">
      <c r="A20" s="22" t="s">
        <v>30</v>
      </c>
      <c r="B20" s="24">
        <v>5490505401</v>
      </c>
      <c r="C20" s="6">
        <v>6154166722</v>
      </c>
      <c r="D20" s="23">
        <v>6838213781</v>
      </c>
      <c r="E20" s="24">
        <v>7855338051</v>
      </c>
      <c r="F20" s="6">
        <v>7975069042</v>
      </c>
      <c r="G20" s="25">
        <v>7975069042</v>
      </c>
      <c r="H20" s="26">
        <v>0</v>
      </c>
      <c r="I20" s="24">
        <v>7954585502</v>
      </c>
      <c r="J20" s="6">
        <v>8428186195</v>
      </c>
      <c r="K20" s="25">
        <v>8882863160</v>
      </c>
    </row>
    <row r="21" spans="1:11" ht="13.5">
      <c r="A21" s="22" t="s">
        <v>87</v>
      </c>
      <c r="B21" s="45">
        <v>-148404000</v>
      </c>
      <c r="C21" s="46">
        <v>2961000</v>
      </c>
      <c r="D21" s="47">
        <v>14923000</v>
      </c>
      <c r="E21" s="45">
        <v>-111800000</v>
      </c>
      <c r="F21" s="46">
        <v>-113000000</v>
      </c>
      <c r="G21" s="48">
        <v>-113000000</v>
      </c>
      <c r="H21" s="49">
        <v>0</v>
      </c>
      <c r="I21" s="45">
        <v>129261000</v>
      </c>
      <c r="J21" s="46">
        <v>128776000</v>
      </c>
      <c r="K21" s="48">
        <v>37230000</v>
      </c>
    </row>
    <row r="22" spans="1:11" ht="25.5">
      <c r="A22" s="50" t="s">
        <v>88</v>
      </c>
      <c r="B22" s="51">
        <f>SUM(B19:B21)</f>
        <v>6805348688</v>
      </c>
      <c r="C22" s="52">
        <f aca="true" t="shared" si="3" ref="C22:K22">SUM(C19:C21)</f>
        <v>6247603157</v>
      </c>
      <c r="D22" s="53">
        <f t="shared" si="3"/>
        <v>6926498818</v>
      </c>
      <c r="E22" s="51">
        <f t="shared" si="3"/>
        <v>10947874049</v>
      </c>
      <c r="F22" s="52">
        <f t="shared" si="3"/>
        <v>9632148800</v>
      </c>
      <c r="G22" s="54">
        <f t="shared" si="3"/>
        <v>9632148800</v>
      </c>
      <c r="H22" s="55">
        <f t="shared" si="3"/>
        <v>0</v>
      </c>
      <c r="I22" s="51">
        <f t="shared" si="3"/>
        <v>9595305074</v>
      </c>
      <c r="J22" s="52">
        <f t="shared" si="3"/>
        <v>10485839769</v>
      </c>
      <c r="K22" s="54">
        <f t="shared" si="3"/>
        <v>11564284197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6805348688</v>
      </c>
      <c r="C24" s="41">
        <f aca="true" t="shared" si="4" ref="C24:K24">SUM(C22:C23)</f>
        <v>6247603157</v>
      </c>
      <c r="D24" s="42">
        <f t="shared" si="4"/>
        <v>6926498818</v>
      </c>
      <c r="E24" s="40">
        <f t="shared" si="4"/>
        <v>10947874049</v>
      </c>
      <c r="F24" s="41">
        <f t="shared" si="4"/>
        <v>9632148800</v>
      </c>
      <c r="G24" s="43">
        <f t="shared" si="4"/>
        <v>9632148800</v>
      </c>
      <c r="H24" s="44">
        <f t="shared" si="4"/>
        <v>0</v>
      </c>
      <c r="I24" s="40">
        <f t="shared" si="4"/>
        <v>9595305074</v>
      </c>
      <c r="J24" s="41">
        <f t="shared" si="4"/>
        <v>10485839769</v>
      </c>
      <c r="K24" s="43">
        <f t="shared" si="4"/>
        <v>11564284197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9518395358</v>
      </c>
      <c r="C27" s="7">
        <v>12144913888</v>
      </c>
      <c r="D27" s="64">
        <v>14863046597</v>
      </c>
      <c r="E27" s="65">
        <v>20322740497</v>
      </c>
      <c r="F27" s="7">
        <v>20548774130</v>
      </c>
      <c r="G27" s="66">
        <v>20548774130</v>
      </c>
      <c r="H27" s="67">
        <v>0</v>
      </c>
      <c r="I27" s="65">
        <v>19471356372</v>
      </c>
      <c r="J27" s="7">
        <v>20057967461</v>
      </c>
      <c r="K27" s="66">
        <v>19889511097</v>
      </c>
    </row>
    <row r="28" spans="1:11" ht="13.5">
      <c r="A28" s="68" t="s">
        <v>30</v>
      </c>
      <c r="B28" s="6">
        <v>5519027548</v>
      </c>
      <c r="C28" s="6">
        <v>6218934834</v>
      </c>
      <c r="D28" s="23">
        <v>6854807130</v>
      </c>
      <c r="E28" s="24">
        <v>7983109575</v>
      </c>
      <c r="F28" s="6">
        <v>8314405515</v>
      </c>
      <c r="G28" s="25">
        <v>8314405515</v>
      </c>
      <c r="H28" s="26">
        <v>0</v>
      </c>
      <c r="I28" s="24">
        <v>7991857257</v>
      </c>
      <c r="J28" s="6">
        <v>8448840605</v>
      </c>
      <c r="K28" s="25">
        <v>8922342302</v>
      </c>
    </row>
    <row r="29" spans="1:11" ht="13.5">
      <c r="A29" s="22" t="s">
        <v>90</v>
      </c>
      <c r="B29" s="6">
        <v>166877432</v>
      </c>
      <c r="C29" s="6">
        <v>155757046</v>
      </c>
      <c r="D29" s="23">
        <v>109809569</v>
      </c>
      <c r="E29" s="24">
        <v>551715000</v>
      </c>
      <c r="F29" s="6">
        <v>356296000</v>
      </c>
      <c r="G29" s="25">
        <v>356296000</v>
      </c>
      <c r="H29" s="26">
        <v>0</v>
      </c>
      <c r="I29" s="24">
        <v>449514800</v>
      </c>
      <c r="J29" s="6">
        <v>444524100</v>
      </c>
      <c r="K29" s="25">
        <v>434295000</v>
      </c>
    </row>
    <row r="30" spans="1:11" ht="13.5">
      <c r="A30" s="22" t="s">
        <v>34</v>
      </c>
      <c r="B30" s="6">
        <v>1395564906</v>
      </c>
      <c r="C30" s="6">
        <v>3980559259</v>
      </c>
      <c r="D30" s="23">
        <v>3580618479</v>
      </c>
      <c r="E30" s="24">
        <v>6329910000</v>
      </c>
      <c r="F30" s="6">
        <v>6321789346</v>
      </c>
      <c r="G30" s="25">
        <v>6321789346</v>
      </c>
      <c r="H30" s="26">
        <v>0</v>
      </c>
      <c r="I30" s="24">
        <v>6219919071</v>
      </c>
      <c r="J30" s="6">
        <v>5518300000</v>
      </c>
      <c r="K30" s="25">
        <v>5911600000</v>
      </c>
    </row>
    <row r="31" spans="1:11" ht="13.5">
      <c r="A31" s="22" t="s">
        <v>35</v>
      </c>
      <c r="B31" s="6">
        <v>2436925471</v>
      </c>
      <c r="C31" s="6">
        <v>1789662749</v>
      </c>
      <c r="D31" s="23">
        <v>4317811419</v>
      </c>
      <c r="E31" s="24">
        <v>5458005924</v>
      </c>
      <c r="F31" s="6">
        <v>5556283269</v>
      </c>
      <c r="G31" s="25">
        <v>5556283269</v>
      </c>
      <c r="H31" s="26">
        <v>0</v>
      </c>
      <c r="I31" s="24">
        <v>4810065244</v>
      </c>
      <c r="J31" s="6">
        <v>5646302756</v>
      </c>
      <c r="K31" s="25">
        <v>4621273795</v>
      </c>
    </row>
    <row r="32" spans="1:11" ht="13.5">
      <c r="A32" s="34" t="s">
        <v>36</v>
      </c>
      <c r="B32" s="7">
        <f>SUM(B28:B31)</f>
        <v>9518395357</v>
      </c>
      <c r="C32" s="7">
        <f aca="true" t="shared" si="5" ref="C32:K32">SUM(C28:C31)</f>
        <v>12144913888</v>
      </c>
      <c r="D32" s="64">
        <f t="shared" si="5"/>
        <v>14863046597</v>
      </c>
      <c r="E32" s="65">
        <f t="shared" si="5"/>
        <v>20322740499</v>
      </c>
      <c r="F32" s="7">
        <f t="shared" si="5"/>
        <v>20548774130</v>
      </c>
      <c r="G32" s="66">
        <f t="shared" si="5"/>
        <v>20548774130</v>
      </c>
      <c r="H32" s="67">
        <f t="shared" si="5"/>
        <v>0</v>
      </c>
      <c r="I32" s="65">
        <f t="shared" si="5"/>
        <v>19471356372</v>
      </c>
      <c r="J32" s="7">
        <f t="shared" si="5"/>
        <v>20057967461</v>
      </c>
      <c r="K32" s="66">
        <f t="shared" si="5"/>
        <v>19889511097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25620739600</v>
      </c>
      <c r="C35" s="6">
        <v>30327500902</v>
      </c>
      <c r="D35" s="23">
        <v>32939394118</v>
      </c>
      <c r="E35" s="24">
        <v>32180432909</v>
      </c>
      <c r="F35" s="6">
        <v>30807162347</v>
      </c>
      <c r="G35" s="25">
        <v>30807162347</v>
      </c>
      <c r="H35" s="26">
        <v>37367599603</v>
      </c>
      <c r="I35" s="24">
        <v>33351245163</v>
      </c>
      <c r="J35" s="6">
        <v>38390706571</v>
      </c>
      <c r="K35" s="25">
        <v>41227069373</v>
      </c>
    </row>
    <row r="36" spans="1:11" ht="13.5">
      <c r="A36" s="22" t="s">
        <v>39</v>
      </c>
      <c r="B36" s="6">
        <v>136393737654</v>
      </c>
      <c r="C36" s="6">
        <v>143682568845</v>
      </c>
      <c r="D36" s="23">
        <v>152032646778</v>
      </c>
      <c r="E36" s="24">
        <v>168092513509</v>
      </c>
      <c r="F36" s="6">
        <v>168827926154</v>
      </c>
      <c r="G36" s="25">
        <v>168827926154</v>
      </c>
      <c r="H36" s="26">
        <v>160668599856</v>
      </c>
      <c r="I36" s="24">
        <v>176765200021</v>
      </c>
      <c r="J36" s="6">
        <v>189520511628</v>
      </c>
      <c r="K36" s="25">
        <v>202284704713</v>
      </c>
    </row>
    <row r="37" spans="1:11" ht="13.5">
      <c r="A37" s="22" t="s">
        <v>40</v>
      </c>
      <c r="B37" s="6">
        <v>26393238459</v>
      </c>
      <c r="C37" s="6">
        <v>28945604084</v>
      </c>
      <c r="D37" s="23">
        <v>29308460047</v>
      </c>
      <c r="E37" s="24">
        <v>28127133016</v>
      </c>
      <c r="F37" s="6">
        <v>28302582327</v>
      </c>
      <c r="G37" s="25">
        <v>28302582327</v>
      </c>
      <c r="H37" s="26">
        <v>28829628355</v>
      </c>
      <c r="I37" s="24">
        <v>28541309962</v>
      </c>
      <c r="J37" s="6">
        <v>32496539939</v>
      </c>
      <c r="K37" s="25">
        <v>30742489469</v>
      </c>
    </row>
    <row r="38" spans="1:11" ht="13.5">
      <c r="A38" s="22" t="s">
        <v>41</v>
      </c>
      <c r="B38" s="6">
        <v>31894258420</v>
      </c>
      <c r="C38" s="6">
        <v>34826653021</v>
      </c>
      <c r="D38" s="23">
        <v>38399890396</v>
      </c>
      <c r="E38" s="24">
        <v>42442048716</v>
      </c>
      <c r="F38" s="6">
        <v>42727440766</v>
      </c>
      <c r="G38" s="25">
        <v>42727440766</v>
      </c>
      <c r="H38" s="26">
        <v>42783253052</v>
      </c>
      <c r="I38" s="24">
        <v>48232920978</v>
      </c>
      <c r="J38" s="6">
        <v>52079404664</v>
      </c>
      <c r="K38" s="25">
        <v>58081185327</v>
      </c>
    </row>
    <row r="39" spans="1:11" ht="13.5">
      <c r="A39" s="22" t="s">
        <v>42</v>
      </c>
      <c r="B39" s="6">
        <v>103726980375</v>
      </c>
      <c r="C39" s="6">
        <v>110237812642</v>
      </c>
      <c r="D39" s="23">
        <v>117263690453</v>
      </c>
      <c r="E39" s="24">
        <v>129703764686</v>
      </c>
      <c r="F39" s="6">
        <v>128605065409</v>
      </c>
      <c r="G39" s="25">
        <v>128605065409</v>
      </c>
      <c r="H39" s="26">
        <v>126423318052</v>
      </c>
      <c r="I39" s="24">
        <v>133342214246</v>
      </c>
      <c r="J39" s="6">
        <v>143335273596</v>
      </c>
      <c r="K39" s="25">
        <v>154688099289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12761138471</v>
      </c>
      <c r="C42" s="6">
        <v>15913533685</v>
      </c>
      <c r="D42" s="23">
        <v>13368967869</v>
      </c>
      <c r="E42" s="24">
        <v>16932957396</v>
      </c>
      <c r="F42" s="6">
        <v>15509336897</v>
      </c>
      <c r="G42" s="25">
        <v>15509336897</v>
      </c>
      <c r="H42" s="26">
        <v>15919624535</v>
      </c>
      <c r="I42" s="24">
        <v>16782622772</v>
      </c>
      <c r="J42" s="6">
        <v>19081257235</v>
      </c>
      <c r="K42" s="25">
        <v>21226957210</v>
      </c>
    </row>
    <row r="43" spans="1:11" ht="13.5">
      <c r="A43" s="22" t="s">
        <v>45</v>
      </c>
      <c r="B43" s="6">
        <v>-11669882979</v>
      </c>
      <c r="C43" s="6">
        <v>-12324952909</v>
      </c>
      <c r="D43" s="23">
        <v>-15162407292</v>
      </c>
      <c r="E43" s="24">
        <v>-20663926931</v>
      </c>
      <c r="F43" s="6">
        <v>-20866886103</v>
      </c>
      <c r="G43" s="25">
        <v>-20866886103</v>
      </c>
      <c r="H43" s="26">
        <v>-15273196162</v>
      </c>
      <c r="I43" s="24">
        <v>-19220047760</v>
      </c>
      <c r="J43" s="6">
        <v>-21519889557</v>
      </c>
      <c r="K43" s="25">
        <v>-18345802099</v>
      </c>
    </row>
    <row r="44" spans="1:11" ht="13.5">
      <c r="A44" s="22" t="s">
        <v>46</v>
      </c>
      <c r="B44" s="6">
        <v>1953145495</v>
      </c>
      <c r="C44" s="6">
        <v>1809107628</v>
      </c>
      <c r="D44" s="23">
        <v>2519248996</v>
      </c>
      <c r="E44" s="24">
        <v>4318982338</v>
      </c>
      <c r="F44" s="6">
        <v>4261743968</v>
      </c>
      <c r="G44" s="25">
        <v>4261743968</v>
      </c>
      <c r="H44" s="26">
        <v>-429057424</v>
      </c>
      <c r="I44" s="24">
        <v>3699206785</v>
      </c>
      <c r="J44" s="6">
        <v>3984838861</v>
      </c>
      <c r="K44" s="25">
        <v>1857839701</v>
      </c>
    </row>
    <row r="45" spans="1:11" ht="13.5">
      <c r="A45" s="34" t="s">
        <v>47</v>
      </c>
      <c r="B45" s="7">
        <v>6594941962</v>
      </c>
      <c r="C45" s="7">
        <v>11994443208</v>
      </c>
      <c r="D45" s="64">
        <v>12724946158</v>
      </c>
      <c r="E45" s="65">
        <v>12597326660</v>
      </c>
      <c r="F45" s="7">
        <v>9540854152</v>
      </c>
      <c r="G45" s="66">
        <v>9540854152</v>
      </c>
      <c r="H45" s="67">
        <v>12481880168</v>
      </c>
      <c r="I45" s="65">
        <v>11413402758</v>
      </c>
      <c r="J45" s="7">
        <v>12959609297</v>
      </c>
      <c r="K45" s="66">
        <v>17698604109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9307025295</v>
      </c>
      <c r="C48" s="6">
        <v>15416068443</v>
      </c>
      <c r="D48" s="23">
        <v>15846046054</v>
      </c>
      <c r="E48" s="24">
        <v>16477150695</v>
      </c>
      <c r="F48" s="6">
        <v>12783739590</v>
      </c>
      <c r="G48" s="25">
        <v>12783739590</v>
      </c>
      <c r="H48" s="26">
        <v>14767287224</v>
      </c>
      <c r="I48" s="24">
        <v>15896975593</v>
      </c>
      <c r="J48" s="6">
        <v>16403553869</v>
      </c>
      <c r="K48" s="25">
        <v>22429668830</v>
      </c>
    </row>
    <row r="49" spans="1:11" ht="13.5">
      <c r="A49" s="22" t="s">
        <v>50</v>
      </c>
      <c r="B49" s="6">
        <f>+B75</f>
        <v>10915928096.644411</v>
      </c>
      <c r="C49" s="6">
        <f aca="true" t="shared" si="6" ref="C49:K49">+C75</f>
        <v>15987042524.608877</v>
      </c>
      <c r="D49" s="23">
        <f t="shared" si="6"/>
        <v>15901768591.251883</v>
      </c>
      <c r="E49" s="24">
        <f t="shared" si="6"/>
        <v>14578197054.08748</v>
      </c>
      <c r="F49" s="6">
        <f t="shared" si="6"/>
        <v>12897123770.50857</v>
      </c>
      <c r="G49" s="25">
        <f t="shared" si="6"/>
        <v>12897123770.50857</v>
      </c>
      <c r="H49" s="26">
        <f t="shared" si="6"/>
        <v>30377271945</v>
      </c>
      <c r="I49" s="24">
        <f t="shared" si="6"/>
        <v>14145937920.819145</v>
      </c>
      <c r="J49" s="6">
        <f t="shared" si="6"/>
        <v>13715403410.601284</v>
      </c>
      <c r="K49" s="25">
        <f t="shared" si="6"/>
        <v>15960794880.952961</v>
      </c>
    </row>
    <row r="50" spans="1:11" ht="13.5">
      <c r="A50" s="34" t="s">
        <v>51</v>
      </c>
      <c r="B50" s="7">
        <f>+B48-B49</f>
        <v>-1608902801.644411</v>
      </c>
      <c r="C50" s="7">
        <f aca="true" t="shared" si="7" ref="C50:K50">+C48-C49</f>
        <v>-570974081.6088772</v>
      </c>
      <c r="D50" s="64">
        <f t="shared" si="7"/>
        <v>-55722537.25188255</v>
      </c>
      <c r="E50" s="65">
        <f t="shared" si="7"/>
        <v>1898953640.9125195</v>
      </c>
      <c r="F50" s="7">
        <f t="shared" si="7"/>
        <v>-113384180.50856972</v>
      </c>
      <c r="G50" s="66">
        <f t="shared" si="7"/>
        <v>-113384180.50856972</v>
      </c>
      <c r="H50" s="67">
        <f t="shared" si="7"/>
        <v>-15609984721</v>
      </c>
      <c r="I50" s="65">
        <f t="shared" si="7"/>
        <v>1751037672.1808548</v>
      </c>
      <c r="J50" s="7">
        <f t="shared" si="7"/>
        <v>2688150458.398716</v>
      </c>
      <c r="K50" s="66">
        <f t="shared" si="7"/>
        <v>6468873949.047039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118537514114</v>
      </c>
      <c r="C53" s="6">
        <v>142493748551</v>
      </c>
      <c r="D53" s="23">
        <v>145601753886</v>
      </c>
      <c r="E53" s="24">
        <v>154989523765</v>
      </c>
      <c r="F53" s="6">
        <v>155215557398</v>
      </c>
      <c r="G53" s="25">
        <v>155215557398</v>
      </c>
      <c r="H53" s="26">
        <v>134666783268</v>
      </c>
      <c r="I53" s="24">
        <v>157774140509</v>
      </c>
      <c r="J53" s="6">
        <v>170656315859</v>
      </c>
      <c r="K53" s="25">
        <v>181404797322</v>
      </c>
    </row>
    <row r="54" spans="1:11" ht="13.5">
      <c r="A54" s="22" t="s">
        <v>86</v>
      </c>
      <c r="B54" s="6">
        <v>6295506010</v>
      </c>
      <c r="C54" s="6">
        <v>6559652752</v>
      </c>
      <c r="D54" s="23">
        <v>6493643355</v>
      </c>
      <c r="E54" s="24">
        <v>6412698154</v>
      </c>
      <c r="F54" s="6">
        <v>6263744176</v>
      </c>
      <c r="G54" s="25">
        <v>6263744176</v>
      </c>
      <c r="H54" s="26">
        <v>0</v>
      </c>
      <c r="I54" s="24">
        <v>7264951695</v>
      </c>
      <c r="J54" s="6">
        <v>8060358175</v>
      </c>
      <c r="K54" s="25">
        <v>9047552780</v>
      </c>
    </row>
    <row r="55" spans="1:11" ht="13.5">
      <c r="A55" s="22" t="s">
        <v>54</v>
      </c>
      <c r="B55" s="6">
        <v>4691793076</v>
      </c>
      <c r="C55" s="6">
        <v>5077875518</v>
      </c>
      <c r="D55" s="23">
        <v>7634482613</v>
      </c>
      <c r="E55" s="24">
        <v>9383439360</v>
      </c>
      <c r="F55" s="6">
        <v>9227920752</v>
      </c>
      <c r="G55" s="25">
        <v>9227920752</v>
      </c>
      <c r="H55" s="26">
        <v>0</v>
      </c>
      <c r="I55" s="24">
        <v>10702959645</v>
      </c>
      <c r="J55" s="6">
        <v>11186362056</v>
      </c>
      <c r="K55" s="25">
        <v>10731764680</v>
      </c>
    </row>
    <row r="56" spans="1:11" ht="13.5">
      <c r="A56" s="22" t="s">
        <v>55</v>
      </c>
      <c r="B56" s="6">
        <v>5032181885</v>
      </c>
      <c r="C56" s="6">
        <v>4838071527</v>
      </c>
      <c r="D56" s="23">
        <v>5452993921</v>
      </c>
      <c r="E56" s="24">
        <v>7639164207</v>
      </c>
      <c r="F56" s="6">
        <v>7737073195</v>
      </c>
      <c r="G56" s="25">
        <v>7737073195</v>
      </c>
      <c r="H56" s="26">
        <v>0</v>
      </c>
      <c r="I56" s="24">
        <v>8953420371</v>
      </c>
      <c r="J56" s="6">
        <v>9754187805</v>
      </c>
      <c r="K56" s="25">
        <v>10517050770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1215760372</v>
      </c>
      <c r="C59" s="6">
        <v>1475802257</v>
      </c>
      <c r="D59" s="23">
        <v>2151330476</v>
      </c>
      <c r="E59" s="24">
        <v>2069966801</v>
      </c>
      <c r="F59" s="6">
        <v>2652257320</v>
      </c>
      <c r="G59" s="25">
        <v>2652257320</v>
      </c>
      <c r="H59" s="26">
        <v>2894135648</v>
      </c>
      <c r="I59" s="24">
        <v>4739377266</v>
      </c>
      <c r="J59" s="6">
        <v>5177225446</v>
      </c>
      <c r="K59" s="25">
        <v>5630112098</v>
      </c>
    </row>
    <row r="60" spans="1:11" ht="13.5">
      <c r="A60" s="33" t="s">
        <v>58</v>
      </c>
      <c r="B60" s="6">
        <v>3813483347</v>
      </c>
      <c r="C60" s="6">
        <v>4667994174</v>
      </c>
      <c r="D60" s="23">
        <v>7491712533</v>
      </c>
      <c r="E60" s="24">
        <v>5833559369</v>
      </c>
      <c r="F60" s="6">
        <v>6211375218</v>
      </c>
      <c r="G60" s="25">
        <v>6211375218</v>
      </c>
      <c r="H60" s="26">
        <v>6432474692</v>
      </c>
      <c r="I60" s="24">
        <v>7261690378</v>
      </c>
      <c r="J60" s="6">
        <v>7640396873</v>
      </c>
      <c r="K60" s="25">
        <v>8282937154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64528</v>
      </c>
      <c r="C62" s="92">
        <v>86003</v>
      </c>
      <c r="D62" s="93">
        <v>52770</v>
      </c>
      <c r="E62" s="91">
        <v>38854</v>
      </c>
      <c r="F62" s="92">
        <v>48602</v>
      </c>
      <c r="G62" s="93">
        <v>48602</v>
      </c>
      <c r="H62" s="94">
        <v>48602</v>
      </c>
      <c r="I62" s="91">
        <v>46942</v>
      </c>
      <c r="J62" s="92">
        <v>44251</v>
      </c>
      <c r="K62" s="93">
        <v>42209</v>
      </c>
    </row>
    <row r="63" spans="1:11" ht="13.5">
      <c r="A63" s="90" t="s">
        <v>61</v>
      </c>
      <c r="B63" s="91">
        <v>54985</v>
      </c>
      <c r="C63" s="92">
        <v>65288</v>
      </c>
      <c r="D63" s="93">
        <v>36303</v>
      </c>
      <c r="E63" s="91">
        <v>26288</v>
      </c>
      <c r="F63" s="92">
        <v>63927</v>
      </c>
      <c r="G63" s="93">
        <v>63927</v>
      </c>
      <c r="H63" s="94">
        <v>63869</v>
      </c>
      <c r="I63" s="91">
        <v>32805</v>
      </c>
      <c r="J63" s="92">
        <v>29359</v>
      </c>
      <c r="K63" s="93">
        <v>27962</v>
      </c>
    </row>
    <row r="64" spans="1:11" ht="13.5">
      <c r="A64" s="90" t="s">
        <v>62</v>
      </c>
      <c r="B64" s="91">
        <v>84729</v>
      </c>
      <c r="C64" s="92">
        <v>88061</v>
      </c>
      <c r="D64" s="93">
        <v>137401</v>
      </c>
      <c r="E64" s="91">
        <v>136355</v>
      </c>
      <c r="F64" s="92">
        <v>211434</v>
      </c>
      <c r="G64" s="93">
        <v>211434</v>
      </c>
      <c r="H64" s="94">
        <v>207603</v>
      </c>
      <c r="I64" s="91">
        <v>213534</v>
      </c>
      <c r="J64" s="92">
        <v>232544</v>
      </c>
      <c r="K64" s="93">
        <v>251542</v>
      </c>
    </row>
    <row r="65" spans="1:11" ht="13.5">
      <c r="A65" s="90" t="s">
        <v>63</v>
      </c>
      <c r="B65" s="91">
        <v>422404</v>
      </c>
      <c r="C65" s="92">
        <v>448262</v>
      </c>
      <c r="D65" s="93">
        <v>399791</v>
      </c>
      <c r="E65" s="91">
        <v>353458</v>
      </c>
      <c r="F65" s="92">
        <v>283631</v>
      </c>
      <c r="G65" s="93">
        <v>283631</v>
      </c>
      <c r="H65" s="94">
        <v>279119</v>
      </c>
      <c r="I65" s="91">
        <v>277638</v>
      </c>
      <c r="J65" s="92">
        <v>283102</v>
      </c>
      <c r="K65" s="93">
        <v>288866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0.9374576514450665</v>
      </c>
      <c r="C70" s="5">
        <f aca="true" t="shared" si="8" ref="C70:K70">IF(ISERROR(C71/C72),0,(C71/C72))</f>
        <v>0.9075232037783035</v>
      </c>
      <c r="D70" s="5">
        <f t="shared" si="8"/>
        <v>0.8729680173298702</v>
      </c>
      <c r="E70" s="5">
        <f t="shared" si="8"/>
        <v>0.9273731485776527</v>
      </c>
      <c r="F70" s="5">
        <f t="shared" si="8"/>
        <v>0.9224933647943907</v>
      </c>
      <c r="G70" s="5">
        <f t="shared" si="8"/>
        <v>0.9224933647943907</v>
      </c>
      <c r="H70" s="5">
        <f t="shared" si="8"/>
        <v>0</v>
      </c>
      <c r="I70" s="5">
        <f t="shared" si="8"/>
        <v>0.9125371815090018</v>
      </c>
      <c r="J70" s="5">
        <f t="shared" si="8"/>
        <v>0.9313050937714785</v>
      </c>
      <c r="K70" s="5">
        <f t="shared" si="8"/>
        <v>0.9319169534400501</v>
      </c>
    </row>
    <row r="71" spans="1:11" ht="12.75" hidden="1">
      <c r="A71" s="1" t="s">
        <v>92</v>
      </c>
      <c r="B71" s="1">
        <f>+B83</f>
        <v>61199467618</v>
      </c>
      <c r="C71" s="1">
        <f aca="true" t="shared" si="9" ref="C71:K71">+C83</f>
        <v>63184404932</v>
      </c>
      <c r="D71" s="1">
        <f t="shared" si="9"/>
        <v>68039369762</v>
      </c>
      <c r="E71" s="1">
        <f t="shared" si="9"/>
        <v>81117714012</v>
      </c>
      <c r="F71" s="1">
        <f t="shared" si="9"/>
        <v>81991155060</v>
      </c>
      <c r="G71" s="1">
        <f t="shared" si="9"/>
        <v>81991155060</v>
      </c>
      <c r="H71" s="1">
        <f t="shared" si="9"/>
        <v>76895205542</v>
      </c>
      <c r="I71" s="1">
        <f t="shared" si="9"/>
        <v>87672270116</v>
      </c>
      <c r="J71" s="1">
        <f t="shared" si="9"/>
        <v>96752531954</v>
      </c>
      <c r="K71" s="1">
        <f t="shared" si="9"/>
        <v>105331835047</v>
      </c>
    </row>
    <row r="72" spans="1:11" ht="12.75" hidden="1">
      <c r="A72" s="1" t="s">
        <v>93</v>
      </c>
      <c r="B72" s="1">
        <f>+B77</f>
        <v>65282381048</v>
      </c>
      <c r="C72" s="1">
        <f aca="true" t="shared" si="10" ref="C72:K72">+C77</f>
        <v>69622908449</v>
      </c>
      <c r="D72" s="1">
        <f t="shared" si="10"/>
        <v>77940277778</v>
      </c>
      <c r="E72" s="1">
        <f t="shared" si="10"/>
        <v>87470414834</v>
      </c>
      <c r="F72" s="1">
        <f t="shared" si="10"/>
        <v>88879940159</v>
      </c>
      <c r="G72" s="1">
        <f t="shared" si="10"/>
        <v>88879940159</v>
      </c>
      <c r="H72" s="1">
        <f t="shared" si="10"/>
        <v>0</v>
      </c>
      <c r="I72" s="1">
        <f t="shared" si="10"/>
        <v>96075285361</v>
      </c>
      <c r="J72" s="1">
        <f t="shared" si="10"/>
        <v>103889190128</v>
      </c>
      <c r="K72" s="1">
        <f t="shared" si="10"/>
        <v>113027061755</v>
      </c>
    </row>
    <row r="73" spans="1:11" ht="12.75" hidden="1">
      <c r="A73" s="1" t="s">
        <v>94</v>
      </c>
      <c r="B73" s="1">
        <f>+B74</f>
        <v>-62155622.49999994</v>
      </c>
      <c r="C73" s="1">
        <f aca="true" t="shared" si="11" ref="C73:K73">+(C78+C80+C81+C82)-(B78+B80+B81+B82)</f>
        <v>-795094778</v>
      </c>
      <c r="D73" s="1">
        <f t="shared" si="11"/>
        <v>1597594354</v>
      </c>
      <c r="E73" s="1">
        <f t="shared" si="11"/>
        <v>-407351447</v>
      </c>
      <c r="F73" s="1">
        <f>+(F78+F80+F81+F82)-(D78+D80+D81+D82)</f>
        <v>719527863</v>
      </c>
      <c r="G73" s="1">
        <f>+(G78+G80+G81+G82)-(D78+D80+D81+D82)</f>
        <v>719527863</v>
      </c>
      <c r="H73" s="1">
        <f>+(H78+H80+H81+H82)-(D78+D80+D81+D82)</f>
        <v>3157132464</v>
      </c>
      <c r="I73" s="1">
        <f>+(I78+I80+I81+I82)-(E78+E80+E81+E82)</f>
        <v>2137361256</v>
      </c>
      <c r="J73" s="1">
        <f t="shared" si="11"/>
        <v>3696120777</v>
      </c>
      <c r="K73" s="1">
        <f t="shared" si="11"/>
        <v>-1596667752</v>
      </c>
    </row>
    <row r="74" spans="1:11" ht="12.75" hidden="1">
      <c r="A74" s="1" t="s">
        <v>95</v>
      </c>
      <c r="B74" s="1">
        <f>+TREND(C74:E74)</f>
        <v>-62155622.49999994</v>
      </c>
      <c r="C74" s="1">
        <f>+C73</f>
        <v>-795094778</v>
      </c>
      <c r="D74" s="1">
        <f aca="true" t="shared" si="12" ref="D74:K74">+D73</f>
        <v>1597594354</v>
      </c>
      <c r="E74" s="1">
        <f t="shared" si="12"/>
        <v>-407351447</v>
      </c>
      <c r="F74" s="1">
        <f t="shared" si="12"/>
        <v>719527863</v>
      </c>
      <c r="G74" s="1">
        <f t="shared" si="12"/>
        <v>719527863</v>
      </c>
      <c r="H74" s="1">
        <f t="shared" si="12"/>
        <v>3157132464</v>
      </c>
      <c r="I74" s="1">
        <f t="shared" si="12"/>
        <v>2137361256</v>
      </c>
      <c r="J74" s="1">
        <f t="shared" si="12"/>
        <v>3696120777</v>
      </c>
      <c r="K74" s="1">
        <f t="shared" si="12"/>
        <v>-1596667752</v>
      </c>
    </row>
    <row r="75" spans="1:11" ht="12.75" hidden="1">
      <c r="A75" s="1" t="s">
        <v>96</v>
      </c>
      <c r="B75" s="1">
        <f>+B84-(((B80+B81+B78)*B70)-B79)</f>
        <v>10915928096.644411</v>
      </c>
      <c r="C75" s="1">
        <f aca="true" t="shared" si="13" ref="C75:K75">+C84-(((C80+C81+C78)*C70)-C79)</f>
        <v>15987042524.608877</v>
      </c>
      <c r="D75" s="1">
        <f t="shared" si="13"/>
        <v>15901768591.251883</v>
      </c>
      <c r="E75" s="1">
        <f t="shared" si="13"/>
        <v>14578197054.08748</v>
      </c>
      <c r="F75" s="1">
        <f t="shared" si="13"/>
        <v>12897123770.50857</v>
      </c>
      <c r="G75" s="1">
        <f t="shared" si="13"/>
        <v>12897123770.50857</v>
      </c>
      <c r="H75" s="1">
        <f t="shared" si="13"/>
        <v>30377271945</v>
      </c>
      <c r="I75" s="1">
        <f t="shared" si="13"/>
        <v>14145937920.819145</v>
      </c>
      <c r="J75" s="1">
        <f t="shared" si="13"/>
        <v>13715403410.601284</v>
      </c>
      <c r="K75" s="1">
        <f t="shared" si="13"/>
        <v>15960794880.952961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65282381048</v>
      </c>
      <c r="C77" s="3">
        <v>69622908449</v>
      </c>
      <c r="D77" s="3">
        <v>77940277778</v>
      </c>
      <c r="E77" s="3">
        <v>87470414834</v>
      </c>
      <c r="F77" s="3">
        <v>88879940159</v>
      </c>
      <c r="G77" s="3">
        <v>88879940159</v>
      </c>
      <c r="H77" s="3">
        <v>0</v>
      </c>
      <c r="I77" s="3">
        <v>96075285361</v>
      </c>
      <c r="J77" s="3">
        <v>103889190128</v>
      </c>
      <c r="K77" s="3">
        <v>113027061755</v>
      </c>
    </row>
    <row r="78" spans="1:11" ht="12.75" hidden="1">
      <c r="A78" s="2" t="s">
        <v>65</v>
      </c>
      <c r="B78" s="3">
        <v>526680278</v>
      </c>
      <c r="C78" s="3">
        <v>401056053</v>
      </c>
      <c r="D78" s="3">
        <v>221159212</v>
      </c>
      <c r="E78" s="3">
        <v>559878578</v>
      </c>
      <c r="F78" s="3">
        <v>344588547</v>
      </c>
      <c r="G78" s="3">
        <v>344588547</v>
      </c>
      <c r="H78" s="3">
        <v>204608894</v>
      </c>
      <c r="I78" s="3">
        <v>375824364</v>
      </c>
      <c r="J78" s="3">
        <v>394092950</v>
      </c>
      <c r="K78" s="3">
        <v>417753341</v>
      </c>
    </row>
    <row r="79" spans="1:11" ht="12.75" hidden="1">
      <c r="A79" s="2" t="s">
        <v>66</v>
      </c>
      <c r="B79" s="3">
        <v>22665233369</v>
      </c>
      <c r="C79" s="3">
        <v>25510924019</v>
      </c>
      <c r="D79" s="3">
        <v>25825429799</v>
      </c>
      <c r="E79" s="3">
        <v>23684833826</v>
      </c>
      <c r="F79" s="3">
        <v>24098737127</v>
      </c>
      <c r="G79" s="3">
        <v>24098737127</v>
      </c>
      <c r="H79" s="3">
        <v>25301680527</v>
      </c>
      <c r="I79" s="3">
        <v>25389232777</v>
      </c>
      <c r="J79" s="3">
        <v>26507456560</v>
      </c>
      <c r="K79" s="3">
        <v>27394862710</v>
      </c>
    </row>
    <row r="80" spans="1:11" ht="12.75" hidden="1">
      <c r="A80" s="2" t="s">
        <v>67</v>
      </c>
      <c r="B80" s="3">
        <v>11220194125</v>
      </c>
      <c r="C80" s="3">
        <v>11787307843</v>
      </c>
      <c r="D80" s="3">
        <v>12969329632</v>
      </c>
      <c r="E80" s="3">
        <v>11717870077</v>
      </c>
      <c r="F80" s="3">
        <v>11873779223</v>
      </c>
      <c r="G80" s="3">
        <v>11873779223</v>
      </c>
      <c r="H80" s="3">
        <v>16391374052</v>
      </c>
      <c r="I80" s="3">
        <v>14255100748</v>
      </c>
      <c r="J80" s="3">
        <v>14650798231</v>
      </c>
      <c r="K80" s="3">
        <v>15093684364</v>
      </c>
    </row>
    <row r="81" spans="1:11" ht="12.75" hidden="1">
      <c r="A81" s="2" t="s">
        <v>68</v>
      </c>
      <c r="B81" s="3">
        <v>6417185932</v>
      </c>
      <c r="C81" s="3">
        <v>5400096086</v>
      </c>
      <c r="D81" s="3">
        <v>5806579300</v>
      </c>
      <c r="E81" s="3">
        <v>5221447857</v>
      </c>
      <c r="F81" s="3">
        <v>6369148327</v>
      </c>
      <c r="G81" s="3">
        <v>6369148327</v>
      </c>
      <c r="H81" s="3">
        <v>5784265433</v>
      </c>
      <c r="I81" s="3">
        <v>6156329806</v>
      </c>
      <c r="J81" s="3">
        <v>6683010705</v>
      </c>
      <c r="K81" s="3">
        <v>7325952960</v>
      </c>
    </row>
    <row r="82" spans="1:11" ht="12.75" hidden="1">
      <c r="A82" s="2" t="s">
        <v>69</v>
      </c>
      <c r="B82" s="3">
        <v>382861929</v>
      </c>
      <c r="C82" s="3">
        <v>163367504</v>
      </c>
      <c r="D82" s="3">
        <v>352353696</v>
      </c>
      <c r="E82" s="3">
        <v>1442873881</v>
      </c>
      <c r="F82" s="3">
        <v>1481433606</v>
      </c>
      <c r="G82" s="3">
        <v>1481433606</v>
      </c>
      <c r="H82" s="3">
        <v>126305925</v>
      </c>
      <c r="I82" s="3">
        <v>292176731</v>
      </c>
      <c r="J82" s="3">
        <v>3047650540</v>
      </c>
      <c r="K82" s="3">
        <v>341494009</v>
      </c>
    </row>
    <row r="83" spans="1:11" ht="12.75" hidden="1">
      <c r="A83" s="2" t="s">
        <v>70</v>
      </c>
      <c r="B83" s="3">
        <v>61199467618</v>
      </c>
      <c r="C83" s="3">
        <v>63184404932</v>
      </c>
      <c r="D83" s="3">
        <v>68039369762</v>
      </c>
      <c r="E83" s="3">
        <v>81117714012</v>
      </c>
      <c r="F83" s="3">
        <v>81991155060</v>
      </c>
      <c r="G83" s="3">
        <v>81991155060</v>
      </c>
      <c r="H83" s="3">
        <v>76895205542</v>
      </c>
      <c r="I83" s="3">
        <v>87672270116</v>
      </c>
      <c r="J83" s="3">
        <v>96752531954</v>
      </c>
      <c r="K83" s="3">
        <v>105331835047</v>
      </c>
    </row>
    <row r="84" spans="1:11" ht="12.75" hidden="1">
      <c r="A84" s="2" t="s">
        <v>71</v>
      </c>
      <c r="B84" s="3">
        <v>5278732070</v>
      </c>
      <c r="C84" s="3">
        <v>6438054058</v>
      </c>
      <c r="D84" s="3">
        <v>6660171705</v>
      </c>
      <c r="E84" s="3">
        <v>7121648195</v>
      </c>
      <c r="F84" s="3">
        <v>5945246911</v>
      </c>
      <c r="G84" s="3">
        <v>5945246911</v>
      </c>
      <c r="H84" s="3">
        <v>5075591418</v>
      </c>
      <c r="I84" s="3">
        <v>7725848158</v>
      </c>
      <c r="J84" s="3">
        <v>7443252554</v>
      </c>
      <c r="K84" s="3">
        <v>9848483704</v>
      </c>
    </row>
    <row r="85" spans="1:11" ht="12.75" hidden="1">
      <c r="A85" s="2" t="s">
        <v>72</v>
      </c>
      <c r="B85" s="3">
        <v>0</v>
      </c>
      <c r="C85" s="3">
        <v>0</v>
      </c>
      <c r="D85" s="3">
        <v>3353295969</v>
      </c>
      <c r="E85" s="3">
        <v>3697008805</v>
      </c>
      <c r="F85" s="3">
        <v>3520960767</v>
      </c>
      <c r="G85" s="3">
        <v>3520960767</v>
      </c>
      <c r="H85" s="3">
        <v>0</v>
      </c>
      <c r="I85" s="3">
        <v>3697008805</v>
      </c>
      <c r="J85" s="3">
        <v>3881859245</v>
      </c>
      <c r="K85" s="3">
        <v>4075952207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65093389</v>
      </c>
      <c r="C5" s="6">
        <v>77851184</v>
      </c>
      <c r="D5" s="23">
        <v>74975018</v>
      </c>
      <c r="E5" s="24">
        <v>112731753</v>
      </c>
      <c r="F5" s="6">
        <v>112731753</v>
      </c>
      <c r="G5" s="25">
        <v>112731753</v>
      </c>
      <c r="H5" s="26">
        <v>0</v>
      </c>
      <c r="I5" s="24">
        <v>119830631</v>
      </c>
      <c r="J5" s="6">
        <v>126299445</v>
      </c>
      <c r="K5" s="25">
        <v>132993316</v>
      </c>
    </row>
    <row r="6" spans="1:11" ht="13.5">
      <c r="A6" s="22" t="s">
        <v>18</v>
      </c>
      <c r="B6" s="6">
        <v>423714981</v>
      </c>
      <c r="C6" s="6">
        <v>463932361</v>
      </c>
      <c r="D6" s="23">
        <v>496532640</v>
      </c>
      <c r="E6" s="24">
        <v>616310163</v>
      </c>
      <c r="F6" s="6">
        <v>616635588</v>
      </c>
      <c r="G6" s="25">
        <v>616635588</v>
      </c>
      <c r="H6" s="26">
        <v>0</v>
      </c>
      <c r="I6" s="24">
        <v>638101468</v>
      </c>
      <c r="J6" s="6">
        <v>675749454</v>
      </c>
      <c r="K6" s="25">
        <v>713591423</v>
      </c>
    </row>
    <row r="7" spans="1:11" ht="13.5">
      <c r="A7" s="22" t="s">
        <v>19</v>
      </c>
      <c r="B7" s="6">
        <v>1332736</v>
      </c>
      <c r="C7" s="6">
        <v>3471024</v>
      </c>
      <c r="D7" s="23">
        <v>2339429</v>
      </c>
      <c r="E7" s="24">
        <v>1508040</v>
      </c>
      <c r="F7" s="6">
        <v>1808040</v>
      </c>
      <c r="G7" s="25">
        <v>1808040</v>
      </c>
      <c r="H7" s="26">
        <v>0</v>
      </c>
      <c r="I7" s="24">
        <v>1916395</v>
      </c>
      <c r="J7" s="6">
        <v>2021797</v>
      </c>
      <c r="K7" s="25">
        <v>2128952</v>
      </c>
    </row>
    <row r="8" spans="1:11" ht="13.5">
      <c r="A8" s="22" t="s">
        <v>20</v>
      </c>
      <c r="B8" s="6">
        <v>133440768</v>
      </c>
      <c r="C8" s="6">
        <v>137117587</v>
      </c>
      <c r="D8" s="23">
        <v>144711259</v>
      </c>
      <c r="E8" s="24">
        <v>131725281</v>
      </c>
      <c r="F8" s="6">
        <v>132225281</v>
      </c>
      <c r="G8" s="25">
        <v>132225281</v>
      </c>
      <c r="H8" s="26">
        <v>0</v>
      </c>
      <c r="I8" s="24">
        <v>114354720</v>
      </c>
      <c r="J8" s="6">
        <v>115299550</v>
      </c>
      <c r="K8" s="25">
        <v>122352491</v>
      </c>
    </row>
    <row r="9" spans="1:11" ht="13.5">
      <c r="A9" s="22" t="s">
        <v>21</v>
      </c>
      <c r="B9" s="6">
        <v>71072056</v>
      </c>
      <c r="C9" s="6">
        <v>59129844</v>
      </c>
      <c r="D9" s="23">
        <v>38714829</v>
      </c>
      <c r="E9" s="24">
        <v>77543819</v>
      </c>
      <c r="F9" s="6">
        <v>44986314</v>
      </c>
      <c r="G9" s="25">
        <v>44986314</v>
      </c>
      <c r="H9" s="26">
        <v>0</v>
      </c>
      <c r="I9" s="24">
        <v>66635632</v>
      </c>
      <c r="J9" s="6">
        <v>70447181</v>
      </c>
      <c r="K9" s="25">
        <v>74297315</v>
      </c>
    </row>
    <row r="10" spans="1:11" ht="25.5">
      <c r="A10" s="27" t="s">
        <v>85</v>
      </c>
      <c r="B10" s="28">
        <f>SUM(B5:B9)</f>
        <v>694653930</v>
      </c>
      <c r="C10" s="29">
        <f aca="true" t="shared" si="0" ref="C10:K10">SUM(C5:C9)</f>
        <v>741502000</v>
      </c>
      <c r="D10" s="30">
        <f t="shared" si="0"/>
        <v>757273175</v>
      </c>
      <c r="E10" s="28">
        <f t="shared" si="0"/>
        <v>939819056</v>
      </c>
      <c r="F10" s="29">
        <f t="shared" si="0"/>
        <v>908386976</v>
      </c>
      <c r="G10" s="31">
        <f t="shared" si="0"/>
        <v>908386976</v>
      </c>
      <c r="H10" s="32">
        <f t="shared" si="0"/>
        <v>0</v>
      </c>
      <c r="I10" s="28">
        <f t="shared" si="0"/>
        <v>940838846</v>
      </c>
      <c r="J10" s="29">
        <f t="shared" si="0"/>
        <v>989817427</v>
      </c>
      <c r="K10" s="31">
        <f t="shared" si="0"/>
        <v>1045363497</v>
      </c>
    </row>
    <row r="11" spans="1:11" ht="13.5">
      <c r="A11" s="22" t="s">
        <v>22</v>
      </c>
      <c r="B11" s="6">
        <v>183292350</v>
      </c>
      <c r="C11" s="6">
        <v>192311699</v>
      </c>
      <c r="D11" s="23">
        <v>214984795</v>
      </c>
      <c r="E11" s="24">
        <v>231717704</v>
      </c>
      <c r="F11" s="6">
        <v>232663543</v>
      </c>
      <c r="G11" s="25">
        <v>232663543</v>
      </c>
      <c r="H11" s="26">
        <v>0</v>
      </c>
      <c r="I11" s="24">
        <v>244291645</v>
      </c>
      <c r="J11" s="6">
        <v>259466067</v>
      </c>
      <c r="K11" s="25">
        <v>273562235</v>
      </c>
    </row>
    <row r="12" spans="1:11" ht="13.5">
      <c r="A12" s="22" t="s">
        <v>23</v>
      </c>
      <c r="B12" s="6">
        <v>12789553</v>
      </c>
      <c r="C12" s="6">
        <v>13747484</v>
      </c>
      <c r="D12" s="23">
        <v>14071932</v>
      </c>
      <c r="E12" s="24">
        <v>16464987</v>
      </c>
      <c r="F12" s="6">
        <v>16464987</v>
      </c>
      <c r="G12" s="25">
        <v>16464987</v>
      </c>
      <c r="H12" s="26">
        <v>0</v>
      </c>
      <c r="I12" s="24">
        <v>17477216</v>
      </c>
      <c r="J12" s="6">
        <v>18598896</v>
      </c>
      <c r="K12" s="25">
        <v>19584637</v>
      </c>
    </row>
    <row r="13" spans="1:11" ht="13.5">
      <c r="A13" s="22" t="s">
        <v>86</v>
      </c>
      <c r="B13" s="6">
        <v>116606277</v>
      </c>
      <c r="C13" s="6">
        <v>104803894</v>
      </c>
      <c r="D13" s="23">
        <v>100854490</v>
      </c>
      <c r="E13" s="24">
        <v>109256294</v>
      </c>
      <c r="F13" s="6">
        <v>103988890</v>
      </c>
      <c r="G13" s="25">
        <v>103988890</v>
      </c>
      <c r="H13" s="26">
        <v>0</v>
      </c>
      <c r="I13" s="24">
        <v>88300596</v>
      </c>
      <c r="J13" s="6">
        <v>91356903</v>
      </c>
      <c r="K13" s="25">
        <v>96338580</v>
      </c>
    </row>
    <row r="14" spans="1:11" ht="13.5">
      <c r="A14" s="22" t="s">
        <v>24</v>
      </c>
      <c r="B14" s="6">
        <v>13936601</v>
      </c>
      <c r="C14" s="6">
        <v>17879006</v>
      </c>
      <c r="D14" s="23">
        <v>24697508</v>
      </c>
      <c r="E14" s="24">
        <v>16316984</v>
      </c>
      <c r="F14" s="6">
        <v>16316984</v>
      </c>
      <c r="G14" s="25">
        <v>16316984</v>
      </c>
      <c r="H14" s="26">
        <v>0</v>
      </c>
      <c r="I14" s="24">
        <v>11793060</v>
      </c>
      <c r="J14" s="6">
        <v>11603892</v>
      </c>
      <c r="K14" s="25">
        <v>11682186</v>
      </c>
    </row>
    <row r="15" spans="1:11" ht="13.5">
      <c r="A15" s="22" t="s">
        <v>25</v>
      </c>
      <c r="B15" s="6">
        <v>271454675</v>
      </c>
      <c r="C15" s="6">
        <v>292647939</v>
      </c>
      <c r="D15" s="23">
        <v>329571713</v>
      </c>
      <c r="E15" s="24">
        <v>339767207</v>
      </c>
      <c r="F15" s="6">
        <v>339767207</v>
      </c>
      <c r="G15" s="25">
        <v>339767207</v>
      </c>
      <c r="H15" s="26">
        <v>0</v>
      </c>
      <c r="I15" s="24">
        <v>372291349</v>
      </c>
      <c r="J15" s="6">
        <v>394256539</v>
      </c>
      <c r="K15" s="25">
        <v>416334905</v>
      </c>
    </row>
    <row r="16" spans="1:11" ht="13.5">
      <c r="A16" s="33" t="s">
        <v>26</v>
      </c>
      <c r="B16" s="6">
        <v>400000</v>
      </c>
      <c r="C16" s="6">
        <v>420000</v>
      </c>
      <c r="D16" s="23">
        <v>420000</v>
      </c>
      <c r="E16" s="24">
        <v>420000</v>
      </c>
      <c r="F16" s="6">
        <v>420000</v>
      </c>
      <c r="G16" s="25">
        <v>420000</v>
      </c>
      <c r="H16" s="26">
        <v>0</v>
      </c>
      <c r="I16" s="24">
        <v>629600</v>
      </c>
      <c r="J16" s="6">
        <v>641966</v>
      </c>
      <c r="K16" s="25">
        <v>676657</v>
      </c>
    </row>
    <row r="17" spans="1:11" ht="13.5">
      <c r="A17" s="22" t="s">
        <v>27</v>
      </c>
      <c r="B17" s="6">
        <v>143090392</v>
      </c>
      <c r="C17" s="6">
        <v>193864546</v>
      </c>
      <c r="D17" s="23">
        <v>203649828</v>
      </c>
      <c r="E17" s="24">
        <v>280785828</v>
      </c>
      <c r="F17" s="6">
        <v>245154634</v>
      </c>
      <c r="G17" s="25">
        <v>245154634</v>
      </c>
      <c r="H17" s="26">
        <v>0</v>
      </c>
      <c r="I17" s="24">
        <v>223040115</v>
      </c>
      <c r="J17" s="6">
        <v>238108369</v>
      </c>
      <c r="K17" s="25">
        <v>251113871</v>
      </c>
    </row>
    <row r="18" spans="1:11" ht="13.5">
      <c r="A18" s="34" t="s">
        <v>28</v>
      </c>
      <c r="B18" s="35">
        <f>SUM(B11:B17)</f>
        <v>741569848</v>
      </c>
      <c r="C18" s="36">
        <f aca="true" t="shared" si="1" ref="C18:K18">SUM(C11:C17)</f>
        <v>815674568</v>
      </c>
      <c r="D18" s="37">
        <f t="shared" si="1"/>
        <v>888250266</v>
      </c>
      <c r="E18" s="35">
        <f t="shared" si="1"/>
        <v>994729004</v>
      </c>
      <c r="F18" s="36">
        <f t="shared" si="1"/>
        <v>954776245</v>
      </c>
      <c r="G18" s="38">
        <f t="shared" si="1"/>
        <v>954776245</v>
      </c>
      <c r="H18" s="39">
        <f t="shared" si="1"/>
        <v>0</v>
      </c>
      <c r="I18" s="35">
        <f t="shared" si="1"/>
        <v>957823581</v>
      </c>
      <c r="J18" s="36">
        <f t="shared" si="1"/>
        <v>1014032632</v>
      </c>
      <c r="K18" s="38">
        <f t="shared" si="1"/>
        <v>1069293071</v>
      </c>
    </row>
    <row r="19" spans="1:11" ht="13.5">
      <c r="A19" s="34" t="s">
        <v>29</v>
      </c>
      <c r="B19" s="40">
        <f>+B10-B18</f>
        <v>-46915918</v>
      </c>
      <c r="C19" s="41">
        <f aca="true" t="shared" si="2" ref="C19:K19">+C10-C18</f>
        <v>-74172568</v>
      </c>
      <c r="D19" s="42">
        <f t="shared" si="2"/>
        <v>-130977091</v>
      </c>
      <c r="E19" s="40">
        <f t="shared" si="2"/>
        <v>-54909948</v>
      </c>
      <c r="F19" s="41">
        <f t="shared" si="2"/>
        <v>-46389269</v>
      </c>
      <c r="G19" s="43">
        <f t="shared" si="2"/>
        <v>-46389269</v>
      </c>
      <c r="H19" s="44">
        <f t="shared" si="2"/>
        <v>0</v>
      </c>
      <c r="I19" s="40">
        <f t="shared" si="2"/>
        <v>-16984735</v>
      </c>
      <c r="J19" s="41">
        <f t="shared" si="2"/>
        <v>-24215205</v>
      </c>
      <c r="K19" s="43">
        <f t="shared" si="2"/>
        <v>-23929574</v>
      </c>
    </row>
    <row r="20" spans="1:11" ht="13.5">
      <c r="A20" s="22" t="s">
        <v>30</v>
      </c>
      <c r="B20" s="24">
        <v>0</v>
      </c>
      <c r="C20" s="6">
        <v>0</v>
      </c>
      <c r="D20" s="23">
        <v>9115233</v>
      </c>
      <c r="E20" s="24">
        <v>0</v>
      </c>
      <c r="F20" s="6">
        <v>0</v>
      </c>
      <c r="G20" s="25">
        <v>0</v>
      </c>
      <c r="H20" s="26">
        <v>0</v>
      </c>
      <c r="I20" s="24">
        <v>66861000</v>
      </c>
      <c r="J20" s="6">
        <v>51056000</v>
      </c>
      <c r="K20" s="25">
        <v>52997000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-46915918</v>
      </c>
      <c r="C22" s="52">
        <f aca="true" t="shared" si="3" ref="C22:K22">SUM(C19:C21)</f>
        <v>-74172568</v>
      </c>
      <c r="D22" s="53">
        <f t="shared" si="3"/>
        <v>-121861858</v>
      </c>
      <c r="E22" s="51">
        <f t="shared" si="3"/>
        <v>-54909948</v>
      </c>
      <c r="F22" s="52">
        <f t="shared" si="3"/>
        <v>-46389269</v>
      </c>
      <c r="G22" s="54">
        <f t="shared" si="3"/>
        <v>-46389269</v>
      </c>
      <c r="H22" s="55">
        <f t="shared" si="3"/>
        <v>0</v>
      </c>
      <c r="I22" s="51">
        <f t="shared" si="3"/>
        <v>49876265</v>
      </c>
      <c r="J22" s="52">
        <f t="shared" si="3"/>
        <v>26840795</v>
      </c>
      <c r="K22" s="54">
        <f t="shared" si="3"/>
        <v>29067426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-46915918</v>
      </c>
      <c r="C24" s="41">
        <f aca="true" t="shared" si="4" ref="C24:K24">SUM(C22:C23)</f>
        <v>-74172568</v>
      </c>
      <c r="D24" s="42">
        <f t="shared" si="4"/>
        <v>-121861858</v>
      </c>
      <c r="E24" s="40">
        <f t="shared" si="4"/>
        <v>-54909948</v>
      </c>
      <c r="F24" s="41">
        <f t="shared" si="4"/>
        <v>-46389269</v>
      </c>
      <c r="G24" s="43">
        <f t="shared" si="4"/>
        <v>-46389269</v>
      </c>
      <c r="H24" s="44">
        <f t="shared" si="4"/>
        <v>0</v>
      </c>
      <c r="I24" s="40">
        <f t="shared" si="4"/>
        <v>49876265</v>
      </c>
      <c r="J24" s="41">
        <f t="shared" si="4"/>
        <v>26840795</v>
      </c>
      <c r="K24" s="43">
        <f t="shared" si="4"/>
        <v>29067426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125724694</v>
      </c>
      <c r="C27" s="7">
        <v>57773684</v>
      </c>
      <c r="D27" s="64">
        <v>78884594</v>
      </c>
      <c r="E27" s="65">
        <v>65560000</v>
      </c>
      <c r="F27" s="7">
        <v>90163678</v>
      </c>
      <c r="G27" s="66">
        <v>90163678</v>
      </c>
      <c r="H27" s="67">
        <v>0</v>
      </c>
      <c r="I27" s="65">
        <v>103097000</v>
      </c>
      <c r="J27" s="7">
        <v>85673000</v>
      </c>
      <c r="K27" s="66">
        <v>88868000</v>
      </c>
    </row>
    <row r="28" spans="1:11" ht="13.5">
      <c r="A28" s="68" t="s">
        <v>30</v>
      </c>
      <c r="B28" s="6">
        <v>35816000</v>
      </c>
      <c r="C28" s="6">
        <v>34037076</v>
      </c>
      <c r="D28" s="23">
        <v>39149633</v>
      </c>
      <c r="E28" s="24">
        <v>34325000</v>
      </c>
      <c r="F28" s="6">
        <v>56380475</v>
      </c>
      <c r="G28" s="25">
        <v>56380475</v>
      </c>
      <c r="H28" s="26">
        <v>0</v>
      </c>
      <c r="I28" s="24">
        <v>66861000</v>
      </c>
      <c r="J28" s="6">
        <v>53294000</v>
      </c>
      <c r="K28" s="25">
        <v>56859000</v>
      </c>
    </row>
    <row r="29" spans="1:11" ht="13.5">
      <c r="A29" s="22" t="s">
        <v>90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89908694</v>
      </c>
      <c r="C31" s="6">
        <v>23736608</v>
      </c>
      <c r="D31" s="23">
        <v>39734961</v>
      </c>
      <c r="E31" s="24">
        <v>31235000</v>
      </c>
      <c r="F31" s="6">
        <v>33783203</v>
      </c>
      <c r="G31" s="25">
        <v>33783203</v>
      </c>
      <c r="H31" s="26">
        <v>0</v>
      </c>
      <c r="I31" s="24">
        <v>36236000</v>
      </c>
      <c r="J31" s="6">
        <v>32379000</v>
      </c>
      <c r="K31" s="25">
        <v>32009000</v>
      </c>
    </row>
    <row r="32" spans="1:11" ht="13.5">
      <c r="A32" s="34" t="s">
        <v>36</v>
      </c>
      <c r="B32" s="7">
        <f>SUM(B28:B31)</f>
        <v>125724694</v>
      </c>
      <c r="C32" s="7">
        <f aca="true" t="shared" si="5" ref="C32:K32">SUM(C28:C31)</f>
        <v>57773684</v>
      </c>
      <c r="D32" s="64">
        <f t="shared" si="5"/>
        <v>78884594</v>
      </c>
      <c r="E32" s="65">
        <f t="shared" si="5"/>
        <v>65560000</v>
      </c>
      <c r="F32" s="7">
        <f t="shared" si="5"/>
        <v>90163678</v>
      </c>
      <c r="G32" s="66">
        <f t="shared" si="5"/>
        <v>90163678</v>
      </c>
      <c r="H32" s="67">
        <f t="shared" si="5"/>
        <v>0</v>
      </c>
      <c r="I32" s="65">
        <f t="shared" si="5"/>
        <v>103097000</v>
      </c>
      <c r="J32" s="7">
        <f t="shared" si="5"/>
        <v>85673000</v>
      </c>
      <c r="K32" s="66">
        <f t="shared" si="5"/>
        <v>88868000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132800557</v>
      </c>
      <c r="C35" s="6">
        <v>125192680</v>
      </c>
      <c r="D35" s="23">
        <v>128435265</v>
      </c>
      <c r="E35" s="24">
        <v>130544007</v>
      </c>
      <c r="F35" s="6">
        <v>124094199</v>
      </c>
      <c r="G35" s="25">
        <v>124094199</v>
      </c>
      <c r="H35" s="26">
        <v>136276535</v>
      </c>
      <c r="I35" s="24">
        <v>98623731</v>
      </c>
      <c r="J35" s="6">
        <v>98645456</v>
      </c>
      <c r="K35" s="25">
        <v>109287045</v>
      </c>
    </row>
    <row r="36" spans="1:11" ht="13.5">
      <c r="A36" s="22" t="s">
        <v>39</v>
      </c>
      <c r="B36" s="6">
        <v>2780802422</v>
      </c>
      <c r="C36" s="6">
        <v>2632021563</v>
      </c>
      <c r="D36" s="23">
        <v>2558212054</v>
      </c>
      <c r="E36" s="24">
        <v>2730800991</v>
      </c>
      <c r="F36" s="6">
        <v>2730800991</v>
      </c>
      <c r="G36" s="25">
        <v>2730800991</v>
      </c>
      <c r="H36" s="26">
        <v>2757456405</v>
      </c>
      <c r="I36" s="24">
        <v>2661749601</v>
      </c>
      <c r="J36" s="6">
        <v>2747257038</v>
      </c>
      <c r="K36" s="25">
        <v>2837368965</v>
      </c>
    </row>
    <row r="37" spans="1:11" ht="13.5">
      <c r="A37" s="22" t="s">
        <v>40</v>
      </c>
      <c r="B37" s="6">
        <v>224661752</v>
      </c>
      <c r="C37" s="6">
        <v>243633000</v>
      </c>
      <c r="D37" s="23">
        <v>287476237</v>
      </c>
      <c r="E37" s="24">
        <v>181047794</v>
      </c>
      <c r="F37" s="6">
        <v>181047794</v>
      </c>
      <c r="G37" s="25">
        <v>181047794</v>
      </c>
      <c r="H37" s="26">
        <v>188903476</v>
      </c>
      <c r="I37" s="24">
        <v>162557179</v>
      </c>
      <c r="J37" s="6">
        <v>166718054</v>
      </c>
      <c r="K37" s="25">
        <v>168569854</v>
      </c>
    </row>
    <row r="38" spans="1:11" ht="13.5">
      <c r="A38" s="22" t="s">
        <v>41</v>
      </c>
      <c r="B38" s="6">
        <v>106187322</v>
      </c>
      <c r="C38" s="6">
        <v>87897320</v>
      </c>
      <c r="D38" s="23">
        <v>95772763</v>
      </c>
      <c r="E38" s="24">
        <v>88719199</v>
      </c>
      <c r="F38" s="6">
        <v>88719199</v>
      </c>
      <c r="G38" s="25">
        <v>88719199</v>
      </c>
      <c r="H38" s="26">
        <v>94999905</v>
      </c>
      <c r="I38" s="24">
        <v>72102500</v>
      </c>
      <c r="J38" s="6">
        <v>73604869</v>
      </c>
      <c r="K38" s="25">
        <v>77873951</v>
      </c>
    </row>
    <row r="39" spans="1:11" ht="13.5">
      <c r="A39" s="22" t="s">
        <v>42</v>
      </c>
      <c r="B39" s="6">
        <v>2582753905</v>
      </c>
      <c r="C39" s="6">
        <v>2425683923</v>
      </c>
      <c r="D39" s="23">
        <v>2303398319</v>
      </c>
      <c r="E39" s="24">
        <v>2591578005</v>
      </c>
      <c r="F39" s="6">
        <v>2585128197</v>
      </c>
      <c r="G39" s="25">
        <v>2585128197</v>
      </c>
      <c r="H39" s="26">
        <v>2609829559</v>
      </c>
      <c r="I39" s="24">
        <v>2525713654</v>
      </c>
      <c r="J39" s="6">
        <v>2605579571</v>
      </c>
      <c r="K39" s="25">
        <v>2700212205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90527906</v>
      </c>
      <c r="C42" s="6">
        <v>143653009</v>
      </c>
      <c r="D42" s="23">
        <v>79986627</v>
      </c>
      <c r="E42" s="24">
        <v>74729834</v>
      </c>
      <c r="F42" s="6">
        <v>87825504</v>
      </c>
      <c r="G42" s="25">
        <v>87825504</v>
      </c>
      <c r="H42" s="26">
        <v>26051358</v>
      </c>
      <c r="I42" s="24">
        <v>115340820</v>
      </c>
      <c r="J42" s="6">
        <v>91836071</v>
      </c>
      <c r="K42" s="25">
        <v>96483815</v>
      </c>
    </row>
    <row r="43" spans="1:11" ht="13.5">
      <c r="A43" s="22" t="s">
        <v>45</v>
      </c>
      <c r="B43" s="6">
        <v>-123075943</v>
      </c>
      <c r="C43" s="6">
        <v>-68766453</v>
      </c>
      <c r="D43" s="23">
        <v>-50756027</v>
      </c>
      <c r="E43" s="24">
        <v>-57083209</v>
      </c>
      <c r="F43" s="6">
        <v>-80948855</v>
      </c>
      <c r="G43" s="25">
        <v>-80948855</v>
      </c>
      <c r="H43" s="26">
        <v>-37854743</v>
      </c>
      <c r="I43" s="24">
        <v>-117650477</v>
      </c>
      <c r="J43" s="6">
        <v>-95879315</v>
      </c>
      <c r="K43" s="25">
        <v>-99827554</v>
      </c>
    </row>
    <row r="44" spans="1:11" ht="13.5">
      <c r="A44" s="22" t="s">
        <v>46</v>
      </c>
      <c r="B44" s="6">
        <v>35476713</v>
      </c>
      <c r="C44" s="6">
        <v>-25691724</v>
      </c>
      <c r="D44" s="23">
        <v>-25070287</v>
      </c>
      <c r="E44" s="24">
        <v>-17565268</v>
      </c>
      <c r="F44" s="6">
        <v>-17531014</v>
      </c>
      <c r="G44" s="25">
        <v>-17531014</v>
      </c>
      <c r="H44" s="26">
        <v>-9040893</v>
      </c>
      <c r="I44" s="24">
        <v>661063</v>
      </c>
      <c r="J44" s="6">
        <v>1587837</v>
      </c>
      <c r="K44" s="25">
        <v>1416139</v>
      </c>
    </row>
    <row r="45" spans="1:11" ht="13.5">
      <c r="A45" s="34" t="s">
        <v>47</v>
      </c>
      <c r="B45" s="7">
        <v>245947</v>
      </c>
      <c r="C45" s="7">
        <v>49144411</v>
      </c>
      <c r="D45" s="64">
        <v>53304724</v>
      </c>
      <c r="E45" s="65">
        <v>6750011</v>
      </c>
      <c r="F45" s="7">
        <v>42650359</v>
      </c>
      <c r="G45" s="66">
        <v>42650359</v>
      </c>
      <c r="H45" s="67">
        <v>37619332</v>
      </c>
      <c r="I45" s="65">
        <v>8851406</v>
      </c>
      <c r="J45" s="7">
        <v>6395999</v>
      </c>
      <c r="K45" s="66">
        <v>4468399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9327895</v>
      </c>
      <c r="C48" s="6">
        <v>58854640</v>
      </c>
      <c r="D48" s="23">
        <v>53304724</v>
      </c>
      <c r="E48" s="24">
        <v>64051058</v>
      </c>
      <c r="F48" s="6">
        <v>57601250</v>
      </c>
      <c r="G48" s="25">
        <v>57601250</v>
      </c>
      <c r="H48" s="26">
        <v>48096921</v>
      </c>
      <c r="I48" s="24">
        <v>21589397</v>
      </c>
      <c r="J48" s="6">
        <v>19239393</v>
      </c>
      <c r="K48" s="25">
        <v>17418947</v>
      </c>
    </row>
    <row r="49" spans="1:11" ht="13.5">
      <c r="A49" s="22" t="s">
        <v>50</v>
      </c>
      <c r="B49" s="6">
        <f>+B75</f>
        <v>55429323.86703375</v>
      </c>
      <c r="C49" s="6">
        <f aca="true" t="shared" si="6" ref="C49:K49">+C75</f>
        <v>119499323.78404391</v>
      </c>
      <c r="D49" s="23">
        <f t="shared" si="6"/>
        <v>177360014.82215285</v>
      </c>
      <c r="E49" s="24">
        <f t="shared" si="6"/>
        <v>7388464.342472777</v>
      </c>
      <c r="F49" s="6">
        <f t="shared" si="6"/>
        <v>8479344.76671189</v>
      </c>
      <c r="G49" s="25">
        <f t="shared" si="6"/>
        <v>8479344.76671189</v>
      </c>
      <c r="H49" s="26">
        <f t="shared" si="6"/>
        <v>146544640</v>
      </c>
      <c r="I49" s="24">
        <f t="shared" si="6"/>
        <v>-33441360.482603878</v>
      </c>
      <c r="J49" s="6">
        <f t="shared" si="6"/>
        <v>-34291581.43766323</v>
      </c>
      <c r="K49" s="25">
        <f t="shared" si="6"/>
        <v>-47704866.27685627</v>
      </c>
    </row>
    <row r="50" spans="1:11" ht="13.5">
      <c r="A50" s="34" t="s">
        <v>51</v>
      </c>
      <c r="B50" s="7">
        <f>+B48-B49</f>
        <v>-46101428.86703375</v>
      </c>
      <c r="C50" s="7">
        <f aca="true" t="shared" si="7" ref="C50:K50">+C48-C49</f>
        <v>-60644683.78404391</v>
      </c>
      <c r="D50" s="64">
        <f t="shared" si="7"/>
        <v>-124055290.82215285</v>
      </c>
      <c r="E50" s="65">
        <f t="shared" si="7"/>
        <v>56662593.65752722</v>
      </c>
      <c r="F50" s="7">
        <f t="shared" si="7"/>
        <v>49121905.23328811</v>
      </c>
      <c r="G50" s="66">
        <f t="shared" si="7"/>
        <v>49121905.23328811</v>
      </c>
      <c r="H50" s="67">
        <f t="shared" si="7"/>
        <v>-98447719</v>
      </c>
      <c r="I50" s="65">
        <f t="shared" si="7"/>
        <v>55030757.48260388</v>
      </c>
      <c r="J50" s="7">
        <f t="shared" si="7"/>
        <v>53530974.43766323</v>
      </c>
      <c r="K50" s="66">
        <f t="shared" si="7"/>
        <v>65123813.27685627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149692792</v>
      </c>
      <c r="C53" s="6">
        <v>172909228</v>
      </c>
      <c r="D53" s="23">
        <v>2690271534</v>
      </c>
      <c r="E53" s="24">
        <v>2621582000</v>
      </c>
      <c r="F53" s="6">
        <v>2646185678</v>
      </c>
      <c r="G53" s="25">
        <v>2646185678</v>
      </c>
      <c r="H53" s="26">
        <v>2556022000</v>
      </c>
      <c r="I53" s="24">
        <v>39963000</v>
      </c>
      <c r="J53" s="6">
        <v>42132000</v>
      </c>
      <c r="K53" s="25">
        <v>42132000</v>
      </c>
    </row>
    <row r="54" spans="1:11" ht="13.5">
      <c r="A54" s="22" t="s">
        <v>86</v>
      </c>
      <c r="B54" s="6">
        <v>116606277</v>
      </c>
      <c r="C54" s="6">
        <v>104803894</v>
      </c>
      <c r="D54" s="23">
        <v>100854490</v>
      </c>
      <c r="E54" s="24">
        <v>109256294</v>
      </c>
      <c r="F54" s="6">
        <v>103988890</v>
      </c>
      <c r="G54" s="25">
        <v>103988890</v>
      </c>
      <c r="H54" s="26">
        <v>0</v>
      </c>
      <c r="I54" s="24">
        <v>88300596</v>
      </c>
      <c r="J54" s="6">
        <v>91356903</v>
      </c>
      <c r="K54" s="25">
        <v>96338580</v>
      </c>
    </row>
    <row r="55" spans="1:11" ht="13.5">
      <c r="A55" s="22" t="s">
        <v>54</v>
      </c>
      <c r="B55" s="6">
        <v>88315059</v>
      </c>
      <c r="C55" s="6">
        <v>19967228</v>
      </c>
      <c r="D55" s="23">
        <v>17877776</v>
      </c>
      <c r="E55" s="24">
        <v>25273000</v>
      </c>
      <c r="F55" s="6">
        <v>26354732</v>
      </c>
      <c r="G55" s="25">
        <v>26354732</v>
      </c>
      <c r="H55" s="26">
        <v>0</v>
      </c>
      <c r="I55" s="24">
        <v>34541000</v>
      </c>
      <c r="J55" s="6">
        <v>35218000</v>
      </c>
      <c r="K55" s="25">
        <v>36669000</v>
      </c>
    </row>
    <row r="56" spans="1:11" ht="13.5">
      <c r="A56" s="22" t="s">
        <v>55</v>
      </c>
      <c r="B56" s="6">
        <v>14173000</v>
      </c>
      <c r="C56" s="6">
        <v>12181452</v>
      </c>
      <c r="D56" s="23">
        <v>15771904</v>
      </c>
      <c r="E56" s="24">
        <v>33453000</v>
      </c>
      <c r="F56" s="6">
        <v>0</v>
      </c>
      <c r="G56" s="25">
        <v>0</v>
      </c>
      <c r="H56" s="26">
        <v>0</v>
      </c>
      <c r="I56" s="24">
        <v>17619390</v>
      </c>
      <c r="J56" s="6">
        <v>18255780</v>
      </c>
      <c r="K56" s="25">
        <v>18819761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44704153</v>
      </c>
      <c r="C59" s="6">
        <v>44704153</v>
      </c>
      <c r="D59" s="23">
        <v>52000000</v>
      </c>
      <c r="E59" s="24">
        <v>52000000</v>
      </c>
      <c r="F59" s="6">
        <v>52000000</v>
      </c>
      <c r="G59" s="25">
        <v>52000000</v>
      </c>
      <c r="H59" s="26">
        <v>52000000</v>
      </c>
      <c r="I59" s="24">
        <v>31800000</v>
      </c>
      <c r="J59" s="6">
        <v>31800000</v>
      </c>
      <c r="K59" s="25">
        <v>31800000</v>
      </c>
    </row>
    <row r="60" spans="1:11" ht="13.5">
      <c r="A60" s="33" t="s">
        <v>58</v>
      </c>
      <c r="B60" s="6">
        <v>42437268</v>
      </c>
      <c r="C60" s="6">
        <v>42437268</v>
      </c>
      <c r="D60" s="23">
        <v>60000000</v>
      </c>
      <c r="E60" s="24">
        <v>60000000</v>
      </c>
      <c r="F60" s="6">
        <v>60000000</v>
      </c>
      <c r="G60" s="25">
        <v>60000000</v>
      </c>
      <c r="H60" s="26">
        <v>60000000</v>
      </c>
      <c r="I60" s="24">
        <v>60000000</v>
      </c>
      <c r="J60" s="6">
        <v>60000000</v>
      </c>
      <c r="K60" s="25">
        <v>60000000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911</v>
      </c>
      <c r="E63" s="91">
        <v>911</v>
      </c>
      <c r="F63" s="92">
        <v>911</v>
      </c>
      <c r="G63" s="93">
        <v>911</v>
      </c>
      <c r="H63" s="94">
        <v>911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78311</v>
      </c>
      <c r="C65" s="92">
        <v>78311</v>
      </c>
      <c r="D65" s="93">
        <v>9190</v>
      </c>
      <c r="E65" s="91">
        <v>9190</v>
      </c>
      <c r="F65" s="92">
        <v>9190</v>
      </c>
      <c r="G65" s="93">
        <v>9190</v>
      </c>
      <c r="H65" s="94">
        <v>9190</v>
      </c>
      <c r="I65" s="91">
        <v>3560</v>
      </c>
      <c r="J65" s="92">
        <v>3560</v>
      </c>
      <c r="K65" s="93">
        <v>3560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0.957798010143475</v>
      </c>
      <c r="C70" s="5">
        <f aca="true" t="shared" si="8" ref="C70:K70">IF(ISERROR(C71/C72),0,(C71/C72))</f>
        <v>1.0671662135323132</v>
      </c>
      <c r="D70" s="5">
        <f t="shared" si="8"/>
        <v>0.9478694563414213</v>
      </c>
      <c r="E70" s="5">
        <f t="shared" si="8"/>
        <v>0.8928903075629028</v>
      </c>
      <c r="F70" s="5">
        <f t="shared" si="8"/>
        <v>0.8852591830279409</v>
      </c>
      <c r="G70" s="5">
        <f t="shared" si="8"/>
        <v>0.8852591830279409</v>
      </c>
      <c r="H70" s="5">
        <f t="shared" si="8"/>
        <v>0</v>
      </c>
      <c r="I70" s="5">
        <f t="shared" si="8"/>
        <v>0.9249644623796223</v>
      </c>
      <c r="J70" s="5">
        <f t="shared" si="8"/>
        <v>0.9184583041335842</v>
      </c>
      <c r="K70" s="5">
        <f t="shared" si="8"/>
        <v>0.9154639731962895</v>
      </c>
    </row>
    <row r="71" spans="1:11" ht="12.75" hidden="1">
      <c r="A71" s="1" t="s">
        <v>92</v>
      </c>
      <c r="B71" s="1">
        <f>+B83</f>
        <v>532373276</v>
      </c>
      <c r="C71" s="1">
        <f aca="true" t="shared" si="9" ref="C71:K71">+C83</f>
        <v>641274466</v>
      </c>
      <c r="D71" s="1">
        <f t="shared" si="9"/>
        <v>578411257</v>
      </c>
      <c r="E71" s="1">
        <f t="shared" si="9"/>
        <v>720192585</v>
      </c>
      <c r="F71" s="1">
        <f t="shared" si="9"/>
        <v>685503684</v>
      </c>
      <c r="G71" s="1">
        <f t="shared" si="9"/>
        <v>685503684</v>
      </c>
      <c r="H71" s="1">
        <f t="shared" si="9"/>
        <v>627012468</v>
      </c>
      <c r="I71" s="1">
        <f t="shared" si="9"/>
        <v>762695848</v>
      </c>
      <c r="J71" s="1">
        <f t="shared" si="9"/>
        <v>801351270</v>
      </c>
      <c r="K71" s="1">
        <f t="shared" si="9"/>
        <v>843034344</v>
      </c>
    </row>
    <row r="72" spans="1:11" ht="12.75" hidden="1">
      <c r="A72" s="1" t="s">
        <v>93</v>
      </c>
      <c r="B72" s="1">
        <f>+B77</f>
        <v>555830426</v>
      </c>
      <c r="C72" s="1">
        <f aca="true" t="shared" si="10" ref="C72:K72">+C77</f>
        <v>600913389</v>
      </c>
      <c r="D72" s="1">
        <f t="shared" si="10"/>
        <v>610222487</v>
      </c>
      <c r="E72" s="1">
        <f t="shared" si="10"/>
        <v>806585735</v>
      </c>
      <c r="F72" s="1">
        <f t="shared" si="10"/>
        <v>774353655</v>
      </c>
      <c r="G72" s="1">
        <f t="shared" si="10"/>
        <v>774353655</v>
      </c>
      <c r="H72" s="1">
        <f t="shared" si="10"/>
        <v>0</v>
      </c>
      <c r="I72" s="1">
        <f t="shared" si="10"/>
        <v>824567731</v>
      </c>
      <c r="J72" s="1">
        <f t="shared" si="10"/>
        <v>872496080</v>
      </c>
      <c r="K72" s="1">
        <f t="shared" si="10"/>
        <v>920882054</v>
      </c>
    </row>
    <row r="73" spans="1:11" ht="12.75" hidden="1">
      <c r="A73" s="1" t="s">
        <v>94</v>
      </c>
      <c r="B73" s="1">
        <f>+B74</f>
        <v>-58850237.66666667</v>
      </c>
      <c r="C73" s="1">
        <f aca="true" t="shared" si="11" ref="C73:K73">+(C78+C80+C81+C82)-(B78+B80+B81+B82)</f>
        <v>-53452171</v>
      </c>
      <c r="D73" s="1">
        <f t="shared" si="11"/>
        <v>2918442</v>
      </c>
      <c r="E73" s="1">
        <f t="shared" si="11"/>
        <v>91677455</v>
      </c>
      <c r="F73" s="1">
        <f>+(F78+F80+F81+F82)-(D78+D80+D81+D82)</f>
        <v>91677455</v>
      </c>
      <c r="G73" s="1">
        <f>+(G78+G80+G81+G82)-(D78+D80+D81+D82)</f>
        <v>91677455</v>
      </c>
      <c r="H73" s="1">
        <f>+(H78+H80+H81+H82)-(D78+D80+D81+D82)</f>
        <v>208746962</v>
      </c>
      <c r="I73" s="1">
        <f>+(I78+I80+I81+I82)-(E78+E80+E81+E82)</f>
        <v>13260237</v>
      </c>
      <c r="J73" s="1">
        <f t="shared" si="11"/>
        <v>2123895</v>
      </c>
      <c r="K73" s="1">
        <f t="shared" si="11"/>
        <v>15315327</v>
      </c>
    </row>
    <row r="74" spans="1:11" ht="12.75" hidden="1">
      <c r="A74" s="1" t="s">
        <v>95</v>
      </c>
      <c r="B74" s="1">
        <f>+TREND(C74:E74)</f>
        <v>-58850237.66666667</v>
      </c>
      <c r="C74" s="1">
        <f>+C73</f>
        <v>-53452171</v>
      </c>
      <c r="D74" s="1">
        <f aca="true" t="shared" si="12" ref="D74:K74">+D73</f>
        <v>2918442</v>
      </c>
      <c r="E74" s="1">
        <f t="shared" si="12"/>
        <v>91677455</v>
      </c>
      <c r="F74" s="1">
        <f t="shared" si="12"/>
        <v>91677455</v>
      </c>
      <c r="G74" s="1">
        <f t="shared" si="12"/>
        <v>91677455</v>
      </c>
      <c r="H74" s="1">
        <f t="shared" si="12"/>
        <v>208746962</v>
      </c>
      <c r="I74" s="1">
        <f t="shared" si="12"/>
        <v>13260237</v>
      </c>
      <c r="J74" s="1">
        <f t="shared" si="12"/>
        <v>2123895</v>
      </c>
      <c r="K74" s="1">
        <f t="shared" si="12"/>
        <v>15315327</v>
      </c>
    </row>
    <row r="75" spans="1:11" ht="12.75" hidden="1">
      <c r="A75" s="1" t="s">
        <v>96</v>
      </c>
      <c r="B75" s="1">
        <f>+B84-(((B80+B81+B78)*B70)-B79)</f>
        <v>55429323.86703375</v>
      </c>
      <c r="C75" s="1">
        <f aca="true" t="shared" si="13" ref="C75:K75">+C84-(((C80+C81+C78)*C70)-C79)</f>
        <v>119499323.78404391</v>
      </c>
      <c r="D75" s="1">
        <f t="shared" si="13"/>
        <v>177360014.82215285</v>
      </c>
      <c r="E75" s="1">
        <f t="shared" si="13"/>
        <v>7388464.342472777</v>
      </c>
      <c r="F75" s="1">
        <f t="shared" si="13"/>
        <v>8479344.76671189</v>
      </c>
      <c r="G75" s="1">
        <f t="shared" si="13"/>
        <v>8479344.76671189</v>
      </c>
      <c r="H75" s="1">
        <f t="shared" si="13"/>
        <v>146544640</v>
      </c>
      <c r="I75" s="1">
        <f t="shared" si="13"/>
        <v>-33441360.482603878</v>
      </c>
      <c r="J75" s="1">
        <f t="shared" si="13"/>
        <v>-34291581.43766323</v>
      </c>
      <c r="K75" s="1">
        <f t="shared" si="13"/>
        <v>-47704866.27685627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555830426</v>
      </c>
      <c r="C77" s="3">
        <v>600913389</v>
      </c>
      <c r="D77" s="3">
        <v>610222487</v>
      </c>
      <c r="E77" s="3">
        <v>806585735</v>
      </c>
      <c r="F77" s="3">
        <v>774353655</v>
      </c>
      <c r="G77" s="3">
        <v>774353655</v>
      </c>
      <c r="H77" s="3">
        <v>0</v>
      </c>
      <c r="I77" s="3">
        <v>824567731</v>
      </c>
      <c r="J77" s="3">
        <v>872496080</v>
      </c>
      <c r="K77" s="3">
        <v>920882054</v>
      </c>
    </row>
    <row r="78" spans="1:11" ht="12.75" hidden="1">
      <c r="A78" s="2" t="s">
        <v>65</v>
      </c>
      <c r="B78" s="3">
        <v>0</v>
      </c>
      <c r="C78" s="3">
        <v>3960080</v>
      </c>
      <c r="D78" s="3">
        <v>5175094</v>
      </c>
      <c r="E78" s="3">
        <v>93657767</v>
      </c>
      <c r="F78" s="3">
        <v>93657767</v>
      </c>
      <c r="G78" s="3">
        <v>93657767</v>
      </c>
      <c r="H78" s="3">
        <v>189358275</v>
      </c>
      <c r="I78" s="3">
        <v>95111000</v>
      </c>
      <c r="J78" s="3">
        <v>95000000</v>
      </c>
      <c r="K78" s="3">
        <v>98000000</v>
      </c>
    </row>
    <row r="79" spans="1:11" ht="12.75" hidden="1">
      <c r="A79" s="2" t="s">
        <v>66</v>
      </c>
      <c r="B79" s="3">
        <v>175568590</v>
      </c>
      <c r="C79" s="3">
        <v>194232295</v>
      </c>
      <c r="D79" s="3">
        <v>246830336</v>
      </c>
      <c r="E79" s="3">
        <v>135028441</v>
      </c>
      <c r="F79" s="3">
        <v>135028441</v>
      </c>
      <c r="G79" s="3">
        <v>135028441</v>
      </c>
      <c r="H79" s="3">
        <v>146544640</v>
      </c>
      <c r="I79" s="3">
        <v>110000000</v>
      </c>
      <c r="J79" s="3">
        <v>109000000</v>
      </c>
      <c r="K79" s="3">
        <v>108000000</v>
      </c>
    </row>
    <row r="80" spans="1:11" ht="12.75" hidden="1">
      <c r="A80" s="2" t="s">
        <v>67</v>
      </c>
      <c r="B80" s="3">
        <v>125432779</v>
      </c>
      <c r="C80" s="3">
        <v>66069284</v>
      </c>
      <c r="D80" s="3">
        <v>63709384</v>
      </c>
      <c r="E80" s="3">
        <v>39247504</v>
      </c>
      <c r="F80" s="3">
        <v>39247504</v>
      </c>
      <c r="G80" s="3">
        <v>39247504</v>
      </c>
      <c r="H80" s="3">
        <v>62579702</v>
      </c>
      <c r="I80" s="3">
        <v>49070506</v>
      </c>
      <c r="J80" s="3">
        <v>49266966</v>
      </c>
      <c r="K80" s="3">
        <v>59486815</v>
      </c>
    </row>
    <row r="81" spans="1:11" ht="12.75" hidden="1">
      <c r="A81" s="2" t="s">
        <v>68</v>
      </c>
      <c r="B81" s="3">
        <v>0</v>
      </c>
      <c r="C81" s="3">
        <v>0</v>
      </c>
      <c r="D81" s="3">
        <v>4406544</v>
      </c>
      <c r="E81" s="3">
        <v>10046193</v>
      </c>
      <c r="F81" s="3">
        <v>10046193</v>
      </c>
      <c r="G81" s="3">
        <v>10046193</v>
      </c>
      <c r="H81" s="3">
        <v>30100007</v>
      </c>
      <c r="I81" s="3">
        <v>10896193</v>
      </c>
      <c r="J81" s="3">
        <v>11746193</v>
      </c>
      <c r="K81" s="3">
        <v>12596193</v>
      </c>
    </row>
    <row r="82" spans="1:11" ht="12.75" hidden="1">
      <c r="A82" s="2" t="s">
        <v>69</v>
      </c>
      <c r="B82" s="3">
        <v>0</v>
      </c>
      <c r="C82" s="3">
        <v>1951244</v>
      </c>
      <c r="D82" s="3">
        <v>1608028</v>
      </c>
      <c r="E82" s="3">
        <v>23625041</v>
      </c>
      <c r="F82" s="3">
        <v>23625041</v>
      </c>
      <c r="G82" s="3">
        <v>23625041</v>
      </c>
      <c r="H82" s="3">
        <v>1608028</v>
      </c>
      <c r="I82" s="3">
        <v>24759043</v>
      </c>
      <c r="J82" s="3">
        <v>25947478</v>
      </c>
      <c r="K82" s="3">
        <v>27192956</v>
      </c>
    </row>
    <row r="83" spans="1:11" ht="12.75" hidden="1">
      <c r="A83" s="2" t="s">
        <v>70</v>
      </c>
      <c r="B83" s="3">
        <v>532373276</v>
      </c>
      <c r="C83" s="3">
        <v>641274466</v>
      </c>
      <c r="D83" s="3">
        <v>578411257</v>
      </c>
      <c r="E83" s="3">
        <v>720192585</v>
      </c>
      <c r="F83" s="3">
        <v>685503684</v>
      </c>
      <c r="G83" s="3">
        <v>685503684</v>
      </c>
      <c r="H83" s="3">
        <v>627012468</v>
      </c>
      <c r="I83" s="3">
        <v>762695848</v>
      </c>
      <c r="J83" s="3">
        <v>801351270</v>
      </c>
      <c r="K83" s="3">
        <v>843034344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26892580</v>
      </c>
      <c r="C5" s="6">
        <v>31401676</v>
      </c>
      <c r="D5" s="23">
        <v>27647144</v>
      </c>
      <c r="E5" s="24">
        <v>62195000</v>
      </c>
      <c r="F5" s="6">
        <v>203195000</v>
      </c>
      <c r="G5" s="25">
        <v>203195000</v>
      </c>
      <c r="H5" s="26">
        <v>0</v>
      </c>
      <c r="I5" s="24">
        <v>70018180</v>
      </c>
      <c r="J5" s="6">
        <v>75094453</v>
      </c>
      <c r="K5" s="25">
        <v>80526064</v>
      </c>
    </row>
    <row r="6" spans="1:11" ht="13.5">
      <c r="A6" s="22" t="s">
        <v>18</v>
      </c>
      <c r="B6" s="6">
        <v>178955848</v>
      </c>
      <c r="C6" s="6">
        <v>191590985</v>
      </c>
      <c r="D6" s="23">
        <v>213049950</v>
      </c>
      <c r="E6" s="24">
        <v>229295840</v>
      </c>
      <c r="F6" s="6">
        <v>250123779</v>
      </c>
      <c r="G6" s="25">
        <v>250123779</v>
      </c>
      <c r="H6" s="26">
        <v>0</v>
      </c>
      <c r="I6" s="24">
        <v>296768310</v>
      </c>
      <c r="J6" s="6">
        <v>311994755</v>
      </c>
      <c r="K6" s="25">
        <v>322944174</v>
      </c>
    </row>
    <row r="7" spans="1:11" ht="13.5">
      <c r="A7" s="22" t="s">
        <v>19</v>
      </c>
      <c r="B7" s="6">
        <v>512185</v>
      </c>
      <c r="C7" s="6">
        <v>550750</v>
      </c>
      <c r="D7" s="23">
        <v>1211552</v>
      </c>
      <c r="E7" s="24">
        <v>500000</v>
      </c>
      <c r="F7" s="6">
        <v>500000</v>
      </c>
      <c r="G7" s="25">
        <v>500000</v>
      </c>
      <c r="H7" s="26">
        <v>0</v>
      </c>
      <c r="I7" s="24">
        <v>529000</v>
      </c>
      <c r="J7" s="6">
        <v>559682</v>
      </c>
      <c r="K7" s="25">
        <v>592144</v>
      </c>
    </row>
    <row r="8" spans="1:11" ht="13.5">
      <c r="A8" s="22" t="s">
        <v>20</v>
      </c>
      <c r="B8" s="6">
        <v>126584968</v>
      </c>
      <c r="C8" s="6">
        <v>109453266</v>
      </c>
      <c r="D8" s="23">
        <v>117224870</v>
      </c>
      <c r="E8" s="24">
        <v>125884000</v>
      </c>
      <c r="F8" s="6">
        <v>125884000</v>
      </c>
      <c r="G8" s="25">
        <v>125884000</v>
      </c>
      <c r="H8" s="26">
        <v>0</v>
      </c>
      <c r="I8" s="24">
        <v>191625550</v>
      </c>
      <c r="J8" s="6">
        <v>188953000</v>
      </c>
      <c r="K8" s="25">
        <v>202085999</v>
      </c>
    </row>
    <row r="9" spans="1:11" ht="13.5">
      <c r="A9" s="22" t="s">
        <v>21</v>
      </c>
      <c r="B9" s="6">
        <v>29513692</v>
      </c>
      <c r="C9" s="6">
        <v>50925585</v>
      </c>
      <c r="D9" s="23">
        <v>43227819</v>
      </c>
      <c r="E9" s="24">
        <v>56382040</v>
      </c>
      <c r="F9" s="6">
        <v>43130723</v>
      </c>
      <c r="G9" s="25">
        <v>43130723</v>
      </c>
      <c r="H9" s="26">
        <v>0</v>
      </c>
      <c r="I9" s="24">
        <v>16896789</v>
      </c>
      <c r="J9" s="6">
        <v>16971825</v>
      </c>
      <c r="K9" s="25">
        <v>17051452</v>
      </c>
    </row>
    <row r="10" spans="1:11" ht="25.5">
      <c r="A10" s="27" t="s">
        <v>85</v>
      </c>
      <c r="B10" s="28">
        <f>SUM(B5:B9)</f>
        <v>362459273</v>
      </c>
      <c r="C10" s="29">
        <f aca="true" t="shared" si="0" ref="C10:K10">SUM(C5:C9)</f>
        <v>383922262</v>
      </c>
      <c r="D10" s="30">
        <f t="shared" si="0"/>
        <v>402361335</v>
      </c>
      <c r="E10" s="28">
        <f t="shared" si="0"/>
        <v>474256880</v>
      </c>
      <c r="F10" s="29">
        <f t="shared" si="0"/>
        <v>622833502</v>
      </c>
      <c r="G10" s="31">
        <f t="shared" si="0"/>
        <v>622833502</v>
      </c>
      <c r="H10" s="32">
        <f t="shared" si="0"/>
        <v>0</v>
      </c>
      <c r="I10" s="28">
        <f t="shared" si="0"/>
        <v>575837829</v>
      </c>
      <c r="J10" s="29">
        <f t="shared" si="0"/>
        <v>593573715</v>
      </c>
      <c r="K10" s="31">
        <f t="shared" si="0"/>
        <v>623199833</v>
      </c>
    </row>
    <row r="11" spans="1:11" ht="13.5">
      <c r="A11" s="22" t="s">
        <v>22</v>
      </c>
      <c r="B11" s="6">
        <v>94016686</v>
      </c>
      <c r="C11" s="6">
        <v>105800709</v>
      </c>
      <c r="D11" s="23">
        <v>125492279</v>
      </c>
      <c r="E11" s="24">
        <v>136495000</v>
      </c>
      <c r="F11" s="6">
        <v>136495000</v>
      </c>
      <c r="G11" s="25">
        <v>136495000</v>
      </c>
      <c r="H11" s="26">
        <v>0</v>
      </c>
      <c r="I11" s="24">
        <v>148900131</v>
      </c>
      <c r="J11" s="6">
        <v>150211842</v>
      </c>
      <c r="K11" s="25">
        <v>151763662</v>
      </c>
    </row>
    <row r="12" spans="1:11" ht="13.5">
      <c r="A12" s="22" t="s">
        <v>23</v>
      </c>
      <c r="B12" s="6">
        <v>8855253</v>
      </c>
      <c r="C12" s="6">
        <v>10694671</v>
      </c>
      <c r="D12" s="23">
        <v>10215719</v>
      </c>
      <c r="E12" s="24">
        <v>11626000</v>
      </c>
      <c r="F12" s="6">
        <v>11626000</v>
      </c>
      <c r="G12" s="25">
        <v>11626000</v>
      </c>
      <c r="H12" s="26">
        <v>0</v>
      </c>
      <c r="I12" s="24">
        <v>12556080</v>
      </c>
      <c r="J12" s="6">
        <v>13560566</v>
      </c>
      <c r="K12" s="25">
        <v>14645411</v>
      </c>
    </row>
    <row r="13" spans="1:11" ht="13.5">
      <c r="A13" s="22" t="s">
        <v>86</v>
      </c>
      <c r="B13" s="6">
        <v>64608864</v>
      </c>
      <c r="C13" s="6">
        <v>85165566</v>
      </c>
      <c r="D13" s="23">
        <v>52445598</v>
      </c>
      <c r="E13" s="24">
        <v>117500000</v>
      </c>
      <c r="F13" s="6">
        <v>117500000</v>
      </c>
      <c r="G13" s="25">
        <v>117500000</v>
      </c>
      <c r="H13" s="26">
        <v>0</v>
      </c>
      <c r="I13" s="24">
        <v>58000000</v>
      </c>
      <c r="J13" s="6">
        <v>58000001</v>
      </c>
      <c r="K13" s="25">
        <v>58000001</v>
      </c>
    </row>
    <row r="14" spans="1:11" ht="13.5">
      <c r="A14" s="22" t="s">
        <v>24</v>
      </c>
      <c r="B14" s="6">
        <v>3535683</v>
      </c>
      <c r="C14" s="6">
        <v>6946759</v>
      </c>
      <c r="D14" s="23">
        <v>12255100</v>
      </c>
      <c r="E14" s="24">
        <v>1835909</v>
      </c>
      <c r="F14" s="6">
        <v>5601909</v>
      </c>
      <c r="G14" s="25">
        <v>5601909</v>
      </c>
      <c r="H14" s="26">
        <v>0</v>
      </c>
      <c r="I14" s="24">
        <v>2200000</v>
      </c>
      <c r="J14" s="6">
        <v>2000000</v>
      </c>
      <c r="K14" s="25">
        <v>1800000</v>
      </c>
    </row>
    <row r="15" spans="1:11" ht="13.5">
      <c r="A15" s="22" t="s">
        <v>25</v>
      </c>
      <c r="B15" s="6">
        <v>159483283</v>
      </c>
      <c r="C15" s="6">
        <v>145336951</v>
      </c>
      <c r="D15" s="23">
        <v>182409452</v>
      </c>
      <c r="E15" s="24">
        <v>174262055</v>
      </c>
      <c r="F15" s="6">
        <v>180900000</v>
      </c>
      <c r="G15" s="25">
        <v>180900000</v>
      </c>
      <c r="H15" s="26">
        <v>0</v>
      </c>
      <c r="I15" s="24">
        <v>193733448</v>
      </c>
      <c r="J15" s="6">
        <v>214189257</v>
      </c>
      <c r="K15" s="25">
        <v>236889540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2500000</v>
      </c>
      <c r="J16" s="6">
        <v>500000</v>
      </c>
      <c r="K16" s="25">
        <v>500000</v>
      </c>
    </row>
    <row r="17" spans="1:11" ht="13.5">
      <c r="A17" s="22" t="s">
        <v>27</v>
      </c>
      <c r="B17" s="6">
        <v>62432471</v>
      </c>
      <c r="C17" s="6">
        <v>103946876</v>
      </c>
      <c r="D17" s="23">
        <v>172118545</v>
      </c>
      <c r="E17" s="24">
        <v>128177000</v>
      </c>
      <c r="F17" s="6">
        <v>111851000</v>
      </c>
      <c r="G17" s="25">
        <v>111851000</v>
      </c>
      <c r="H17" s="26">
        <v>0</v>
      </c>
      <c r="I17" s="24">
        <v>67600000</v>
      </c>
      <c r="J17" s="6">
        <v>70397601</v>
      </c>
      <c r="K17" s="25">
        <v>73769876</v>
      </c>
    </row>
    <row r="18" spans="1:11" ht="13.5">
      <c r="A18" s="34" t="s">
        <v>28</v>
      </c>
      <c r="B18" s="35">
        <f>SUM(B11:B17)</f>
        <v>392932240</v>
      </c>
      <c r="C18" s="36">
        <f aca="true" t="shared" si="1" ref="C18:K18">SUM(C11:C17)</f>
        <v>457891532</v>
      </c>
      <c r="D18" s="37">
        <f t="shared" si="1"/>
        <v>554936693</v>
      </c>
      <c r="E18" s="35">
        <f t="shared" si="1"/>
        <v>569895964</v>
      </c>
      <c r="F18" s="36">
        <f t="shared" si="1"/>
        <v>563973909</v>
      </c>
      <c r="G18" s="38">
        <f t="shared" si="1"/>
        <v>563973909</v>
      </c>
      <c r="H18" s="39">
        <f t="shared" si="1"/>
        <v>0</v>
      </c>
      <c r="I18" s="35">
        <f t="shared" si="1"/>
        <v>485489659</v>
      </c>
      <c r="J18" s="36">
        <f t="shared" si="1"/>
        <v>508859267</v>
      </c>
      <c r="K18" s="38">
        <f t="shared" si="1"/>
        <v>537368490</v>
      </c>
    </row>
    <row r="19" spans="1:11" ht="13.5">
      <c r="A19" s="34" t="s">
        <v>29</v>
      </c>
      <c r="B19" s="40">
        <f>+B10-B18</f>
        <v>-30472967</v>
      </c>
      <c r="C19" s="41">
        <f aca="true" t="shared" si="2" ref="C19:K19">+C10-C18</f>
        <v>-73969270</v>
      </c>
      <c r="D19" s="42">
        <f t="shared" si="2"/>
        <v>-152575358</v>
      </c>
      <c r="E19" s="40">
        <f t="shared" si="2"/>
        <v>-95639084</v>
      </c>
      <c r="F19" s="41">
        <f t="shared" si="2"/>
        <v>58859593</v>
      </c>
      <c r="G19" s="43">
        <f t="shared" si="2"/>
        <v>58859593</v>
      </c>
      <c r="H19" s="44">
        <f t="shared" si="2"/>
        <v>0</v>
      </c>
      <c r="I19" s="40">
        <f t="shared" si="2"/>
        <v>90348170</v>
      </c>
      <c r="J19" s="41">
        <f t="shared" si="2"/>
        <v>84714448</v>
      </c>
      <c r="K19" s="43">
        <f t="shared" si="2"/>
        <v>85831343</v>
      </c>
    </row>
    <row r="20" spans="1:11" ht="13.5">
      <c r="A20" s="22" t="s">
        <v>30</v>
      </c>
      <c r="B20" s="24">
        <v>51474801</v>
      </c>
      <c r="C20" s="6">
        <v>63012592</v>
      </c>
      <c r="D20" s="23">
        <v>72829312</v>
      </c>
      <c r="E20" s="24">
        <v>-16760000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21001834</v>
      </c>
      <c r="C22" s="52">
        <f aca="true" t="shared" si="3" ref="C22:K22">SUM(C19:C21)</f>
        <v>-10956678</v>
      </c>
      <c r="D22" s="53">
        <f t="shared" si="3"/>
        <v>-79746046</v>
      </c>
      <c r="E22" s="51">
        <f t="shared" si="3"/>
        <v>-112399084</v>
      </c>
      <c r="F22" s="52">
        <f t="shared" si="3"/>
        <v>58859593</v>
      </c>
      <c r="G22" s="54">
        <f t="shared" si="3"/>
        <v>58859593</v>
      </c>
      <c r="H22" s="55">
        <f t="shared" si="3"/>
        <v>0</v>
      </c>
      <c r="I22" s="51">
        <f t="shared" si="3"/>
        <v>90348170</v>
      </c>
      <c r="J22" s="52">
        <f t="shared" si="3"/>
        <v>84714448</v>
      </c>
      <c r="K22" s="54">
        <f t="shared" si="3"/>
        <v>85831343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21001834</v>
      </c>
      <c r="C24" s="41">
        <f aca="true" t="shared" si="4" ref="C24:K24">SUM(C22:C23)</f>
        <v>-10956678</v>
      </c>
      <c r="D24" s="42">
        <f t="shared" si="4"/>
        <v>-79746046</v>
      </c>
      <c r="E24" s="40">
        <f t="shared" si="4"/>
        <v>-112399084</v>
      </c>
      <c r="F24" s="41">
        <f t="shared" si="4"/>
        <v>58859593</v>
      </c>
      <c r="G24" s="43">
        <f t="shared" si="4"/>
        <v>58859593</v>
      </c>
      <c r="H24" s="44">
        <f t="shared" si="4"/>
        <v>0</v>
      </c>
      <c r="I24" s="40">
        <f t="shared" si="4"/>
        <v>90348170</v>
      </c>
      <c r="J24" s="41">
        <f t="shared" si="4"/>
        <v>84714448</v>
      </c>
      <c r="K24" s="43">
        <f t="shared" si="4"/>
        <v>85831343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63195000</v>
      </c>
      <c r="C27" s="7">
        <v>79220000</v>
      </c>
      <c r="D27" s="64">
        <v>82594000</v>
      </c>
      <c r="E27" s="65">
        <v>84209000</v>
      </c>
      <c r="F27" s="7">
        <v>84209000</v>
      </c>
      <c r="G27" s="66">
        <v>84209000</v>
      </c>
      <c r="H27" s="67">
        <v>0</v>
      </c>
      <c r="I27" s="65">
        <v>62322354</v>
      </c>
      <c r="J27" s="7">
        <v>51748048</v>
      </c>
      <c r="K27" s="66">
        <v>55290000</v>
      </c>
    </row>
    <row r="28" spans="1:11" ht="13.5">
      <c r="A28" s="68" t="s">
        <v>30</v>
      </c>
      <c r="B28" s="6">
        <v>54376000</v>
      </c>
      <c r="C28" s="6">
        <v>63756000</v>
      </c>
      <c r="D28" s="23">
        <v>72829000</v>
      </c>
      <c r="E28" s="24">
        <v>69693000</v>
      </c>
      <c r="F28" s="6">
        <v>69693000</v>
      </c>
      <c r="G28" s="25">
        <v>69693000</v>
      </c>
      <c r="H28" s="26">
        <v>0</v>
      </c>
      <c r="I28" s="24">
        <v>52352354</v>
      </c>
      <c r="J28" s="6">
        <v>51748048</v>
      </c>
      <c r="K28" s="25">
        <v>55290000</v>
      </c>
    </row>
    <row r="29" spans="1:11" ht="13.5">
      <c r="A29" s="22" t="s">
        <v>90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14140000</v>
      </c>
      <c r="D30" s="23">
        <v>2565000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8819000</v>
      </c>
      <c r="C31" s="6">
        <v>1324000</v>
      </c>
      <c r="D31" s="23">
        <v>7200000</v>
      </c>
      <c r="E31" s="24">
        <v>14516000</v>
      </c>
      <c r="F31" s="6">
        <v>14516000</v>
      </c>
      <c r="G31" s="25">
        <v>14516000</v>
      </c>
      <c r="H31" s="26">
        <v>0</v>
      </c>
      <c r="I31" s="24">
        <v>9970000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63195000</v>
      </c>
      <c r="C32" s="7">
        <f aca="true" t="shared" si="5" ref="C32:K32">SUM(C28:C31)</f>
        <v>79220000</v>
      </c>
      <c r="D32" s="64">
        <f t="shared" si="5"/>
        <v>82594000</v>
      </c>
      <c r="E32" s="65">
        <f t="shared" si="5"/>
        <v>84209000</v>
      </c>
      <c r="F32" s="7">
        <f t="shared" si="5"/>
        <v>84209000</v>
      </c>
      <c r="G32" s="66">
        <f t="shared" si="5"/>
        <v>84209000</v>
      </c>
      <c r="H32" s="67">
        <f t="shared" si="5"/>
        <v>0</v>
      </c>
      <c r="I32" s="65">
        <f t="shared" si="5"/>
        <v>62322354</v>
      </c>
      <c r="J32" s="7">
        <f t="shared" si="5"/>
        <v>51748048</v>
      </c>
      <c r="K32" s="66">
        <f t="shared" si="5"/>
        <v>55290000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65589655</v>
      </c>
      <c r="C35" s="6">
        <v>83872577</v>
      </c>
      <c r="D35" s="23">
        <v>89684752</v>
      </c>
      <c r="E35" s="24">
        <v>42863656</v>
      </c>
      <c r="F35" s="6">
        <v>276499583</v>
      </c>
      <c r="G35" s="25">
        <v>276499583</v>
      </c>
      <c r="H35" s="26">
        <v>391914148</v>
      </c>
      <c r="I35" s="24">
        <v>245815805</v>
      </c>
      <c r="J35" s="6">
        <v>243719276</v>
      </c>
      <c r="K35" s="25">
        <v>266990342</v>
      </c>
    </row>
    <row r="36" spans="1:11" ht="13.5">
      <c r="A36" s="22" t="s">
        <v>39</v>
      </c>
      <c r="B36" s="6">
        <v>1360017801</v>
      </c>
      <c r="C36" s="6">
        <v>1415309294</v>
      </c>
      <c r="D36" s="23">
        <v>1437785090</v>
      </c>
      <c r="E36" s="24">
        <v>1464678273</v>
      </c>
      <c r="F36" s="6">
        <v>1462357361</v>
      </c>
      <c r="G36" s="25">
        <v>1462357361</v>
      </c>
      <c r="H36" s="26">
        <v>1233854682</v>
      </c>
      <c r="I36" s="24">
        <v>1373955133</v>
      </c>
      <c r="J36" s="6">
        <v>1628548195</v>
      </c>
      <c r="K36" s="25">
        <v>1718940828</v>
      </c>
    </row>
    <row r="37" spans="1:11" ht="13.5">
      <c r="A37" s="22" t="s">
        <v>40</v>
      </c>
      <c r="B37" s="6">
        <v>87128269</v>
      </c>
      <c r="C37" s="6">
        <v>139150725</v>
      </c>
      <c r="D37" s="23">
        <v>194320786</v>
      </c>
      <c r="E37" s="24">
        <v>66772939</v>
      </c>
      <c r="F37" s="6">
        <v>46739685</v>
      </c>
      <c r="G37" s="25">
        <v>46739685</v>
      </c>
      <c r="H37" s="26">
        <v>82517618</v>
      </c>
      <c r="I37" s="24">
        <v>42608465</v>
      </c>
      <c r="J37" s="6">
        <v>36878390</v>
      </c>
      <c r="K37" s="25">
        <v>31291099</v>
      </c>
    </row>
    <row r="38" spans="1:11" ht="13.5">
      <c r="A38" s="22" t="s">
        <v>41</v>
      </c>
      <c r="B38" s="6">
        <v>48898211</v>
      </c>
      <c r="C38" s="6">
        <v>102756838</v>
      </c>
      <c r="D38" s="23">
        <v>137011135</v>
      </c>
      <c r="E38" s="24">
        <v>49668000</v>
      </c>
      <c r="F38" s="6">
        <v>49668000</v>
      </c>
      <c r="G38" s="25">
        <v>49668000</v>
      </c>
      <c r="H38" s="26">
        <v>51209400</v>
      </c>
      <c r="I38" s="24">
        <v>110574484</v>
      </c>
      <c r="J38" s="6">
        <v>114012804</v>
      </c>
      <c r="K38" s="25">
        <v>118533047</v>
      </c>
    </row>
    <row r="39" spans="1:11" ht="13.5">
      <c r="A39" s="22" t="s">
        <v>42</v>
      </c>
      <c r="B39" s="6">
        <v>1289580976</v>
      </c>
      <c r="C39" s="6">
        <v>1257274308</v>
      </c>
      <c r="D39" s="23">
        <v>1196137921</v>
      </c>
      <c r="E39" s="24">
        <v>1391100990</v>
      </c>
      <c r="F39" s="6">
        <v>1642449259</v>
      </c>
      <c r="G39" s="25">
        <v>1642449259</v>
      </c>
      <c r="H39" s="26">
        <v>1492041812</v>
      </c>
      <c r="I39" s="24">
        <v>1466587989</v>
      </c>
      <c r="J39" s="6">
        <v>1721376277</v>
      </c>
      <c r="K39" s="25">
        <v>1836107025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53503649</v>
      </c>
      <c r="C42" s="6">
        <v>95934289</v>
      </c>
      <c r="D42" s="23">
        <v>80388000</v>
      </c>
      <c r="E42" s="24">
        <v>66779218</v>
      </c>
      <c r="F42" s="6">
        <v>106964732</v>
      </c>
      <c r="G42" s="25">
        <v>106964732</v>
      </c>
      <c r="H42" s="26">
        <v>65154995</v>
      </c>
      <c r="I42" s="24">
        <v>65373742</v>
      </c>
      <c r="J42" s="6">
        <v>60617079</v>
      </c>
      <c r="K42" s="25">
        <v>71904932</v>
      </c>
    </row>
    <row r="43" spans="1:11" ht="13.5">
      <c r="A43" s="22" t="s">
        <v>45</v>
      </c>
      <c r="B43" s="6">
        <v>-69043171</v>
      </c>
      <c r="C43" s="6">
        <v>-70867456</v>
      </c>
      <c r="D43" s="23">
        <v>-64722000</v>
      </c>
      <c r="E43" s="24">
        <v>-84208823</v>
      </c>
      <c r="F43" s="6">
        <v>-79876943</v>
      </c>
      <c r="G43" s="25">
        <v>-79876943</v>
      </c>
      <c r="H43" s="26">
        <v>-53758568</v>
      </c>
      <c r="I43" s="24">
        <v>-60442354</v>
      </c>
      <c r="J43" s="6">
        <v>-51748200</v>
      </c>
      <c r="K43" s="25">
        <v>-55290400</v>
      </c>
    </row>
    <row r="44" spans="1:11" ht="13.5">
      <c r="A44" s="22" t="s">
        <v>46</v>
      </c>
      <c r="B44" s="6">
        <v>-8235499</v>
      </c>
      <c r="C44" s="6">
        <v>-7640186</v>
      </c>
      <c r="D44" s="23">
        <v>-7774000</v>
      </c>
      <c r="E44" s="24">
        <v>-7052394</v>
      </c>
      <c r="F44" s="6">
        <v>-7395467</v>
      </c>
      <c r="G44" s="25">
        <v>-7395467</v>
      </c>
      <c r="H44" s="26">
        <v>-6187227</v>
      </c>
      <c r="I44" s="24">
        <v>-7407989</v>
      </c>
      <c r="J44" s="6">
        <v>-7386669</v>
      </c>
      <c r="K44" s="25">
        <v>-7364366</v>
      </c>
    </row>
    <row r="45" spans="1:11" ht="13.5">
      <c r="A45" s="34" t="s">
        <v>47</v>
      </c>
      <c r="B45" s="7">
        <v>-29996792</v>
      </c>
      <c r="C45" s="7">
        <v>-12570145</v>
      </c>
      <c r="D45" s="64">
        <v>8651000</v>
      </c>
      <c r="E45" s="65">
        <v>-17867615</v>
      </c>
      <c r="F45" s="7">
        <v>27148533</v>
      </c>
      <c r="G45" s="66">
        <v>27148533</v>
      </c>
      <c r="H45" s="67">
        <v>6496057</v>
      </c>
      <c r="I45" s="65">
        <v>497399</v>
      </c>
      <c r="J45" s="7">
        <v>1979609</v>
      </c>
      <c r="K45" s="66">
        <v>11229775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-29996792</v>
      </c>
      <c r="C48" s="6">
        <v>759478</v>
      </c>
      <c r="D48" s="23">
        <v>8601139</v>
      </c>
      <c r="E48" s="24">
        <v>-12369010</v>
      </c>
      <c r="F48" s="6">
        <v>27798583</v>
      </c>
      <c r="G48" s="25">
        <v>27798583</v>
      </c>
      <c r="H48" s="26">
        <v>6567743</v>
      </c>
      <c r="I48" s="24">
        <v>497399</v>
      </c>
      <c r="J48" s="6">
        <v>1979609</v>
      </c>
      <c r="K48" s="25">
        <v>11229775</v>
      </c>
    </row>
    <row r="49" spans="1:11" ht="13.5">
      <c r="A49" s="22" t="s">
        <v>50</v>
      </c>
      <c r="B49" s="6">
        <f>+B75</f>
        <v>1248157.7058219463</v>
      </c>
      <c r="C49" s="6">
        <f aca="true" t="shared" si="6" ref="C49:K49">+C75</f>
        <v>39490127.435867816</v>
      </c>
      <c r="D49" s="23">
        <f t="shared" si="6"/>
        <v>75302073.31825171</v>
      </c>
      <c r="E49" s="24">
        <f t="shared" si="6"/>
        <v>14104811.640993271</v>
      </c>
      <c r="F49" s="6">
        <f t="shared" si="6"/>
        <v>-124157647.9278335</v>
      </c>
      <c r="G49" s="25">
        <f t="shared" si="6"/>
        <v>-124157647.9278335</v>
      </c>
      <c r="H49" s="26">
        <f t="shared" si="6"/>
        <v>73181585</v>
      </c>
      <c r="I49" s="24">
        <f t="shared" si="6"/>
        <v>-180921688.54473254</v>
      </c>
      <c r="J49" s="6">
        <f t="shared" si="6"/>
        <v>-159370121.21072006</v>
      </c>
      <c r="K49" s="25">
        <f t="shared" si="6"/>
        <v>-180924412.27448392</v>
      </c>
    </row>
    <row r="50" spans="1:11" ht="13.5">
      <c r="A50" s="34" t="s">
        <v>51</v>
      </c>
      <c r="B50" s="7">
        <f>+B48-B49</f>
        <v>-31244949.705821946</v>
      </c>
      <c r="C50" s="7">
        <f aca="true" t="shared" si="7" ref="C50:K50">+C48-C49</f>
        <v>-38730649.435867816</v>
      </c>
      <c r="D50" s="64">
        <f t="shared" si="7"/>
        <v>-66700934.318251714</v>
      </c>
      <c r="E50" s="65">
        <f t="shared" si="7"/>
        <v>-26473821.64099327</v>
      </c>
      <c r="F50" s="7">
        <f t="shared" si="7"/>
        <v>151956230.9278335</v>
      </c>
      <c r="G50" s="66">
        <f t="shared" si="7"/>
        <v>151956230.9278335</v>
      </c>
      <c r="H50" s="67">
        <f t="shared" si="7"/>
        <v>-66613842</v>
      </c>
      <c r="I50" s="65">
        <f t="shared" si="7"/>
        <v>181419087.54473254</v>
      </c>
      <c r="J50" s="7">
        <f t="shared" si="7"/>
        <v>161349730.21072006</v>
      </c>
      <c r="K50" s="66">
        <f t="shared" si="7"/>
        <v>192154187.27448392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63463000</v>
      </c>
      <c r="C53" s="6">
        <v>61307737</v>
      </c>
      <c r="D53" s="23">
        <v>115101656</v>
      </c>
      <c r="E53" s="24">
        <v>1486474000</v>
      </c>
      <c r="F53" s="6">
        <v>1486474000</v>
      </c>
      <c r="G53" s="25">
        <v>1486474000</v>
      </c>
      <c r="H53" s="26">
        <v>1402265000</v>
      </c>
      <c r="I53" s="24">
        <v>70054536</v>
      </c>
      <c r="J53" s="6">
        <v>70054536</v>
      </c>
      <c r="K53" s="25">
        <v>70054536</v>
      </c>
    </row>
    <row r="54" spans="1:11" ht="13.5">
      <c r="A54" s="22" t="s">
        <v>86</v>
      </c>
      <c r="B54" s="6">
        <v>64608864</v>
      </c>
      <c r="C54" s="6">
        <v>85165566</v>
      </c>
      <c r="D54" s="23">
        <v>52445598</v>
      </c>
      <c r="E54" s="24">
        <v>117500000</v>
      </c>
      <c r="F54" s="6">
        <v>117500000</v>
      </c>
      <c r="G54" s="25">
        <v>117500000</v>
      </c>
      <c r="H54" s="26">
        <v>0</v>
      </c>
      <c r="I54" s="24">
        <v>58000000</v>
      </c>
      <c r="J54" s="6">
        <v>58000001</v>
      </c>
      <c r="K54" s="25">
        <v>58000001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59116000</v>
      </c>
      <c r="F55" s="6">
        <v>59116000</v>
      </c>
      <c r="G55" s="25">
        <v>59116000</v>
      </c>
      <c r="H55" s="26">
        <v>0</v>
      </c>
      <c r="I55" s="24">
        <v>30031212</v>
      </c>
      <c r="J55" s="6">
        <v>29848629</v>
      </c>
      <c r="K55" s="25">
        <v>31974200</v>
      </c>
    </row>
    <row r="56" spans="1:11" ht="13.5">
      <c r="A56" s="22" t="s">
        <v>55</v>
      </c>
      <c r="B56" s="6">
        <v>9572000</v>
      </c>
      <c r="C56" s="6">
        <v>9491000</v>
      </c>
      <c r="D56" s="23">
        <v>11557000</v>
      </c>
      <c r="E56" s="24">
        <v>0</v>
      </c>
      <c r="F56" s="6">
        <v>0</v>
      </c>
      <c r="G56" s="25">
        <v>0</v>
      </c>
      <c r="H56" s="26">
        <v>0</v>
      </c>
      <c r="I56" s="24">
        <v>33613911</v>
      </c>
      <c r="J56" s="6">
        <v>35554195</v>
      </c>
      <c r="K56" s="25">
        <v>37593139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61364000</v>
      </c>
      <c r="C59" s="6">
        <v>61364000</v>
      </c>
      <c r="D59" s="23">
        <v>71552000</v>
      </c>
      <c r="E59" s="24">
        <v>8366400</v>
      </c>
      <c r="F59" s="6">
        <v>62874800</v>
      </c>
      <c r="G59" s="25">
        <v>62874800</v>
      </c>
      <c r="H59" s="26">
        <v>62874800</v>
      </c>
      <c r="I59" s="24">
        <v>60146600</v>
      </c>
      <c r="J59" s="6">
        <v>60245600</v>
      </c>
      <c r="K59" s="25">
        <v>60311600</v>
      </c>
    </row>
    <row r="60" spans="1:11" ht="13.5">
      <c r="A60" s="33" t="s">
        <v>58</v>
      </c>
      <c r="B60" s="6">
        <v>73608000</v>
      </c>
      <c r="C60" s="6">
        <v>73608000</v>
      </c>
      <c r="D60" s="23">
        <v>86134000</v>
      </c>
      <c r="E60" s="24">
        <v>10458000</v>
      </c>
      <c r="F60" s="6">
        <v>65724800</v>
      </c>
      <c r="G60" s="25">
        <v>65724800</v>
      </c>
      <c r="H60" s="26">
        <v>65724800</v>
      </c>
      <c r="I60" s="24">
        <v>67365350</v>
      </c>
      <c r="J60" s="6">
        <v>67745600</v>
      </c>
      <c r="K60" s="25">
        <v>67999100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450</v>
      </c>
      <c r="C62" s="92">
        <v>450</v>
      </c>
      <c r="D62" s="93">
        <v>450</v>
      </c>
      <c r="E62" s="91">
        <v>0</v>
      </c>
      <c r="F62" s="92">
        <v>450</v>
      </c>
      <c r="G62" s="93">
        <v>450</v>
      </c>
      <c r="H62" s="94">
        <v>450</v>
      </c>
      <c r="I62" s="91">
        <v>450</v>
      </c>
      <c r="J62" s="92">
        <v>450</v>
      </c>
      <c r="K62" s="93">
        <v>450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18000</v>
      </c>
      <c r="C64" s="92">
        <v>18000</v>
      </c>
      <c r="D64" s="93">
        <v>18000</v>
      </c>
      <c r="E64" s="91">
        <v>0</v>
      </c>
      <c r="F64" s="92">
        <v>18950</v>
      </c>
      <c r="G64" s="93">
        <v>18950</v>
      </c>
      <c r="H64" s="94">
        <v>18950</v>
      </c>
      <c r="I64" s="91">
        <v>18950</v>
      </c>
      <c r="J64" s="92">
        <v>18950</v>
      </c>
      <c r="K64" s="93">
        <v>18950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0.7549621196478006</v>
      </c>
      <c r="C70" s="5">
        <f aca="true" t="shared" si="8" ref="C70:K70">IF(ISERROR(C71/C72),0,(C71/C72))</f>
        <v>0.9154122759679179</v>
      </c>
      <c r="D70" s="5">
        <f t="shared" si="8"/>
        <v>1.1747965209379143</v>
      </c>
      <c r="E70" s="5">
        <f t="shared" si="8"/>
        <v>0.900738229435994</v>
      </c>
      <c r="F70" s="5">
        <f t="shared" si="8"/>
        <v>0.6326235714503748</v>
      </c>
      <c r="G70" s="5">
        <f t="shared" si="8"/>
        <v>0.6326235714503748</v>
      </c>
      <c r="H70" s="5">
        <f t="shared" si="8"/>
        <v>0</v>
      </c>
      <c r="I70" s="5">
        <f t="shared" si="8"/>
        <v>0.8371790722110294</v>
      </c>
      <c r="J70" s="5">
        <f t="shared" si="8"/>
        <v>0.7507452559226648</v>
      </c>
      <c r="K70" s="5">
        <f t="shared" si="8"/>
        <v>0.783293772281141</v>
      </c>
    </row>
    <row r="71" spans="1:11" ht="12.75" hidden="1">
      <c r="A71" s="1" t="s">
        <v>92</v>
      </c>
      <c r="B71" s="1">
        <f>+B83</f>
        <v>177689485</v>
      </c>
      <c r="C71" s="1">
        <f aca="true" t="shared" si="9" ref="C71:K71">+C83</f>
        <v>250748125</v>
      </c>
      <c r="D71" s="1">
        <f t="shared" si="9"/>
        <v>333554000</v>
      </c>
      <c r="E71" s="1">
        <f t="shared" si="9"/>
        <v>313342402</v>
      </c>
      <c r="F71" s="1">
        <f t="shared" si="9"/>
        <v>314065657</v>
      </c>
      <c r="G71" s="1">
        <f t="shared" si="9"/>
        <v>314065657</v>
      </c>
      <c r="H71" s="1">
        <f t="shared" si="9"/>
        <v>291302249</v>
      </c>
      <c r="I71" s="1">
        <f t="shared" si="9"/>
        <v>320793022</v>
      </c>
      <c r="J71" s="1">
        <f t="shared" si="9"/>
        <v>302971531</v>
      </c>
      <c r="K71" s="1">
        <f t="shared" si="9"/>
        <v>329000374</v>
      </c>
    </row>
    <row r="72" spans="1:11" ht="12.75" hidden="1">
      <c r="A72" s="1" t="s">
        <v>93</v>
      </c>
      <c r="B72" s="1">
        <f>+B77</f>
        <v>235362120</v>
      </c>
      <c r="C72" s="1">
        <f aca="true" t="shared" si="10" ref="C72:K72">+C77</f>
        <v>273918246</v>
      </c>
      <c r="D72" s="1">
        <f t="shared" si="10"/>
        <v>283924913</v>
      </c>
      <c r="E72" s="1">
        <f t="shared" si="10"/>
        <v>347872880</v>
      </c>
      <c r="F72" s="1">
        <f t="shared" si="10"/>
        <v>496449502</v>
      </c>
      <c r="G72" s="1">
        <f t="shared" si="10"/>
        <v>496449502</v>
      </c>
      <c r="H72" s="1">
        <f t="shared" si="10"/>
        <v>0</v>
      </c>
      <c r="I72" s="1">
        <f t="shared" si="10"/>
        <v>383183279</v>
      </c>
      <c r="J72" s="1">
        <f t="shared" si="10"/>
        <v>403561033</v>
      </c>
      <c r="K72" s="1">
        <f t="shared" si="10"/>
        <v>420021690</v>
      </c>
    </row>
    <row r="73" spans="1:11" ht="12.75" hidden="1">
      <c r="A73" s="1" t="s">
        <v>94</v>
      </c>
      <c r="B73" s="1">
        <f>+B74</f>
        <v>16254771.333333343</v>
      </c>
      <c r="C73" s="1">
        <f aca="true" t="shared" si="11" ref="C73:K73">+(C78+C80+C81+C82)-(B78+B80+B81+B82)</f>
        <v>20938462</v>
      </c>
      <c r="D73" s="1">
        <f t="shared" si="11"/>
        <v>-17380380</v>
      </c>
      <c r="E73" s="1">
        <f t="shared" si="11"/>
        <v>-27597078</v>
      </c>
      <c r="F73" s="1">
        <f>+(F78+F80+F81+F82)-(D78+D80+D81+D82)</f>
        <v>183740266</v>
      </c>
      <c r="G73" s="1">
        <f>+(G78+G80+G81+G82)-(D78+D80+D81+D82)</f>
        <v>183740266</v>
      </c>
      <c r="H73" s="1">
        <f>+(H78+H80+H81+H82)-(D78+D80+D81+D82)</f>
        <v>320629492</v>
      </c>
      <c r="I73" s="1">
        <f>+(I78+I80+I81+I82)-(E78+E80+E81+E82)</f>
        <v>207891982</v>
      </c>
      <c r="J73" s="1">
        <f t="shared" si="11"/>
        <v>-3645192</v>
      </c>
      <c r="K73" s="1">
        <f t="shared" si="11"/>
        <v>13951386</v>
      </c>
    </row>
    <row r="74" spans="1:11" ht="12.75" hidden="1">
      <c r="A74" s="1" t="s">
        <v>95</v>
      </c>
      <c r="B74" s="1">
        <f>+TREND(C74:E74)</f>
        <v>16254771.333333343</v>
      </c>
      <c r="C74" s="1">
        <f>+C73</f>
        <v>20938462</v>
      </c>
      <c r="D74" s="1">
        <f aca="true" t="shared" si="12" ref="D74:K74">+D73</f>
        <v>-17380380</v>
      </c>
      <c r="E74" s="1">
        <f t="shared" si="12"/>
        <v>-27597078</v>
      </c>
      <c r="F74" s="1">
        <f t="shared" si="12"/>
        <v>183740266</v>
      </c>
      <c r="G74" s="1">
        <f t="shared" si="12"/>
        <v>183740266</v>
      </c>
      <c r="H74" s="1">
        <f t="shared" si="12"/>
        <v>320629492</v>
      </c>
      <c r="I74" s="1">
        <f t="shared" si="12"/>
        <v>207891982</v>
      </c>
      <c r="J74" s="1">
        <f t="shared" si="12"/>
        <v>-3645192</v>
      </c>
      <c r="K74" s="1">
        <f t="shared" si="12"/>
        <v>13951386</v>
      </c>
    </row>
    <row r="75" spans="1:11" ht="12.75" hidden="1">
      <c r="A75" s="1" t="s">
        <v>96</v>
      </c>
      <c r="B75" s="1">
        <f>+B84-(((B80+B81+B78)*B70)-B79)</f>
        <v>1248157.7058219463</v>
      </c>
      <c r="C75" s="1">
        <f aca="true" t="shared" si="13" ref="C75:K75">+C84-(((C80+C81+C78)*C70)-C79)</f>
        <v>39490127.435867816</v>
      </c>
      <c r="D75" s="1">
        <f t="shared" si="13"/>
        <v>75302073.31825171</v>
      </c>
      <c r="E75" s="1">
        <f t="shared" si="13"/>
        <v>14104811.640993271</v>
      </c>
      <c r="F75" s="1">
        <f t="shared" si="13"/>
        <v>-124157647.9278335</v>
      </c>
      <c r="G75" s="1">
        <f t="shared" si="13"/>
        <v>-124157647.9278335</v>
      </c>
      <c r="H75" s="1">
        <f t="shared" si="13"/>
        <v>73181585</v>
      </c>
      <c r="I75" s="1">
        <f t="shared" si="13"/>
        <v>-180921688.54473254</v>
      </c>
      <c r="J75" s="1">
        <f t="shared" si="13"/>
        <v>-159370121.21072006</v>
      </c>
      <c r="K75" s="1">
        <f t="shared" si="13"/>
        <v>-180924412.27448392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235362120</v>
      </c>
      <c r="C77" s="3">
        <v>273918246</v>
      </c>
      <c r="D77" s="3">
        <v>283924913</v>
      </c>
      <c r="E77" s="3">
        <v>347872880</v>
      </c>
      <c r="F77" s="3">
        <v>496449502</v>
      </c>
      <c r="G77" s="3">
        <v>496449502</v>
      </c>
      <c r="H77" s="3">
        <v>0</v>
      </c>
      <c r="I77" s="3">
        <v>383183279</v>
      </c>
      <c r="J77" s="3">
        <v>403561033</v>
      </c>
      <c r="K77" s="3">
        <v>420021690</v>
      </c>
    </row>
    <row r="78" spans="1:11" ht="12.75" hidden="1">
      <c r="A78" s="2" t="s">
        <v>65</v>
      </c>
      <c r="B78" s="3">
        <v>0</v>
      </c>
      <c r="C78" s="3">
        <v>5318747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43069159</v>
      </c>
      <c r="C79" s="3">
        <v>113887340</v>
      </c>
      <c r="D79" s="3">
        <v>150361503</v>
      </c>
      <c r="E79" s="3">
        <v>32500000</v>
      </c>
      <c r="F79" s="3">
        <v>32500000</v>
      </c>
      <c r="G79" s="3">
        <v>32500000</v>
      </c>
      <c r="H79" s="3">
        <v>73181585</v>
      </c>
      <c r="I79" s="3">
        <v>23506000</v>
      </c>
      <c r="J79" s="3">
        <v>21215000</v>
      </c>
      <c r="K79" s="3">
        <v>18418000</v>
      </c>
    </row>
    <row r="80" spans="1:11" ht="12.75" hidden="1">
      <c r="A80" s="2" t="s">
        <v>67</v>
      </c>
      <c r="B80" s="3">
        <v>43531275</v>
      </c>
      <c r="C80" s="3">
        <v>65846317</v>
      </c>
      <c r="D80" s="3">
        <v>54386138</v>
      </c>
      <c r="E80" s="3">
        <v>36294352</v>
      </c>
      <c r="F80" s="3">
        <v>247631696</v>
      </c>
      <c r="G80" s="3">
        <v>247631696</v>
      </c>
      <c r="H80" s="3">
        <v>384520922</v>
      </c>
      <c r="I80" s="3">
        <v>244186334</v>
      </c>
      <c r="J80" s="3">
        <v>240541142</v>
      </c>
      <c r="K80" s="3">
        <v>254492528</v>
      </c>
    </row>
    <row r="81" spans="1:11" ht="12.75" hidden="1">
      <c r="A81" s="2" t="s">
        <v>68</v>
      </c>
      <c r="B81" s="3">
        <v>11863559</v>
      </c>
      <c r="C81" s="3">
        <v>10106746</v>
      </c>
      <c r="D81" s="3">
        <v>9505292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4938514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177689485</v>
      </c>
      <c r="C83" s="3">
        <v>250748125</v>
      </c>
      <c r="D83" s="3">
        <v>333554000</v>
      </c>
      <c r="E83" s="3">
        <v>313342402</v>
      </c>
      <c r="F83" s="3">
        <v>314065657</v>
      </c>
      <c r="G83" s="3">
        <v>314065657</v>
      </c>
      <c r="H83" s="3">
        <v>291302249</v>
      </c>
      <c r="I83" s="3">
        <v>320793022</v>
      </c>
      <c r="J83" s="3">
        <v>302971531</v>
      </c>
      <c r="K83" s="3">
        <v>329000374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14296522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87531000</v>
      </c>
      <c r="C5" s="6">
        <v>262877000</v>
      </c>
      <c r="D5" s="23">
        <v>269437761</v>
      </c>
      <c r="E5" s="24">
        <v>295648470</v>
      </c>
      <c r="F5" s="6">
        <v>141694459</v>
      </c>
      <c r="G5" s="25">
        <v>141694459</v>
      </c>
      <c r="H5" s="26">
        <v>0</v>
      </c>
      <c r="I5" s="24">
        <v>151595120</v>
      </c>
      <c r="J5" s="6">
        <v>165695648</v>
      </c>
      <c r="K5" s="25">
        <v>180663908</v>
      </c>
    </row>
    <row r="6" spans="1:11" ht="13.5">
      <c r="A6" s="22" t="s">
        <v>18</v>
      </c>
      <c r="B6" s="6">
        <v>436437000</v>
      </c>
      <c r="C6" s="6">
        <v>472582000</v>
      </c>
      <c r="D6" s="23">
        <v>514043588</v>
      </c>
      <c r="E6" s="24">
        <v>584466934</v>
      </c>
      <c r="F6" s="6">
        <v>552556674</v>
      </c>
      <c r="G6" s="25">
        <v>552556674</v>
      </c>
      <c r="H6" s="26">
        <v>0</v>
      </c>
      <c r="I6" s="24">
        <v>622287690</v>
      </c>
      <c r="J6" s="6">
        <v>669419631</v>
      </c>
      <c r="K6" s="25">
        <v>718615379</v>
      </c>
    </row>
    <row r="7" spans="1:11" ht="13.5">
      <c r="A7" s="22" t="s">
        <v>19</v>
      </c>
      <c r="B7" s="6">
        <v>14890000</v>
      </c>
      <c r="C7" s="6">
        <v>17089000</v>
      </c>
      <c r="D7" s="23">
        <v>16863276</v>
      </c>
      <c r="E7" s="24">
        <v>17959000</v>
      </c>
      <c r="F7" s="6">
        <v>8385751</v>
      </c>
      <c r="G7" s="25">
        <v>8385751</v>
      </c>
      <c r="H7" s="26">
        <v>0</v>
      </c>
      <c r="I7" s="24">
        <v>8385751</v>
      </c>
      <c r="J7" s="6">
        <v>8385751</v>
      </c>
      <c r="K7" s="25">
        <v>8385751</v>
      </c>
    </row>
    <row r="8" spans="1:11" ht="13.5">
      <c r="A8" s="22" t="s">
        <v>20</v>
      </c>
      <c r="B8" s="6">
        <v>187237000</v>
      </c>
      <c r="C8" s="6">
        <v>318124292</v>
      </c>
      <c r="D8" s="23">
        <v>345403681</v>
      </c>
      <c r="E8" s="24">
        <v>187077084</v>
      </c>
      <c r="F8" s="6">
        <v>485010532</v>
      </c>
      <c r="G8" s="25">
        <v>485010532</v>
      </c>
      <c r="H8" s="26">
        <v>0</v>
      </c>
      <c r="I8" s="24">
        <v>183241398</v>
      </c>
      <c r="J8" s="6">
        <v>175308000</v>
      </c>
      <c r="K8" s="25">
        <v>165195425</v>
      </c>
    </row>
    <row r="9" spans="1:11" ht="13.5">
      <c r="A9" s="22" t="s">
        <v>21</v>
      </c>
      <c r="B9" s="6">
        <v>37832000</v>
      </c>
      <c r="C9" s="6">
        <v>49977000</v>
      </c>
      <c r="D9" s="23">
        <v>61173564</v>
      </c>
      <c r="E9" s="24">
        <v>85023494</v>
      </c>
      <c r="F9" s="6">
        <v>113824861</v>
      </c>
      <c r="G9" s="25">
        <v>113824861</v>
      </c>
      <c r="H9" s="26">
        <v>0</v>
      </c>
      <c r="I9" s="24">
        <v>110554751</v>
      </c>
      <c r="J9" s="6">
        <v>112224399</v>
      </c>
      <c r="K9" s="25">
        <v>115005197</v>
      </c>
    </row>
    <row r="10" spans="1:11" ht="25.5">
      <c r="A10" s="27" t="s">
        <v>85</v>
      </c>
      <c r="B10" s="28">
        <f>SUM(B5:B9)</f>
        <v>763927000</v>
      </c>
      <c r="C10" s="29">
        <f aca="true" t="shared" si="0" ref="C10:K10">SUM(C5:C9)</f>
        <v>1120649292</v>
      </c>
      <c r="D10" s="30">
        <f t="shared" si="0"/>
        <v>1206921870</v>
      </c>
      <c r="E10" s="28">
        <f t="shared" si="0"/>
        <v>1170174982</v>
      </c>
      <c r="F10" s="29">
        <f t="shared" si="0"/>
        <v>1301472277</v>
      </c>
      <c r="G10" s="31">
        <f t="shared" si="0"/>
        <v>1301472277</v>
      </c>
      <c r="H10" s="32">
        <f t="shared" si="0"/>
        <v>0</v>
      </c>
      <c r="I10" s="28">
        <f t="shared" si="0"/>
        <v>1076064710</v>
      </c>
      <c r="J10" s="29">
        <f t="shared" si="0"/>
        <v>1131033429</v>
      </c>
      <c r="K10" s="31">
        <f t="shared" si="0"/>
        <v>1187865660</v>
      </c>
    </row>
    <row r="11" spans="1:11" ht="13.5">
      <c r="A11" s="22" t="s">
        <v>22</v>
      </c>
      <c r="B11" s="6">
        <v>243237999</v>
      </c>
      <c r="C11" s="6">
        <v>262365764</v>
      </c>
      <c r="D11" s="23">
        <v>299183061</v>
      </c>
      <c r="E11" s="24">
        <v>345157648</v>
      </c>
      <c r="F11" s="6">
        <v>278009977</v>
      </c>
      <c r="G11" s="25">
        <v>278009977</v>
      </c>
      <c r="H11" s="26">
        <v>0</v>
      </c>
      <c r="I11" s="24">
        <v>290898998</v>
      </c>
      <c r="J11" s="6">
        <v>303751002</v>
      </c>
      <c r="K11" s="25">
        <v>323190002</v>
      </c>
    </row>
    <row r="12" spans="1:11" ht="13.5">
      <c r="A12" s="22" t="s">
        <v>23</v>
      </c>
      <c r="B12" s="6">
        <v>15332000</v>
      </c>
      <c r="C12" s="6">
        <v>16619000</v>
      </c>
      <c r="D12" s="23">
        <v>17752644</v>
      </c>
      <c r="E12" s="24">
        <v>19023000</v>
      </c>
      <c r="F12" s="6">
        <v>17421153</v>
      </c>
      <c r="G12" s="25">
        <v>17421153</v>
      </c>
      <c r="H12" s="26">
        <v>0</v>
      </c>
      <c r="I12" s="24">
        <v>18466422</v>
      </c>
      <c r="J12" s="6">
        <v>19574408</v>
      </c>
      <c r="K12" s="25">
        <v>20748872</v>
      </c>
    </row>
    <row r="13" spans="1:11" ht="13.5">
      <c r="A13" s="22" t="s">
        <v>86</v>
      </c>
      <c r="B13" s="6">
        <v>95095999</v>
      </c>
      <c r="C13" s="6">
        <v>106185805</v>
      </c>
      <c r="D13" s="23">
        <v>111468555</v>
      </c>
      <c r="E13" s="24">
        <v>109946800</v>
      </c>
      <c r="F13" s="6">
        <v>33626801</v>
      </c>
      <c r="G13" s="25">
        <v>33626801</v>
      </c>
      <c r="H13" s="26">
        <v>0</v>
      </c>
      <c r="I13" s="24">
        <v>109946800</v>
      </c>
      <c r="J13" s="6">
        <v>109946800</v>
      </c>
      <c r="K13" s="25">
        <v>109946800</v>
      </c>
    </row>
    <row r="14" spans="1:11" ht="13.5">
      <c r="A14" s="22" t="s">
        <v>24</v>
      </c>
      <c r="B14" s="6">
        <v>8590000</v>
      </c>
      <c r="C14" s="6">
        <v>6993000</v>
      </c>
      <c r="D14" s="23">
        <v>4451949</v>
      </c>
      <c r="E14" s="24">
        <v>10008000</v>
      </c>
      <c r="F14" s="6">
        <v>3444793</v>
      </c>
      <c r="G14" s="25">
        <v>3444793</v>
      </c>
      <c r="H14" s="26">
        <v>0</v>
      </c>
      <c r="I14" s="24">
        <v>8458976</v>
      </c>
      <c r="J14" s="6">
        <v>8091440</v>
      </c>
      <c r="K14" s="25">
        <v>7743163</v>
      </c>
    </row>
    <row r="15" spans="1:11" ht="13.5">
      <c r="A15" s="22" t="s">
        <v>25</v>
      </c>
      <c r="B15" s="6">
        <v>267097000</v>
      </c>
      <c r="C15" s="6">
        <v>284452000</v>
      </c>
      <c r="D15" s="23">
        <v>313926989</v>
      </c>
      <c r="E15" s="24">
        <v>350468870</v>
      </c>
      <c r="F15" s="6">
        <v>386139007</v>
      </c>
      <c r="G15" s="25">
        <v>386139007</v>
      </c>
      <c r="H15" s="26">
        <v>0</v>
      </c>
      <c r="I15" s="24">
        <v>392390430</v>
      </c>
      <c r="J15" s="6">
        <v>419830565</v>
      </c>
      <c r="K15" s="25">
        <v>449228847</v>
      </c>
    </row>
    <row r="16" spans="1:11" ht="13.5">
      <c r="A16" s="33" t="s">
        <v>26</v>
      </c>
      <c r="B16" s="6">
        <v>0</v>
      </c>
      <c r="C16" s="6">
        <v>0</v>
      </c>
      <c r="D16" s="23">
        <v>144965609</v>
      </c>
      <c r="E16" s="24">
        <v>0</v>
      </c>
      <c r="F16" s="6">
        <v>313665270</v>
      </c>
      <c r="G16" s="25">
        <v>313665270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236355999</v>
      </c>
      <c r="C17" s="6">
        <v>490661934</v>
      </c>
      <c r="D17" s="23">
        <v>423582831</v>
      </c>
      <c r="E17" s="24">
        <v>411890226</v>
      </c>
      <c r="F17" s="6">
        <v>302792078</v>
      </c>
      <c r="G17" s="25">
        <v>302792078</v>
      </c>
      <c r="H17" s="26">
        <v>0</v>
      </c>
      <c r="I17" s="24">
        <v>332222230</v>
      </c>
      <c r="J17" s="6">
        <v>346159179</v>
      </c>
      <c r="K17" s="25">
        <v>353329023</v>
      </c>
    </row>
    <row r="18" spans="1:11" ht="13.5">
      <c r="A18" s="34" t="s">
        <v>28</v>
      </c>
      <c r="B18" s="35">
        <f>SUM(B11:B17)</f>
        <v>865708997</v>
      </c>
      <c r="C18" s="36">
        <f aca="true" t="shared" si="1" ref="C18:K18">SUM(C11:C17)</f>
        <v>1167277503</v>
      </c>
      <c r="D18" s="37">
        <f t="shared" si="1"/>
        <v>1315331638</v>
      </c>
      <c r="E18" s="35">
        <f t="shared" si="1"/>
        <v>1246494544</v>
      </c>
      <c r="F18" s="36">
        <f t="shared" si="1"/>
        <v>1335099079</v>
      </c>
      <c r="G18" s="38">
        <f t="shared" si="1"/>
        <v>1335099079</v>
      </c>
      <c r="H18" s="39">
        <f t="shared" si="1"/>
        <v>0</v>
      </c>
      <c r="I18" s="35">
        <f t="shared" si="1"/>
        <v>1152383856</v>
      </c>
      <c r="J18" s="36">
        <f t="shared" si="1"/>
        <v>1207353394</v>
      </c>
      <c r="K18" s="38">
        <f t="shared" si="1"/>
        <v>1264186707</v>
      </c>
    </row>
    <row r="19" spans="1:11" ht="13.5">
      <c r="A19" s="34" t="s">
        <v>29</v>
      </c>
      <c r="B19" s="40">
        <f>+B10-B18</f>
        <v>-101781997</v>
      </c>
      <c r="C19" s="41">
        <f aca="true" t="shared" si="2" ref="C19:K19">+C10-C18</f>
        <v>-46628211</v>
      </c>
      <c r="D19" s="42">
        <f t="shared" si="2"/>
        <v>-108409768</v>
      </c>
      <c r="E19" s="40">
        <f t="shared" si="2"/>
        <v>-76319562</v>
      </c>
      <c r="F19" s="41">
        <f t="shared" si="2"/>
        <v>-33626802</v>
      </c>
      <c r="G19" s="43">
        <f t="shared" si="2"/>
        <v>-33626802</v>
      </c>
      <c r="H19" s="44">
        <f t="shared" si="2"/>
        <v>0</v>
      </c>
      <c r="I19" s="40">
        <f t="shared" si="2"/>
        <v>-76319146</v>
      </c>
      <c r="J19" s="41">
        <f t="shared" si="2"/>
        <v>-76319965</v>
      </c>
      <c r="K19" s="43">
        <f t="shared" si="2"/>
        <v>-76321047</v>
      </c>
    </row>
    <row r="20" spans="1:11" ht="13.5">
      <c r="A20" s="22" t="s">
        <v>30</v>
      </c>
      <c r="B20" s="24">
        <v>102074000</v>
      </c>
      <c r="C20" s="6">
        <v>197235000</v>
      </c>
      <c r="D20" s="23">
        <v>181626000</v>
      </c>
      <c r="E20" s="24">
        <v>218503000</v>
      </c>
      <c r="F20" s="6">
        <v>0</v>
      </c>
      <c r="G20" s="25">
        <v>0</v>
      </c>
      <c r="H20" s="26">
        <v>0</v>
      </c>
      <c r="I20" s="24">
        <v>76008000</v>
      </c>
      <c r="J20" s="6">
        <v>78060000</v>
      </c>
      <c r="K20" s="25">
        <v>92508000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292003</v>
      </c>
      <c r="C22" s="52">
        <f aca="true" t="shared" si="3" ref="C22:K22">SUM(C19:C21)</f>
        <v>150606789</v>
      </c>
      <c r="D22" s="53">
        <f t="shared" si="3"/>
        <v>73216232</v>
      </c>
      <c r="E22" s="51">
        <f t="shared" si="3"/>
        <v>142183438</v>
      </c>
      <c r="F22" s="52">
        <f t="shared" si="3"/>
        <v>-33626802</v>
      </c>
      <c r="G22" s="54">
        <f t="shared" si="3"/>
        <v>-33626802</v>
      </c>
      <c r="H22" s="55">
        <f t="shared" si="3"/>
        <v>0</v>
      </c>
      <c r="I22" s="51">
        <f t="shared" si="3"/>
        <v>-311146</v>
      </c>
      <c r="J22" s="52">
        <f t="shared" si="3"/>
        <v>1740035</v>
      </c>
      <c r="K22" s="54">
        <f t="shared" si="3"/>
        <v>16186953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292003</v>
      </c>
      <c r="C24" s="41">
        <f aca="true" t="shared" si="4" ref="C24:K24">SUM(C22:C23)</f>
        <v>150606789</v>
      </c>
      <c r="D24" s="42">
        <f t="shared" si="4"/>
        <v>73216232</v>
      </c>
      <c r="E24" s="40">
        <f t="shared" si="4"/>
        <v>142183438</v>
      </c>
      <c r="F24" s="41">
        <f t="shared" si="4"/>
        <v>-33626802</v>
      </c>
      <c r="G24" s="43">
        <f t="shared" si="4"/>
        <v>-33626802</v>
      </c>
      <c r="H24" s="44">
        <f t="shared" si="4"/>
        <v>0</v>
      </c>
      <c r="I24" s="40">
        <f t="shared" si="4"/>
        <v>-311146</v>
      </c>
      <c r="J24" s="41">
        <f t="shared" si="4"/>
        <v>1740035</v>
      </c>
      <c r="K24" s="43">
        <f t="shared" si="4"/>
        <v>16186953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108399000</v>
      </c>
      <c r="C27" s="7">
        <v>194792000</v>
      </c>
      <c r="D27" s="64">
        <v>181413377</v>
      </c>
      <c r="E27" s="65">
        <v>294678621</v>
      </c>
      <c r="F27" s="7">
        <v>223260164</v>
      </c>
      <c r="G27" s="66">
        <v>223260164</v>
      </c>
      <c r="H27" s="67">
        <v>0</v>
      </c>
      <c r="I27" s="65">
        <v>76008000</v>
      </c>
      <c r="J27" s="7">
        <v>78060662</v>
      </c>
      <c r="K27" s="66">
        <v>92508142</v>
      </c>
    </row>
    <row r="28" spans="1:11" ht="13.5">
      <c r="A28" s="68" t="s">
        <v>30</v>
      </c>
      <c r="B28" s="6">
        <v>102074000</v>
      </c>
      <c r="C28" s="6">
        <v>183420000</v>
      </c>
      <c r="D28" s="23">
        <v>168349715</v>
      </c>
      <c r="E28" s="24">
        <v>218314084</v>
      </c>
      <c r="F28" s="6">
        <v>175661879</v>
      </c>
      <c r="G28" s="25">
        <v>175661879</v>
      </c>
      <c r="H28" s="26">
        <v>0</v>
      </c>
      <c r="I28" s="24">
        <v>76008000</v>
      </c>
      <c r="J28" s="6">
        <v>78060662</v>
      </c>
      <c r="K28" s="25">
        <v>92508142</v>
      </c>
    </row>
    <row r="29" spans="1:11" ht="13.5">
      <c r="A29" s="22" t="s">
        <v>90</v>
      </c>
      <c r="B29" s="6">
        <v>888000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130000</v>
      </c>
      <c r="C30" s="6">
        <v>0</v>
      </c>
      <c r="D30" s="23">
        <v>4051941</v>
      </c>
      <c r="E30" s="24">
        <v>55900000</v>
      </c>
      <c r="F30" s="6">
        <v>39950000</v>
      </c>
      <c r="G30" s="25">
        <v>39950000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5307000</v>
      </c>
      <c r="C31" s="6">
        <v>11372000</v>
      </c>
      <c r="D31" s="23">
        <v>9011721</v>
      </c>
      <c r="E31" s="24">
        <v>20464537</v>
      </c>
      <c r="F31" s="6">
        <v>7648285</v>
      </c>
      <c r="G31" s="25">
        <v>7648285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108399000</v>
      </c>
      <c r="C32" s="7">
        <f aca="true" t="shared" si="5" ref="C32:K32">SUM(C28:C31)</f>
        <v>194792000</v>
      </c>
      <c r="D32" s="64">
        <f t="shared" si="5"/>
        <v>181413377</v>
      </c>
      <c r="E32" s="65">
        <f t="shared" si="5"/>
        <v>294678621</v>
      </c>
      <c r="F32" s="7">
        <f t="shared" si="5"/>
        <v>223260164</v>
      </c>
      <c r="G32" s="66">
        <f t="shared" si="5"/>
        <v>223260164</v>
      </c>
      <c r="H32" s="67">
        <f t="shared" si="5"/>
        <v>0</v>
      </c>
      <c r="I32" s="65">
        <f t="shared" si="5"/>
        <v>76008000</v>
      </c>
      <c r="J32" s="7">
        <f t="shared" si="5"/>
        <v>78060662</v>
      </c>
      <c r="K32" s="66">
        <f t="shared" si="5"/>
        <v>92508142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510525055</v>
      </c>
      <c r="C35" s="6">
        <v>658204492</v>
      </c>
      <c r="D35" s="23">
        <v>485004246</v>
      </c>
      <c r="E35" s="24">
        <v>308763395</v>
      </c>
      <c r="F35" s="6">
        <v>318107896</v>
      </c>
      <c r="G35" s="25">
        <v>318107896</v>
      </c>
      <c r="H35" s="26">
        <v>292714375</v>
      </c>
      <c r="I35" s="24">
        <v>412644000</v>
      </c>
      <c r="J35" s="6">
        <v>430568000</v>
      </c>
      <c r="K35" s="25">
        <v>445937000</v>
      </c>
    </row>
    <row r="36" spans="1:11" ht="13.5">
      <c r="A36" s="22" t="s">
        <v>39</v>
      </c>
      <c r="B36" s="6">
        <v>2729327191</v>
      </c>
      <c r="C36" s="6">
        <v>2873064165</v>
      </c>
      <c r="D36" s="23">
        <v>2925332332</v>
      </c>
      <c r="E36" s="24">
        <v>3185800675</v>
      </c>
      <c r="F36" s="6">
        <v>3040236927</v>
      </c>
      <c r="G36" s="25">
        <v>3040236927</v>
      </c>
      <c r="H36" s="26">
        <v>3097363023</v>
      </c>
      <c r="I36" s="24">
        <v>3006744000</v>
      </c>
      <c r="J36" s="6">
        <v>2975321000</v>
      </c>
      <c r="K36" s="25">
        <v>2958364000</v>
      </c>
    </row>
    <row r="37" spans="1:11" ht="13.5">
      <c r="A37" s="22" t="s">
        <v>40</v>
      </c>
      <c r="B37" s="6">
        <v>498091146</v>
      </c>
      <c r="C37" s="6">
        <v>578056618</v>
      </c>
      <c r="D37" s="23">
        <v>374827949</v>
      </c>
      <c r="E37" s="24">
        <v>227475615</v>
      </c>
      <c r="F37" s="6">
        <v>262341286</v>
      </c>
      <c r="G37" s="25">
        <v>262341286</v>
      </c>
      <c r="H37" s="26">
        <v>321172496</v>
      </c>
      <c r="I37" s="24">
        <v>297959000</v>
      </c>
      <c r="J37" s="6">
        <v>272594000</v>
      </c>
      <c r="K37" s="25">
        <v>245364000</v>
      </c>
    </row>
    <row r="38" spans="1:11" ht="13.5">
      <c r="A38" s="22" t="s">
        <v>41</v>
      </c>
      <c r="B38" s="6">
        <v>147091800</v>
      </c>
      <c r="C38" s="6">
        <v>165530206</v>
      </c>
      <c r="D38" s="23">
        <v>174610975</v>
      </c>
      <c r="E38" s="24">
        <v>234558723</v>
      </c>
      <c r="F38" s="6">
        <v>202061758</v>
      </c>
      <c r="G38" s="25">
        <v>202061758</v>
      </c>
      <c r="H38" s="26">
        <v>172876419</v>
      </c>
      <c r="I38" s="24">
        <v>260843000</v>
      </c>
      <c r="J38" s="6">
        <v>270969000</v>
      </c>
      <c r="K38" s="25">
        <v>280423000</v>
      </c>
    </row>
    <row r="39" spans="1:11" ht="13.5">
      <c r="A39" s="22" t="s">
        <v>42</v>
      </c>
      <c r="B39" s="6">
        <v>2594669300</v>
      </c>
      <c r="C39" s="6">
        <v>2787681833</v>
      </c>
      <c r="D39" s="23">
        <v>2860897654</v>
      </c>
      <c r="E39" s="24">
        <v>3032529732</v>
      </c>
      <c r="F39" s="6">
        <v>2893941779</v>
      </c>
      <c r="G39" s="25">
        <v>2893941779</v>
      </c>
      <c r="H39" s="26">
        <v>2896028483</v>
      </c>
      <c r="I39" s="24">
        <v>2860586000</v>
      </c>
      <c r="J39" s="6">
        <v>2862326000</v>
      </c>
      <c r="K39" s="25">
        <v>2878514000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145438430</v>
      </c>
      <c r="C42" s="6">
        <v>314564869</v>
      </c>
      <c r="D42" s="23">
        <v>-40351491</v>
      </c>
      <c r="E42" s="24">
        <v>128617137</v>
      </c>
      <c r="F42" s="6">
        <v>128617137</v>
      </c>
      <c r="G42" s="25">
        <v>128617137</v>
      </c>
      <c r="H42" s="26">
        <v>-49179543</v>
      </c>
      <c r="I42" s="24">
        <v>107854084</v>
      </c>
      <c r="J42" s="6">
        <v>107741000</v>
      </c>
      <c r="K42" s="25">
        <v>119986000</v>
      </c>
    </row>
    <row r="43" spans="1:11" ht="13.5">
      <c r="A43" s="22" t="s">
        <v>45</v>
      </c>
      <c r="B43" s="6">
        <v>-107403716</v>
      </c>
      <c r="C43" s="6">
        <v>-158156064</v>
      </c>
      <c r="D43" s="23">
        <v>-181893000</v>
      </c>
      <c r="E43" s="24">
        <v>-294275188</v>
      </c>
      <c r="F43" s="6">
        <v>-294275188</v>
      </c>
      <c r="G43" s="25">
        <v>-294275188</v>
      </c>
      <c r="H43" s="26">
        <v>-136815771</v>
      </c>
      <c r="I43" s="24">
        <v>-76008000</v>
      </c>
      <c r="J43" s="6">
        <v>-78060000</v>
      </c>
      <c r="K43" s="25">
        <v>-92508000</v>
      </c>
    </row>
    <row r="44" spans="1:11" ht="13.5">
      <c r="A44" s="22" t="s">
        <v>46</v>
      </c>
      <c r="B44" s="6">
        <v>-13894526</v>
      </c>
      <c r="C44" s="6">
        <v>-27135148</v>
      </c>
      <c r="D44" s="23">
        <v>-8246757</v>
      </c>
      <c r="E44" s="24">
        <v>47800000</v>
      </c>
      <c r="F44" s="6">
        <v>47800000</v>
      </c>
      <c r="G44" s="25">
        <v>47800000</v>
      </c>
      <c r="H44" s="26">
        <v>-7791152</v>
      </c>
      <c r="I44" s="24">
        <v>-11801000</v>
      </c>
      <c r="J44" s="6">
        <v>-11757000</v>
      </c>
      <c r="K44" s="25">
        <v>-12108000</v>
      </c>
    </row>
    <row r="45" spans="1:11" ht="13.5">
      <c r="A45" s="34" t="s">
        <v>47</v>
      </c>
      <c r="B45" s="7">
        <v>303077445</v>
      </c>
      <c r="C45" s="7">
        <v>434438156</v>
      </c>
      <c r="D45" s="64">
        <v>203946908</v>
      </c>
      <c r="E45" s="65">
        <v>108506061</v>
      </c>
      <c r="F45" s="7">
        <v>108506061</v>
      </c>
      <c r="G45" s="66">
        <v>108506061</v>
      </c>
      <c r="H45" s="67">
        <v>10159317</v>
      </c>
      <c r="I45" s="65">
        <v>128551084</v>
      </c>
      <c r="J45" s="7">
        <v>146475084</v>
      </c>
      <c r="K45" s="66">
        <v>161845084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314936845</v>
      </c>
      <c r="C48" s="6">
        <v>444653276</v>
      </c>
      <c r="D48" s="23">
        <v>214643398</v>
      </c>
      <c r="E48" s="24">
        <v>119649687</v>
      </c>
      <c r="F48" s="6">
        <v>108505682</v>
      </c>
      <c r="G48" s="25">
        <v>108505682</v>
      </c>
      <c r="H48" s="26">
        <v>28612967</v>
      </c>
      <c r="I48" s="24">
        <v>140140000</v>
      </c>
      <c r="J48" s="6">
        <v>158528000</v>
      </c>
      <c r="K48" s="25">
        <v>174379000</v>
      </c>
    </row>
    <row r="49" spans="1:11" ht="13.5">
      <c r="A49" s="22" t="s">
        <v>50</v>
      </c>
      <c r="B49" s="6">
        <f>+B75</f>
        <v>254376951.83129606</v>
      </c>
      <c r="C49" s="6">
        <f aca="true" t="shared" si="6" ref="C49:K49">+C75</f>
        <v>338229771.5534823</v>
      </c>
      <c r="D49" s="23">
        <f t="shared" si="6"/>
        <v>124313846.66066411</v>
      </c>
      <c r="E49" s="24">
        <f t="shared" si="6"/>
        <v>21699487.441811442</v>
      </c>
      <c r="F49" s="6">
        <f t="shared" si="6"/>
        <v>12565206.315639704</v>
      </c>
      <c r="G49" s="25">
        <f t="shared" si="6"/>
        <v>12565206.315639704</v>
      </c>
      <c r="H49" s="26">
        <f t="shared" si="6"/>
        <v>233525407</v>
      </c>
      <c r="I49" s="24">
        <f t="shared" si="6"/>
        <v>37695584.231188655</v>
      </c>
      <c r="J49" s="6">
        <f t="shared" si="6"/>
        <v>12167386.691681325</v>
      </c>
      <c r="K49" s="25">
        <f t="shared" si="6"/>
        <v>-15258508.58432442</v>
      </c>
    </row>
    <row r="50" spans="1:11" ht="13.5">
      <c r="A50" s="34" t="s">
        <v>51</v>
      </c>
      <c r="B50" s="7">
        <f>+B48-B49</f>
        <v>60559893.16870394</v>
      </c>
      <c r="C50" s="7">
        <f aca="true" t="shared" si="7" ref="C50:K50">+C48-C49</f>
        <v>106423504.4465177</v>
      </c>
      <c r="D50" s="64">
        <f t="shared" si="7"/>
        <v>90329551.33933589</v>
      </c>
      <c r="E50" s="65">
        <f t="shared" si="7"/>
        <v>97950199.55818856</v>
      </c>
      <c r="F50" s="7">
        <f t="shared" si="7"/>
        <v>95940475.6843603</v>
      </c>
      <c r="G50" s="66">
        <f t="shared" si="7"/>
        <v>95940475.6843603</v>
      </c>
      <c r="H50" s="67">
        <f t="shared" si="7"/>
        <v>-204912440</v>
      </c>
      <c r="I50" s="65">
        <f t="shared" si="7"/>
        <v>102444415.76881135</v>
      </c>
      <c r="J50" s="7">
        <f t="shared" si="7"/>
        <v>146360613.30831867</v>
      </c>
      <c r="K50" s="66">
        <f t="shared" si="7"/>
        <v>189637508.58432442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2787948078</v>
      </c>
      <c r="C53" s="6">
        <v>2806740000</v>
      </c>
      <c r="D53" s="23">
        <v>2914616069</v>
      </c>
      <c r="E53" s="24">
        <v>3174657621</v>
      </c>
      <c r="F53" s="6">
        <v>3103239164</v>
      </c>
      <c r="G53" s="25">
        <v>3103239164</v>
      </c>
      <c r="H53" s="26">
        <v>2879979000</v>
      </c>
      <c r="I53" s="24">
        <v>2995139645</v>
      </c>
      <c r="J53" s="6">
        <v>2963252426</v>
      </c>
      <c r="K53" s="25">
        <v>2945813106</v>
      </c>
    </row>
    <row r="54" spans="1:11" ht="13.5">
      <c r="A54" s="22" t="s">
        <v>86</v>
      </c>
      <c r="B54" s="6">
        <v>95095999</v>
      </c>
      <c r="C54" s="6">
        <v>106185805</v>
      </c>
      <c r="D54" s="23">
        <v>111468555</v>
      </c>
      <c r="E54" s="24">
        <v>109946800</v>
      </c>
      <c r="F54" s="6">
        <v>33626801</v>
      </c>
      <c r="G54" s="25">
        <v>33626801</v>
      </c>
      <c r="H54" s="26">
        <v>0</v>
      </c>
      <c r="I54" s="24">
        <v>109946800</v>
      </c>
      <c r="J54" s="6">
        <v>109946800</v>
      </c>
      <c r="K54" s="25">
        <v>109946800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34741000</v>
      </c>
      <c r="C56" s="6">
        <v>42278000</v>
      </c>
      <c r="D56" s="23">
        <v>78638000</v>
      </c>
      <c r="E56" s="24">
        <v>0</v>
      </c>
      <c r="F56" s="6">
        <v>0</v>
      </c>
      <c r="G56" s="25">
        <v>0</v>
      </c>
      <c r="H56" s="26">
        <v>0</v>
      </c>
      <c r="I56" s="24">
        <v>26200000</v>
      </c>
      <c r="J56" s="6">
        <v>27248000</v>
      </c>
      <c r="K56" s="25">
        <v>28338000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67751100</v>
      </c>
      <c r="C59" s="6">
        <v>91051051</v>
      </c>
      <c r="D59" s="23">
        <v>86990623</v>
      </c>
      <c r="E59" s="24">
        <v>90241238</v>
      </c>
      <c r="F59" s="6">
        <v>90241238</v>
      </c>
      <c r="G59" s="25">
        <v>90241238</v>
      </c>
      <c r="H59" s="26">
        <v>90241238</v>
      </c>
      <c r="I59" s="24">
        <v>92594191</v>
      </c>
      <c r="J59" s="6">
        <v>103986899</v>
      </c>
      <c r="K59" s="25">
        <v>116843955</v>
      </c>
    </row>
    <row r="60" spans="1:11" ht="13.5">
      <c r="A60" s="33" t="s">
        <v>58</v>
      </c>
      <c r="B60" s="6">
        <v>537009077</v>
      </c>
      <c r="C60" s="6">
        <v>325871666</v>
      </c>
      <c r="D60" s="23">
        <v>345056440</v>
      </c>
      <c r="E60" s="24">
        <v>209423892</v>
      </c>
      <c r="F60" s="6">
        <v>209423892</v>
      </c>
      <c r="G60" s="25">
        <v>209423892</v>
      </c>
      <c r="H60" s="26">
        <v>209423892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669</v>
      </c>
      <c r="G62" s="93">
        <v>669</v>
      </c>
      <c r="H62" s="94">
        <v>669</v>
      </c>
      <c r="I62" s="91">
        <v>669</v>
      </c>
      <c r="J62" s="92">
        <v>669</v>
      </c>
      <c r="K62" s="93">
        <v>669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1581</v>
      </c>
      <c r="G63" s="93">
        <v>1581</v>
      </c>
      <c r="H63" s="94">
        <v>1581</v>
      </c>
      <c r="I63" s="91">
        <v>1581</v>
      </c>
      <c r="J63" s="92">
        <v>1581</v>
      </c>
      <c r="K63" s="93">
        <v>1581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66618</v>
      </c>
      <c r="G64" s="93">
        <v>66618</v>
      </c>
      <c r="H64" s="94">
        <v>66618</v>
      </c>
      <c r="I64" s="91">
        <v>66618</v>
      </c>
      <c r="J64" s="92">
        <v>66618</v>
      </c>
      <c r="K64" s="93">
        <v>66618</v>
      </c>
    </row>
    <row r="65" spans="1:11" ht="13.5">
      <c r="A65" s="90" t="s">
        <v>63</v>
      </c>
      <c r="B65" s="91">
        <v>59263</v>
      </c>
      <c r="C65" s="92">
        <v>59263</v>
      </c>
      <c r="D65" s="93">
        <v>59263</v>
      </c>
      <c r="E65" s="91">
        <v>53763</v>
      </c>
      <c r="F65" s="92">
        <v>59263</v>
      </c>
      <c r="G65" s="93">
        <v>59263</v>
      </c>
      <c r="H65" s="94">
        <v>59263</v>
      </c>
      <c r="I65" s="91">
        <v>59263</v>
      </c>
      <c r="J65" s="92">
        <v>59263</v>
      </c>
      <c r="K65" s="93">
        <v>59263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0.9680517728729086</v>
      </c>
      <c r="C70" s="5">
        <f aca="true" t="shared" si="8" ref="C70:K70">IF(ISERROR(C71/C72),0,(C71/C72))</f>
        <v>0.9103019940517114</v>
      </c>
      <c r="D70" s="5">
        <f t="shared" si="8"/>
        <v>0.8015256071801242</v>
      </c>
      <c r="E70" s="5">
        <f t="shared" si="8"/>
        <v>0.891326614258946</v>
      </c>
      <c r="F70" s="5">
        <f t="shared" si="8"/>
        <v>1.0658420953204482</v>
      </c>
      <c r="G70" s="5">
        <f t="shared" si="8"/>
        <v>1.0658420953204482</v>
      </c>
      <c r="H70" s="5">
        <f t="shared" si="8"/>
        <v>0</v>
      </c>
      <c r="I70" s="5">
        <f t="shared" si="8"/>
        <v>0.8410914867848179</v>
      </c>
      <c r="J70" s="5">
        <f t="shared" si="8"/>
        <v>0.8417156741796656</v>
      </c>
      <c r="K70" s="5">
        <f t="shared" si="8"/>
        <v>0.8424649217624549</v>
      </c>
    </row>
    <row r="71" spans="1:11" ht="12.75" hidden="1">
      <c r="A71" s="1" t="s">
        <v>92</v>
      </c>
      <c r="B71" s="1">
        <f>+B83</f>
        <v>543851486</v>
      </c>
      <c r="C71" s="1">
        <f aca="true" t="shared" si="9" ref="C71:K71">+C83</f>
        <v>714983957</v>
      </c>
      <c r="D71" s="1">
        <f t="shared" si="9"/>
        <v>677012542</v>
      </c>
      <c r="E71" s="1">
        <f t="shared" si="9"/>
        <v>859894393</v>
      </c>
      <c r="F71" s="1">
        <f t="shared" si="9"/>
        <v>859894393</v>
      </c>
      <c r="G71" s="1">
        <f t="shared" si="9"/>
        <v>859894393</v>
      </c>
      <c r="H71" s="1">
        <f t="shared" si="9"/>
        <v>605798353</v>
      </c>
      <c r="I71" s="1">
        <f t="shared" si="9"/>
        <v>742392999</v>
      </c>
      <c r="J71" s="1">
        <f t="shared" si="9"/>
        <v>795860000</v>
      </c>
      <c r="K71" s="1">
        <f t="shared" si="9"/>
        <v>852937000</v>
      </c>
    </row>
    <row r="72" spans="1:11" ht="12.75" hidden="1">
      <c r="A72" s="1" t="s">
        <v>93</v>
      </c>
      <c r="B72" s="1">
        <f>+B77</f>
        <v>561800000</v>
      </c>
      <c r="C72" s="1">
        <f aca="true" t="shared" si="10" ref="C72:K72">+C77</f>
        <v>785436000</v>
      </c>
      <c r="D72" s="1">
        <f t="shared" si="10"/>
        <v>844654913</v>
      </c>
      <c r="E72" s="1">
        <f t="shared" si="10"/>
        <v>964735462</v>
      </c>
      <c r="F72" s="1">
        <f t="shared" si="10"/>
        <v>806774659</v>
      </c>
      <c r="G72" s="1">
        <f t="shared" si="10"/>
        <v>806774659</v>
      </c>
      <c r="H72" s="1">
        <f t="shared" si="10"/>
        <v>0</v>
      </c>
      <c r="I72" s="1">
        <f t="shared" si="10"/>
        <v>882654278</v>
      </c>
      <c r="J72" s="1">
        <f t="shared" si="10"/>
        <v>945521183</v>
      </c>
      <c r="K72" s="1">
        <f t="shared" si="10"/>
        <v>1012430284</v>
      </c>
    </row>
    <row r="73" spans="1:11" ht="12.75" hidden="1">
      <c r="A73" s="1" t="s">
        <v>94</v>
      </c>
      <c r="B73" s="1">
        <f>+B74</f>
        <v>41384799.99999999</v>
      </c>
      <c r="C73" s="1">
        <f aca="true" t="shared" si="11" ref="C73:K73">+(C78+C80+C81+C82)-(B78+B80+B81+B82)</f>
        <v>19864940</v>
      </c>
      <c r="D73" s="1">
        <f t="shared" si="11"/>
        <v>40914358</v>
      </c>
      <c r="E73" s="1">
        <f t="shared" si="11"/>
        <v>-67155384</v>
      </c>
      <c r="F73" s="1">
        <f>+(F78+F80+F81+F82)-(D78+D80+D81+D82)</f>
        <v>-57810452</v>
      </c>
      <c r="G73" s="1">
        <f>+(G78+G80+G81+G82)-(D78+D80+D81+D82)</f>
        <v>-57810452</v>
      </c>
      <c r="H73" s="1">
        <f>+(H78+H80+H81+H82)-(D78+D80+D81+D82)</f>
        <v>98712819</v>
      </c>
      <c r="I73" s="1">
        <f>+(I78+I80+I81+I82)-(E78+E80+E81+E82)</f>
        <v>70185005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95</v>
      </c>
      <c r="B74" s="1">
        <f>+TREND(C74:E74)</f>
        <v>41384799.99999999</v>
      </c>
      <c r="C74" s="1">
        <f>+C73</f>
        <v>19864940</v>
      </c>
      <c r="D74" s="1">
        <f aca="true" t="shared" si="12" ref="D74:K74">+D73</f>
        <v>40914358</v>
      </c>
      <c r="E74" s="1">
        <f t="shared" si="12"/>
        <v>-67155384</v>
      </c>
      <c r="F74" s="1">
        <f t="shared" si="12"/>
        <v>-57810452</v>
      </c>
      <c r="G74" s="1">
        <f t="shared" si="12"/>
        <v>-57810452</v>
      </c>
      <c r="H74" s="1">
        <f t="shared" si="12"/>
        <v>98712819</v>
      </c>
      <c r="I74" s="1">
        <f t="shared" si="12"/>
        <v>70185005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96</v>
      </c>
      <c r="B75" s="1">
        <f>+B84-(((B80+B81+B78)*B70)-B79)</f>
        <v>254376951.83129606</v>
      </c>
      <c r="C75" s="1">
        <f aca="true" t="shared" si="13" ref="C75:K75">+C84-(((C80+C81+C78)*C70)-C79)</f>
        <v>338229771.5534823</v>
      </c>
      <c r="D75" s="1">
        <f t="shared" si="13"/>
        <v>124313846.66066411</v>
      </c>
      <c r="E75" s="1">
        <f t="shared" si="13"/>
        <v>21699487.441811442</v>
      </c>
      <c r="F75" s="1">
        <f t="shared" si="13"/>
        <v>12565206.315639704</v>
      </c>
      <c r="G75" s="1">
        <f t="shared" si="13"/>
        <v>12565206.315639704</v>
      </c>
      <c r="H75" s="1">
        <f t="shared" si="13"/>
        <v>233525407</v>
      </c>
      <c r="I75" s="1">
        <f t="shared" si="13"/>
        <v>37695584.231188655</v>
      </c>
      <c r="J75" s="1">
        <f t="shared" si="13"/>
        <v>12167386.691681325</v>
      </c>
      <c r="K75" s="1">
        <f t="shared" si="13"/>
        <v>-15258508.58432442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561800000</v>
      </c>
      <c r="C77" s="3">
        <v>785436000</v>
      </c>
      <c r="D77" s="3">
        <v>844654913</v>
      </c>
      <c r="E77" s="3">
        <v>964735462</v>
      </c>
      <c r="F77" s="3">
        <v>806774659</v>
      </c>
      <c r="G77" s="3">
        <v>806774659</v>
      </c>
      <c r="H77" s="3">
        <v>0</v>
      </c>
      <c r="I77" s="3">
        <v>882654278</v>
      </c>
      <c r="J77" s="3">
        <v>945521183</v>
      </c>
      <c r="K77" s="3">
        <v>1012430284</v>
      </c>
    </row>
    <row r="78" spans="1:11" ht="12.75" hidden="1">
      <c r="A78" s="2" t="s">
        <v>65</v>
      </c>
      <c r="B78" s="3">
        <v>7905</v>
      </c>
      <c r="C78" s="3">
        <v>6383</v>
      </c>
      <c r="D78" s="3">
        <v>4861</v>
      </c>
      <c r="E78" s="3">
        <v>0</v>
      </c>
      <c r="F78" s="3">
        <v>0</v>
      </c>
      <c r="G78" s="3">
        <v>0</v>
      </c>
      <c r="H78" s="3">
        <v>3339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443281720</v>
      </c>
      <c r="C79" s="3">
        <v>536231398</v>
      </c>
      <c r="D79" s="3">
        <v>331449207</v>
      </c>
      <c r="E79" s="3">
        <v>188501850</v>
      </c>
      <c r="F79" s="3">
        <v>221986520</v>
      </c>
      <c r="G79" s="3">
        <v>221986520</v>
      </c>
      <c r="H79" s="3">
        <v>233525407</v>
      </c>
      <c r="I79" s="3">
        <v>257604000</v>
      </c>
      <c r="J79" s="3">
        <v>232239000</v>
      </c>
      <c r="K79" s="3">
        <v>205009000</v>
      </c>
    </row>
    <row r="80" spans="1:11" ht="12.75" hidden="1">
      <c r="A80" s="2" t="s">
        <v>67</v>
      </c>
      <c r="B80" s="3">
        <v>176659004</v>
      </c>
      <c r="C80" s="3">
        <v>182358082</v>
      </c>
      <c r="D80" s="3">
        <v>188669416</v>
      </c>
      <c r="E80" s="3">
        <v>182358083</v>
      </c>
      <c r="F80" s="3">
        <v>191703015</v>
      </c>
      <c r="G80" s="3">
        <v>191703015</v>
      </c>
      <c r="H80" s="3">
        <v>238004546</v>
      </c>
      <c r="I80" s="3">
        <v>191704000</v>
      </c>
      <c r="J80" s="3">
        <v>191704000</v>
      </c>
      <c r="K80" s="3">
        <v>191704000</v>
      </c>
    </row>
    <row r="81" spans="1:11" ht="12.75" hidden="1">
      <c r="A81" s="2" t="s">
        <v>68</v>
      </c>
      <c r="B81" s="3">
        <v>18472208</v>
      </c>
      <c r="C81" s="3">
        <v>35147556</v>
      </c>
      <c r="D81" s="3">
        <v>69752102</v>
      </c>
      <c r="E81" s="3">
        <v>4781356</v>
      </c>
      <c r="F81" s="3">
        <v>4781356</v>
      </c>
      <c r="G81" s="3">
        <v>4781356</v>
      </c>
      <c r="H81" s="3">
        <v>119131313</v>
      </c>
      <c r="I81" s="3">
        <v>69752000</v>
      </c>
      <c r="J81" s="3">
        <v>69752000</v>
      </c>
      <c r="K81" s="3">
        <v>69752000</v>
      </c>
    </row>
    <row r="82" spans="1:11" ht="12.75" hidden="1">
      <c r="A82" s="2" t="s">
        <v>69</v>
      </c>
      <c r="B82" s="3">
        <v>2507964</v>
      </c>
      <c r="C82" s="3">
        <v>0</v>
      </c>
      <c r="D82" s="3">
        <v>0</v>
      </c>
      <c r="E82" s="3">
        <v>4131556</v>
      </c>
      <c r="F82" s="3">
        <v>4131556</v>
      </c>
      <c r="G82" s="3">
        <v>4131556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543851486</v>
      </c>
      <c r="C83" s="3">
        <v>714983957</v>
      </c>
      <c r="D83" s="3">
        <v>677012542</v>
      </c>
      <c r="E83" s="3">
        <v>859894393</v>
      </c>
      <c r="F83" s="3">
        <v>859894393</v>
      </c>
      <c r="G83" s="3">
        <v>859894393</v>
      </c>
      <c r="H83" s="3">
        <v>605798353</v>
      </c>
      <c r="I83" s="3">
        <v>742392999</v>
      </c>
      <c r="J83" s="3">
        <v>795860000</v>
      </c>
      <c r="K83" s="3">
        <v>852937000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3399355</v>
      </c>
      <c r="C6" s="6">
        <v>2972111</v>
      </c>
      <c r="D6" s="23">
        <v>2125467</v>
      </c>
      <c r="E6" s="24">
        <v>4683021</v>
      </c>
      <c r="F6" s="6">
        <v>4683021</v>
      </c>
      <c r="G6" s="25">
        <v>4683021</v>
      </c>
      <c r="H6" s="26">
        <v>0</v>
      </c>
      <c r="I6" s="24">
        <v>4012633</v>
      </c>
      <c r="J6" s="6">
        <v>4237340</v>
      </c>
      <c r="K6" s="25">
        <v>4466157</v>
      </c>
    </row>
    <row r="7" spans="1:11" ht="13.5">
      <c r="A7" s="22" t="s">
        <v>19</v>
      </c>
      <c r="B7" s="6">
        <v>6557933</v>
      </c>
      <c r="C7" s="6">
        <v>5842377</v>
      </c>
      <c r="D7" s="23">
        <v>4127487</v>
      </c>
      <c r="E7" s="24">
        <v>6193454</v>
      </c>
      <c r="F7" s="6">
        <v>6193454</v>
      </c>
      <c r="G7" s="25">
        <v>6193454</v>
      </c>
      <c r="H7" s="26">
        <v>0</v>
      </c>
      <c r="I7" s="24">
        <v>7177286</v>
      </c>
      <c r="J7" s="6">
        <v>7579214</v>
      </c>
      <c r="K7" s="25">
        <v>7988492</v>
      </c>
    </row>
    <row r="8" spans="1:11" ht="13.5">
      <c r="A8" s="22" t="s">
        <v>20</v>
      </c>
      <c r="B8" s="6">
        <v>178093065</v>
      </c>
      <c r="C8" s="6">
        <v>180319128</v>
      </c>
      <c r="D8" s="23">
        <v>182259606</v>
      </c>
      <c r="E8" s="24">
        <v>190259000</v>
      </c>
      <c r="F8" s="6">
        <v>190259000</v>
      </c>
      <c r="G8" s="25">
        <v>190259000</v>
      </c>
      <c r="H8" s="26">
        <v>0</v>
      </c>
      <c r="I8" s="24">
        <v>204434910</v>
      </c>
      <c r="J8" s="6">
        <v>207317041</v>
      </c>
      <c r="K8" s="25">
        <v>211603017</v>
      </c>
    </row>
    <row r="9" spans="1:11" ht="13.5">
      <c r="A9" s="22" t="s">
        <v>21</v>
      </c>
      <c r="B9" s="6">
        <v>37734561</v>
      </c>
      <c r="C9" s="6">
        <v>51071633</v>
      </c>
      <c r="D9" s="23">
        <v>45502404</v>
      </c>
      <c r="E9" s="24">
        <v>86851526</v>
      </c>
      <c r="F9" s="6">
        <v>86851526</v>
      </c>
      <c r="G9" s="25">
        <v>86851526</v>
      </c>
      <c r="H9" s="26">
        <v>0</v>
      </c>
      <c r="I9" s="24">
        <v>82803860</v>
      </c>
      <c r="J9" s="6">
        <v>75961405</v>
      </c>
      <c r="K9" s="25">
        <v>92153334</v>
      </c>
    </row>
    <row r="10" spans="1:11" ht="25.5">
      <c r="A10" s="27" t="s">
        <v>85</v>
      </c>
      <c r="B10" s="28">
        <f>SUM(B5:B9)</f>
        <v>225784914</v>
      </c>
      <c r="C10" s="29">
        <f aca="true" t="shared" si="0" ref="C10:K10">SUM(C5:C9)</f>
        <v>240205249</v>
      </c>
      <c r="D10" s="30">
        <f t="shared" si="0"/>
        <v>234014964</v>
      </c>
      <c r="E10" s="28">
        <f t="shared" si="0"/>
        <v>287987001</v>
      </c>
      <c r="F10" s="29">
        <f t="shared" si="0"/>
        <v>287987001</v>
      </c>
      <c r="G10" s="31">
        <f t="shared" si="0"/>
        <v>287987001</v>
      </c>
      <c r="H10" s="32">
        <f t="shared" si="0"/>
        <v>0</v>
      </c>
      <c r="I10" s="28">
        <f t="shared" si="0"/>
        <v>298428689</v>
      </c>
      <c r="J10" s="29">
        <f t="shared" si="0"/>
        <v>295095000</v>
      </c>
      <c r="K10" s="31">
        <f t="shared" si="0"/>
        <v>316211000</v>
      </c>
    </row>
    <row r="11" spans="1:11" ht="13.5">
      <c r="A11" s="22" t="s">
        <v>22</v>
      </c>
      <c r="B11" s="6">
        <v>136519364</v>
      </c>
      <c r="C11" s="6">
        <v>153437661</v>
      </c>
      <c r="D11" s="23">
        <v>164260255</v>
      </c>
      <c r="E11" s="24">
        <v>185702943</v>
      </c>
      <c r="F11" s="6">
        <v>185702943</v>
      </c>
      <c r="G11" s="25">
        <v>185702943</v>
      </c>
      <c r="H11" s="26">
        <v>0</v>
      </c>
      <c r="I11" s="24">
        <v>169429222</v>
      </c>
      <c r="J11" s="6">
        <v>178731828</v>
      </c>
      <c r="K11" s="25">
        <v>188383349</v>
      </c>
    </row>
    <row r="12" spans="1:11" ht="13.5">
      <c r="A12" s="22" t="s">
        <v>23</v>
      </c>
      <c r="B12" s="6">
        <v>7548651</v>
      </c>
      <c r="C12" s="6">
        <v>7989001</v>
      </c>
      <c r="D12" s="23">
        <v>9508812</v>
      </c>
      <c r="E12" s="24">
        <v>12106915</v>
      </c>
      <c r="F12" s="6">
        <v>12106915</v>
      </c>
      <c r="G12" s="25">
        <v>12106915</v>
      </c>
      <c r="H12" s="26">
        <v>0</v>
      </c>
      <c r="I12" s="24">
        <v>12327046</v>
      </c>
      <c r="J12" s="6">
        <v>13017361</v>
      </c>
      <c r="K12" s="25">
        <v>13720298</v>
      </c>
    </row>
    <row r="13" spans="1:11" ht="13.5">
      <c r="A13" s="22" t="s">
        <v>86</v>
      </c>
      <c r="B13" s="6">
        <v>12863010</v>
      </c>
      <c r="C13" s="6">
        <v>13512111</v>
      </c>
      <c r="D13" s="23">
        <v>13915495</v>
      </c>
      <c r="E13" s="24">
        <v>9164764</v>
      </c>
      <c r="F13" s="6">
        <v>9164764</v>
      </c>
      <c r="G13" s="25">
        <v>9164764</v>
      </c>
      <c r="H13" s="26">
        <v>0</v>
      </c>
      <c r="I13" s="24">
        <v>9798241</v>
      </c>
      <c r="J13" s="6">
        <v>10298302</v>
      </c>
      <c r="K13" s="25">
        <v>10807691</v>
      </c>
    </row>
    <row r="14" spans="1:11" ht="13.5">
      <c r="A14" s="22" t="s">
        <v>24</v>
      </c>
      <c r="B14" s="6">
        <v>939711</v>
      </c>
      <c r="C14" s="6">
        <v>927083</v>
      </c>
      <c r="D14" s="23">
        <v>738663</v>
      </c>
      <c r="E14" s="24">
        <v>403036</v>
      </c>
      <c r="F14" s="6">
        <v>403036</v>
      </c>
      <c r="G14" s="25">
        <v>403036</v>
      </c>
      <c r="H14" s="26">
        <v>0</v>
      </c>
      <c r="I14" s="24">
        <v>94942</v>
      </c>
      <c r="J14" s="6">
        <v>100259</v>
      </c>
      <c r="K14" s="25">
        <v>105673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13783071</v>
      </c>
      <c r="C16" s="6">
        <v>0</v>
      </c>
      <c r="D16" s="23">
        <v>4898000</v>
      </c>
      <c r="E16" s="24">
        <v>4394200</v>
      </c>
      <c r="F16" s="6">
        <v>4394200</v>
      </c>
      <c r="G16" s="25">
        <v>4394200</v>
      </c>
      <c r="H16" s="26">
        <v>0</v>
      </c>
      <c r="I16" s="24">
        <v>4394200</v>
      </c>
      <c r="J16" s="6">
        <v>4640275</v>
      </c>
      <c r="K16" s="25">
        <v>4890850</v>
      </c>
    </row>
    <row r="17" spans="1:11" ht="13.5">
      <c r="A17" s="22" t="s">
        <v>27</v>
      </c>
      <c r="B17" s="6">
        <v>70234944</v>
      </c>
      <c r="C17" s="6">
        <v>99789875</v>
      </c>
      <c r="D17" s="23">
        <v>100508491</v>
      </c>
      <c r="E17" s="24">
        <v>71129339</v>
      </c>
      <c r="F17" s="6">
        <v>71129339</v>
      </c>
      <c r="G17" s="25">
        <v>71129339</v>
      </c>
      <c r="H17" s="26">
        <v>0</v>
      </c>
      <c r="I17" s="24">
        <v>94489174</v>
      </c>
      <c r="J17" s="6">
        <v>90685336</v>
      </c>
      <c r="K17" s="25">
        <v>95000120</v>
      </c>
    </row>
    <row r="18" spans="1:11" ht="13.5">
      <c r="A18" s="34" t="s">
        <v>28</v>
      </c>
      <c r="B18" s="35">
        <f>SUM(B11:B17)</f>
        <v>241888751</v>
      </c>
      <c r="C18" s="36">
        <f aca="true" t="shared" si="1" ref="C18:K18">SUM(C11:C17)</f>
        <v>275655731</v>
      </c>
      <c r="D18" s="37">
        <f t="shared" si="1"/>
        <v>293829716</v>
      </c>
      <c r="E18" s="35">
        <f t="shared" si="1"/>
        <v>282901197</v>
      </c>
      <c r="F18" s="36">
        <f t="shared" si="1"/>
        <v>282901197</v>
      </c>
      <c r="G18" s="38">
        <f t="shared" si="1"/>
        <v>282901197</v>
      </c>
      <c r="H18" s="39">
        <f t="shared" si="1"/>
        <v>0</v>
      </c>
      <c r="I18" s="35">
        <f t="shared" si="1"/>
        <v>290532825</v>
      </c>
      <c r="J18" s="36">
        <f t="shared" si="1"/>
        <v>297473361</v>
      </c>
      <c r="K18" s="38">
        <f t="shared" si="1"/>
        <v>312907981</v>
      </c>
    </row>
    <row r="19" spans="1:11" ht="13.5">
      <c r="A19" s="34" t="s">
        <v>29</v>
      </c>
      <c r="B19" s="40">
        <f>+B10-B18</f>
        <v>-16103837</v>
      </c>
      <c r="C19" s="41">
        <f aca="true" t="shared" si="2" ref="C19:K19">+C10-C18</f>
        <v>-35450482</v>
      </c>
      <c r="D19" s="42">
        <f t="shared" si="2"/>
        <v>-59814752</v>
      </c>
      <c r="E19" s="40">
        <f t="shared" si="2"/>
        <v>5085804</v>
      </c>
      <c r="F19" s="41">
        <f t="shared" si="2"/>
        <v>5085804</v>
      </c>
      <c r="G19" s="43">
        <f t="shared" si="2"/>
        <v>5085804</v>
      </c>
      <c r="H19" s="44">
        <f t="shared" si="2"/>
        <v>0</v>
      </c>
      <c r="I19" s="40">
        <f t="shared" si="2"/>
        <v>7895864</v>
      </c>
      <c r="J19" s="41">
        <f t="shared" si="2"/>
        <v>-2378361</v>
      </c>
      <c r="K19" s="43">
        <f t="shared" si="2"/>
        <v>3303019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12204000</v>
      </c>
      <c r="J20" s="6">
        <v>2484000</v>
      </c>
      <c r="K20" s="25">
        <v>2608000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-16103837</v>
      </c>
      <c r="C22" s="52">
        <f aca="true" t="shared" si="3" ref="C22:K22">SUM(C19:C21)</f>
        <v>-35450482</v>
      </c>
      <c r="D22" s="53">
        <f t="shared" si="3"/>
        <v>-59814752</v>
      </c>
      <c r="E22" s="51">
        <f t="shared" si="3"/>
        <v>5085804</v>
      </c>
      <c r="F22" s="52">
        <f t="shared" si="3"/>
        <v>5085804</v>
      </c>
      <c r="G22" s="54">
        <f t="shared" si="3"/>
        <v>5085804</v>
      </c>
      <c r="H22" s="55">
        <f t="shared" si="3"/>
        <v>0</v>
      </c>
      <c r="I22" s="51">
        <f t="shared" si="3"/>
        <v>20099864</v>
      </c>
      <c r="J22" s="52">
        <f t="shared" si="3"/>
        <v>105639</v>
      </c>
      <c r="K22" s="54">
        <f t="shared" si="3"/>
        <v>5911019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-16103837</v>
      </c>
      <c r="C24" s="41">
        <f aca="true" t="shared" si="4" ref="C24:K24">SUM(C22:C23)</f>
        <v>-35450482</v>
      </c>
      <c r="D24" s="42">
        <f t="shared" si="4"/>
        <v>-59814752</v>
      </c>
      <c r="E24" s="40">
        <f t="shared" si="4"/>
        <v>5085804</v>
      </c>
      <c r="F24" s="41">
        <f t="shared" si="4"/>
        <v>5085804</v>
      </c>
      <c r="G24" s="43">
        <f t="shared" si="4"/>
        <v>5085804</v>
      </c>
      <c r="H24" s="44">
        <f t="shared" si="4"/>
        <v>0</v>
      </c>
      <c r="I24" s="40">
        <f t="shared" si="4"/>
        <v>20099864</v>
      </c>
      <c r="J24" s="41">
        <f t="shared" si="4"/>
        <v>105639</v>
      </c>
      <c r="K24" s="43">
        <f t="shared" si="4"/>
        <v>5911019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8225395</v>
      </c>
      <c r="C27" s="7">
        <v>7898836</v>
      </c>
      <c r="D27" s="64">
        <v>1245141</v>
      </c>
      <c r="E27" s="65">
        <v>5085771</v>
      </c>
      <c r="F27" s="7">
        <v>5085771</v>
      </c>
      <c r="G27" s="66">
        <v>5085771</v>
      </c>
      <c r="H27" s="67">
        <v>0</v>
      </c>
      <c r="I27" s="65">
        <v>20100000</v>
      </c>
      <c r="J27" s="7">
        <v>105600</v>
      </c>
      <c r="K27" s="66">
        <v>5911302</v>
      </c>
    </row>
    <row r="28" spans="1:11" ht="13.5">
      <c r="A28" s="68" t="s">
        <v>30</v>
      </c>
      <c r="B28" s="6">
        <v>8225395</v>
      </c>
      <c r="C28" s="6">
        <v>0</v>
      </c>
      <c r="D28" s="23">
        <v>816141</v>
      </c>
      <c r="E28" s="24">
        <v>0</v>
      </c>
      <c r="F28" s="6">
        <v>0</v>
      </c>
      <c r="G28" s="25">
        <v>0</v>
      </c>
      <c r="H28" s="26">
        <v>0</v>
      </c>
      <c r="I28" s="24">
        <v>10000000</v>
      </c>
      <c r="J28" s="6">
        <v>0</v>
      </c>
      <c r="K28" s="25">
        <v>0</v>
      </c>
    </row>
    <row r="29" spans="1:11" ht="13.5">
      <c r="A29" s="22" t="s">
        <v>90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7898836</v>
      </c>
      <c r="D31" s="23">
        <v>429000</v>
      </c>
      <c r="E31" s="24">
        <v>5085771</v>
      </c>
      <c r="F31" s="6">
        <v>5085771</v>
      </c>
      <c r="G31" s="25">
        <v>5085771</v>
      </c>
      <c r="H31" s="26">
        <v>0</v>
      </c>
      <c r="I31" s="24">
        <v>10100000</v>
      </c>
      <c r="J31" s="6">
        <v>105600</v>
      </c>
      <c r="K31" s="25">
        <v>5911302</v>
      </c>
    </row>
    <row r="32" spans="1:11" ht="13.5">
      <c r="A32" s="34" t="s">
        <v>36</v>
      </c>
      <c r="B32" s="7">
        <f>SUM(B28:B31)</f>
        <v>8225395</v>
      </c>
      <c r="C32" s="7">
        <f aca="true" t="shared" si="5" ref="C32:K32">SUM(C28:C31)</f>
        <v>7898836</v>
      </c>
      <c r="D32" s="64">
        <f t="shared" si="5"/>
        <v>1245141</v>
      </c>
      <c r="E32" s="65">
        <f t="shared" si="5"/>
        <v>5085771</v>
      </c>
      <c r="F32" s="7">
        <f t="shared" si="5"/>
        <v>5085771</v>
      </c>
      <c r="G32" s="66">
        <f t="shared" si="5"/>
        <v>5085771</v>
      </c>
      <c r="H32" s="67">
        <f t="shared" si="5"/>
        <v>0</v>
      </c>
      <c r="I32" s="65">
        <f t="shared" si="5"/>
        <v>20100000</v>
      </c>
      <c r="J32" s="7">
        <f t="shared" si="5"/>
        <v>105600</v>
      </c>
      <c r="K32" s="66">
        <f t="shared" si="5"/>
        <v>5911302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117502687</v>
      </c>
      <c r="C35" s="6">
        <v>90057918</v>
      </c>
      <c r="D35" s="23">
        <v>44506638</v>
      </c>
      <c r="E35" s="24">
        <v>102493985</v>
      </c>
      <c r="F35" s="6">
        <v>102493985</v>
      </c>
      <c r="G35" s="25">
        <v>102493985</v>
      </c>
      <c r="H35" s="26">
        <v>52290430</v>
      </c>
      <c r="I35" s="24">
        <v>167454799</v>
      </c>
      <c r="J35" s="6">
        <v>176497154</v>
      </c>
      <c r="K35" s="25">
        <v>186028370</v>
      </c>
    </row>
    <row r="36" spans="1:11" ht="13.5">
      <c r="A36" s="22" t="s">
        <v>39</v>
      </c>
      <c r="B36" s="6">
        <v>99829037</v>
      </c>
      <c r="C36" s="6">
        <v>95502647</v>
      </c>
      <c r="D36" s="23">
        <v>82882356</v>
      </c>
      <c r="E36" s="24">
        <v>88053586</v>
      </c>
      <c r="F36" s="6">
        <v>88053586</v>
      </c>
      <c r="G36" s="25">
        <v>88053586</v>
      </c>
      <c r="H36" s="26">
        <v>82993247</v>
      </c>
      <c r="I36" s="24">
        <v>135789772</v>
      </c>
      <c r="J36" s="6">
        <v>143130821</v>
      </c>
      <c r="K36" s="25">
        <v>150859884</v>
      </c>
    </row>
    <row r="37" spans="1:11" ht="13.5">
      <c r="A37" s="22" t="s">
        <v>40</v>
      </c>
      <c r="B37" s="6">
        <v>33118015</v>
      </c>
      <c r="C37" s="6">
        <v>38736428</v>
      </c>
      <c r="D37" s="23">
        <v>30145220</v>
      </c>
      <c r="E37" s="24">
        <v>29369106</v>
      </c>
      <c r="F37" s="6">
        <v>29369106</v>
      </c>
      <c r="G37" s="25">
        <v>29369106</v>
      </c>
      <c r="H37" s="26">
        <v>51185723</v>
      </c>
      <c r="I37" s="24">
        <v>37522628</v>
      </c>
      <c r="J37" s="6">
        <v>39549241</v>
      </c>
      <c r="K37" s="25">
        <v>41684488</v>
      </c>
    </row>
    <row r="38" spans="1:11" ht="13.5">
      <c r="A38" s="22" t="s">
        <v>41</v>
      </c>
      <c r="B38" s="6">
        <v>47956525</v>
      </c>
      <c r="C38" s="6">
        <v>52136244</v>
      </c>
      <c r="D38" s="23">
        <v>63314145</v>
      </c>
      <c r="E38" s="24">
        <v>54839017</v>
      </c>
      <c r="F38" s="6">
        <v>54839017</v>
      </c>
      <c r="G38" s="25">
        <v>54839017</v>
      </c>
      <c r="H38" s="26">
        <v>61810955</v>
      </c>
      <c r="I38" s="24">
        <v>61810943</v>
      </c>
      <c r="J38" s="6">
        <v>65148734</v>
      </c>
      <c r="K38" s="25">
        <v>68666766</v>
      </c>
    </row>
    <row r="39" spans="1:11" ht="13.5">
      <c r="A39" s="22" t="s">
        <v>42</v>
      </c>
      <c r="B39" s="6">
        <v>136257184</v>
      </c>
      <c r="C39" s="6">
        <v>94687893</v>
      </c>
      <c r="D39" s="23">
        <v>33929629</v>
      </c>
      <c r="E39" s="24">
        <v>106339448</v>
      </c>
      <c r="F39" s="6">
        <v>106339448</v>
      </c>
      <c r="G39" s="25">
        <v>106339448</v>
      </c>
      <c r="H39" s="26">
        <v>22286999</v>
      </c>
      <c r="I39" s="24">
        <v>203911000</v>
      </c>
      <c r="J39" s="6">
        <v>214930000</v>
      </c>
      <c r="K39" s="25">
        <v>226537000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-8622351</v>
      </c>
      <c r="C42" s="6">
        <v>-12628165</v>
      </c>
      <c r="D42" s="23">
        <v>-34725185</v>
      </c>
      <c r="E42" s="24">
        <v>14250526</v>
      </c>
      <c r="F42" s="6">
        <v>14250526</v>
      </c>
      <c r="G42" s="25">
        <v>14250526</v>
      </c>
      <c r="H42" s="26">
        <v>4058988</v>
      </c>
      <c r="I42" s="24">
        <v>20099981</v>
      </c>
      <c r="J42" s="6">
        <v>105600</v>
      </c>
      <c r="K42" s="25">
        <v>5911302</v>
      </c>
    </row>
    <row r="43" spans="1:11" ht="13.5">
      <c r="A43" s="22" t="s">
        <v>45</v>
      </c>
      <c r="B43" s="6">
        <v>-6953007</v>
      </c>
      <c r="C43" s="6">
        <v>-5711611</v>
      </c>
      <c r="D43" s="23">
        <v>-1259511</v>
      </c>
      <c r="E43" s="24">
        <v>-5085771</v>
      </c>
      <c r="F43" s="6">
        <v>-5085771</v>
      </c>
      <c r="G43" s="25">
        <v>-5085771</v>
      </c>
      <c r="H43" s="26">
        <v>-4413786</v>
      </c>
      <c r="I43" s="24">
        <v>-20100000</v>
      </c>
      <c r="J43" s="6">
        <v>-105600</v>
      </c>
      <c r="K43" s="25">
        <v>-5911302</v>
      </c>
    </row>
    <row r="44" spans="1:11" ht="13.5">
      <c r="A44" s="22" t="s">
        <v>46</v>
      </c>
      <c r="B44" s="6">
        <v>-6380538</v>
      </c>
      <c r="C44" s="6">
        <v>1782120</v>
      </c>
      <c r="D44" s="23">
        <v>-5181059</v>
      </c>
      <c r="E44" s="24">
        <v>-1020000</v>
      </c>
      <c r="F44" s="6">
        <v>-1020000</v>
      </c>
      <c r="G44" s="25">
        <v>-1020000</v>
      </c>
      <c r="H44" s="26">
        <v>3645542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99514056</v>
      </c>
      <c r="C45" s="7">
        <v>82956400</v>
      </c>
      <c r="D45" s="64">
        <v>41790418</v>
      </c>
      <c r="E45" s="65">
        <v>90797756</v>
      </c>
      <c r="F45" s="7">
        <v>90797756</v>
      </c>
      <c r="G45" s="66">
        <v>90797756</v>
      </c>
      <c r="H45" s="67">
        <v>39787754</v>
      </c>
      <c r="I45" s="65">
        <v>86561681</v>
      </c>
      <c r="J45" s="7">
        <v>86561681</v>
      </c>
      <c r="K45" s="66">
        <v>86561681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101775245</v>
      </c>
      <c r="C48" s="6">
        <v>82956173</v>
      </c>
      <c r="D48" s="23">
        <v>41790452</v>
      </c>
      <c r="E48" s="24">
        <v>91092545</v>
      </c>
      <c r="F48" s="6">
        <v>91092545</v>
      </c>
      <c r="G48" s="25">
        <v>91092545</v>
      </c>
      <c r="H48" s="26">
        <v>64112455</v>
      </c>
      <c r="I48" s="24">
        <v>169183275</v>
      </c>
      <c r="J48" s="6">
        <v>178318968</v>
      </c>
      <c r="K48" s="25">
        <v>187948562</v>
      </c>
    </row>
    <row r="49" spans="1:11" ht="13.5">
      <c r="A49" s="22" t="s">
        <v>50</v>
      </c>
      <c r="B49" s="6">
        <f>+B75</f>
        <v>15437022.643354744</v>
      </c>
      <c r="C49" s="6">
        <f aca="true" t="shared" si="6" ref="C49:K49">+C75</f>
        <v>25766950.337619226</v>
      </c>
      <c r="D49" s="23">
        <f t="shared" si="6"/>
        <v>17047875.816879384</v>
      </c>
      <c r="E49" s="24">
        <f t="shared" si="6"/>
        <v>71958084.3799396</v>
      </c>
      <c r="F49" s="6">
        <f t="shared" si="6"/>
        <v>8976181.379939597</v>
      </c>
      <c r="G49" s="25">
        <f t="shared" si="6"/>
        <v>8976181.379939597</v>
      </c>
      <c r="H49" s="26">
        <f t="shared" si="6"/>
        <v>45862080</v>
      </c>
      <c r="I49" s="24">
        <f t="shared" si="6"/>
        <v>33274460.58922214</v>
      </c>
      <c r="J49" s="6">
        <f t="shared" si="6"/>
        <v>35071525</v>
      </c>
      <c r="K49" s="25">
        <f t="shared" si="6"/>
        <v>36964927.61755824</v>
      </c>
    </row>
    <row r="50" spans="1:11" ht="13.5">
      <c r="A50" s="34" t="s">
        <v>51</v>
      </c>
      <c r="B50" s="7">
        <f>+B48-B49</f>
        <v>86338222.35664526</v>
      </c>
      <c r="C50" s="7">
        <f aca="true" t="shared" si="7" ref="C50:K50">+C48-C49</f>
        <v>57189222.66238077</v>
      </c>
      <c r="D50" s="64">
        <f t="shared" si="7"/>
        <v>24742576.183120616</v>
      </c>
      <c r="E50" s="65">
        <f t="shared" si="7"/>
        <v>19134460.6200604</v>
      </c>
      <c r="F50" s="7">
        <f t="shared" si="7"/>
        <v>82116363.6200604</v>
      </c>
      <c r="G50" s="66">
        <f t="shared" si="7"/>
        <v>82116363.6200604</v>
      </c>
      <c r="H50" s="67">
        <f t="shared" si="7"/>
        <v>18250375</v>
      </c>
      <c r="I50" s="65">
        <f t="shared" si="7"/>
        <v>135908814.41077787</v>
      </c>
      <c r="J50" s="7">
        <f t="shared" si="7"/>
        <v>143247443</v>
      </c>
      <c r="K50" s="66">
        <f t="shared" si="7"/>
        <v>150983634.38244176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95074000</v>
      </c>
      <c r="C53" s="6">
        <v>217419000</v>
      </c>
      <c r="D53" s="23">
        <v>57503371</v>
      </c>
      <c r="E53" s="24">
        <v>87212761</v>
      </c>
      <c r="F53" s="6">
        <v>87212761</v>
      </c>
      <c r="G53" s="25">
        <v>87212761</v>
      </c>
      <c r="H53" s="26">
        <v>82126990</v>
      </c>
      <c r="I53" s="24">
        <v>169418000</v>
      </c>
      <c r="J53" s="6">
        <v>178566600</v>
      </c>
      <c r="K53" s="25">
        <v>188209302</v>
      </c>
    </row>
    <row r="54" spans="1:11" ht="13.5">
      <c r="A54" s="22" t="s">
        <v>86</v>
      </c>
      <c r="B54" s="6">
        <v>12863010</v>
      </c>
      <c r="C54" s="6">
        <v>13512111</v>
      </c>
      <c r="D54" s="23">
        <v>13915495</v>
      </c>
      <c r="E54" s="24">
        <v>9164764</v>
      </c>
      <c r="F54" s="6">
        <v>9164764</v>
      </c>
      <c r="G54" s="25">
        <v>9164764</v>
      </c>
      <c r="H54" s="26">
        <v>0</v>
      </c>
      <c r="I54" s="24">
        <v>9798241</v>
      </c>
      <c r="J54" s="6">
        <v>10298302</v>
      </c>
      <c r="K54" s="25">
        <v>10807691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2258000</v>
      </c>
      <c r="C56" s="6">
        <v>2281000</v>
      </c>
      <c r="D56" s="23">
        <v>4664000</v>
      </c>
      <c r="E56" s="24">
        <v>2486589</v>
      </c>
      <c r="F56" s="6">
        <v>2486589</v>
      </c>
      <c r="G56" s="25">
        <v>2486589</v>
      </c>
      <c r="H56" s="26">
        <v>0</v>
      </c>
      <c r="I56" s="24">
        <v>2787000</v>
      </c>
      <c r="J56" s="6">
        <v>2944000</v>
      </c>
      <c r="K56" s="25">
        <v>3102000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0.6540694058888048</v>
      </c>
      <c r="C70" s="5">
        <f aca="true" t="shared" si="8" ref="C70:K70">IF(ISERROR(C71/C72),0,(C71/C72))</f>
        <v>0.20954223674806838</v>
      </c>
      <c r="D70" s="5">
        <f t="shared" si="8"/>
        <v>1.085538003577779</v>
      </c>
      <c r="E70" s="5">
        <f t="shared" si="8"/>
        <v>0.9999999672254892</v>
      </c>
      <c r="F70" s="5">
        <f t="shared" si="8"/>
        <v>0.9999999672254892</v>
      </c>
      <c r="G70" s="5">
        <f t="shared" si="8"/>
        <v>0.9999999672254892</v>
      </c>
      <c r="H70" s="5">
        <f t="shared" si="8"/>
        <v>0</v>
      </c>
      <c r="I70" s="5">
        <f t="shared" si="8"/>
        <v>0.9999946438748684</v>
      </c>
      <c r="J70" s="5">
        <f t="shared" si="8"/>
        <v>1</v>
      </c>
      <c r="K70" s="5">
        <f t="shared" si="8"/>
        <v>1.0000016249309365</v>
      </c>
    </row>
    <row r="71" spans="1:11" ht="12.75" hidden="1">
      <c r="A71" s="1" t="s">
        <v>92</v>
      </c>
      <c r="B71" s="1">
        <f>+B83</f>
        <v>26904436</v>
      </c>
      <c r="C71" s="1">
        <f aca="true" t="shared" si="9" ref="C71:K71">+C83</f>
        <v>11324447</v>
      </c>
      <c r="D71" s="1">
        <f t="shared" si="9"/>
        <v>51701864</v>
      </c>
      <c r="E71" s="1">
        <f t="shared" si="9"/>
        <v>91534544</v>
      </c>
      <c r="F71" s="1">
        <f t="shared" si="9"/>
        <v>91534544</v>
      </c>
      <c r="G71" s="1">
        <f t="shared" si="9"/>
        <v>91534544</v>
      </c>
      <c r="H71" s="1">
        <f t="shared" si="9"/>
        <v>41728895</v>
      </c>
      <c r="I71" s="1">
        <f t="shared" si="9"/>
        <v>86816028</v>
      </c>
      <c r="J71" s="1">
        <f t="shared" si="9"/>
        <v>80198745</v>
      </c>
      <c r="K71" s="1">
        <f t="shared" si="9"/>
        <v>96619648</v>
      </c>
    </row>
    <row r="72" spans="1:11" ht="12.75" hidden="1">
      <c r="A72" s="1" t="s">
        <v>93</v>
      </c>
      <c r="B72" s="1">
        <f>+B77</f>
        <v>41133916</v>
      </c>
      <c r="C72" s="1">
        <f aca="true" t="shared" si="10" ref="C72:K72">+C77</f>
        <v>54043744</v>
      </c>
      <c r="D72" s="1">
        <f t="shared" si="10"/>
        <v>47627871</v>
      </c>
      <c r="E72" s="1">
        <f t="shared" si="10"/>
        <v>91534547</v>
      </c>
      <c r="F72" s="1">
        <f t="shared" si="10"/>
        <v>91534547</v>
      </c>
      <c r="G72" s="1">
        <f t="shared" si="10"/>
        <v>91534547</v>
      </c>
      <c r="H72" s="1">
        <f t="shared" si="10"/>
        <v>0</v>
      </c>
      <c r="I72" s="1">
        <f t="shared" si="10"/>
        <v>86816493</v>
      </c>
      <c r="J72" s="1">
        <f t="shared" si="10"/>
        <v>80198745</v>
      </c>
      <c r="K72" s="1">
        <f t="shared" si="10"/>
        <v>96619491</v>
      </c>
    </row>
    <row r="73" spans="1:11" ht="12.75" hidden="1">
      <c r="A73" s="1" t="s">
        <v>94</v>
      </c>
      <c r="B73" s="1">
        <f>+B74</f>
        <v>-10006611.833333332</v>
      </c>
      <c r="C73" s="1">
        <f aca="true" t="shared" si="11" ref="C73:K73">+(C78+C80+C81+C82)-(B78+B80+B81+B82)</f>
        <v>-8536485</v>
      </c>
      <c r="D73" s="1">
        <f t="shared" si="11"/>
        <v>-4352517</v>
      </c>
      <c r="E73" s="1">
        <f t="shared" si="11"/>
        <v>8652212</v>
      </c>
      <c r="F73" s="1">
        <f>+(F78+F80+F81+F82)-(D78+D80+D81+D82)</f>
        <v>8652212</v>
      </c>
      <c r="G73" s="1">
        <f>+(G78+G80+G81+G82)-(D78+D80+D81+D82)</f>
        <v>8652212</v>
      </c>
      <c r="H73" s="1">
        <f>+(H78+H80+H81+H82)-(D78+D80+D81+D82)</f>
        <v>-1062793</v>
      </c>
      <c r="I73" s="1">
        <f>+(I78+I80+I81+I82)-(E78+E80+E81+E82)</f>
        <v>14655775</v>
      </c>
      <c r="J73" s="1">
        <f t="shared" si="11"/>
        <v>1417408</v>
      </c>
      <c r="K73" s="1">
        <f t="shared" si="11"/>
        <v>1493949</v>
      </c>
    </row>
    <row r="74" spans="1:11" ht="12.75" hidden="1">
      <c r="A74" s="1" t="s">
        <v>95</v>
      </c>
      <c r="B74" s="1">
        <f>+TREND(C74:E74)</f>
        <v>-10006611.833333332</v>
      </c>
      <c r="C74" s="1">
        <f>+C73</f>
        <v>-8536485</v>
      </c>
      <c r="D74" s="1">
        <f aca="true" t="shared" si="12" ref="D74:K74">+D73</f>
        <v>-4352517</v>
      </c>
      <c r="E74" s="1">
        <f t="shared" si="12"/>
        <v>8652212</v>
      </c>
      <c r="F74" s="1">
        <f t="shared" si="12"/>
        <v>8652212</v>
      </c>
      <c r="G74" s="1">
        <f t="shared" si="12"/>
        <v>8652212</v>
      </c>
      <c r="H74" s="1">
        <f t="shared" si="12"/>
        <v>-1062793</v>
      </c>
      <c r="I74" s="1">
        <f t="shared" si="12"/>
        <v>14655775</v>
      </c>
      <c r="J74" s="1">
        <f t="shared" si="12"/>
        <v>1417408</v>
      </c>
      <c r="K74" s="1">
        <f t="shared" si="12"/>
        <v>1493949</v>
      </c>
    </row>
    <row r="75" spans="1:11" ht="12.75" hidden="1">
      <c r="A75" s="1" t="s">
        <v>96</v>
      </c>
      <c r="B75" s="1">
        <f>+B84-(((B80+B81+B78)*B70)-B79)</f>
        <v>15437022.643354744</v>
      </c>
      <c r="C75" s="1">
        <f aca="true" t="shared" si="13" ref="C75:K75">+C84-(((C80+C81+C78)*C70)-C79)</f>
        <v>25766950.337619226</v>
      </c>
      <c r="D75" s="1">
        <f t="shared" si="13"/>
        <v>17047875.816879384</v>
      </c>
      <c r="E75" s="1">
        <f t="shared" si="13"/>
        <v>71958084.3799396</v>
      </c>
      <c r="F75" s="1">
        <f t="shared" si="13"/>
        <v>8976181.379939597</v>
      </c>
      <c r="G75" s="1">
        <f t="shared" si="13"/>
        <v>8976181.379939597</v>
      </c>
      <c r="H75" s="1">
        <f t="shared" si="13"/>
        <v>45862080</v>
      </c>
      <c r="I75" s="1">
        <f t="shared" si="13"/>
        <v>33274460.58922214</v>
      </c>
      <c r="J75" s="1">
        <f t="shared" si="13"/>
        <v>35071525</v>
      </c>
      <c r="K75" s="1">
        <f t="shared" si="13"/>
        <v>36964927.61755824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41133916</v>
      </c>
      <c r="C77" s="3">
        <v>54043744</v>
      </c>
      <c r="D77" s="3">
        <v>47627871</v>
      </c>
      <c r="E77" s="3">
        <v>91534547</v>
      </c>
      <c r="F77" s="3">
        <v>91534547</v>
      </c>
      <c r="G77" s="3">
        <v>91534547</v>
      </c>
      <c r="H77" s="3">
        <v>0</v>
      </c>
      <c r="I77" s="3">
        <v>86816493</v>
      </c>
      <c r="J77" s="3">
        <v>80198745</v>
      </c>
      <c r="K77" s="3">
        <v>96619491</v>
      </c>
    </row>
    <row r="78" spans="1:11" ht="12.75" hidden="1">
      <c r="A78" s="2" t="s">
        <v>65</v>
      </c>
      <c r="B78" s="3">
        <v>727244</v>
      </c>
      <c r="C78" s="3">
        <v>840824</v>
      </c>
      <c r="D78" s="3">
        <v>927059</v>
      </c>
      <c r="E78" s="3">
        <v>840824</v>
      </c>
      <c r="F78" s="3">
        <v>840824</v>
      </c>
      <c r="G78" s="3">
        <v>840824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25709269</v>
      </c>
      <c r="C79" s="3">
        <v>27233263</v>
      </c>
      <c r="D79" s="3">
        <v>19903161</v>
      </c>
      <c r="E79" s="3">
        <v>20568714</v>
      </c>
      <c r="F79" s="3">
        <v>20568714</v>
      </c>
      <c r="G79" s="3">
        <v>20568714</v>
      </c>
      <c r="H79" s="3">
        <v>45862080</v>
      </c>
      <c r="I79" s="3">
        <v>37522628</v>
      </c>
      <c r="J79" s="3">
        <v>39549241</v>
      </c>
      <c r="K79" s="3">
        <v>41684488</v>
      </c>
    </row>
    <row r="80" spans="1:11" ht="12.75" hidden="1">
      <c r="A80" s="2" t="s">
        <v>67</v>
      </c>
      <c r="B80" s="3">
        <v>9174312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26248308</v>
      </c>
      <c r="J80" s="3">
        <v>27665716</v>
      </c>
      <c r="K80" s="3">
        <v>29159665</v>
      </c>
    </row>
    <row r="81" spans="1:11" ht="12.75" hidden="1">
      <c r="A81" s="2" t="s">
        <v>68</v>
      </c>
      <c r="B81" s="3">
        <v>5803576</v>
      </c>
      <c r="C81" s="3">
        <v>6156871</v>
      </c>
      <c r="D81" s="3">
        <v>1703236</v>
      </c>
      <c r="E81" s="3">
        <v>10751709</v>
      </c>
      <c r="F81" s="3">
        <v>10751709</v>
      </c>
      <c r="G81" s="3">
        <v>10751709</v>
      </c>
      <c r="H81" s="3">
        <v>1877528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124191</v>
      </c>
      <c r="C82" s="3">
        <v>295143</v>
      </c>
      <c r="D82" s="3">
        <v>310026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26904436</v>
      </c>
      <c r="C83" s="3">
        <v>11324447</v>
      </c>
      <c r="D83" s="3">
        <v>51701864</v>
      </c>
      <c r="E83" s="3">
        <v>91534544</v>
      </c>
      <c r="F83" s="3">
        <v>91534544</v>
      </c>
      <c r="G83" s="3">
        <v>91534544</v>
      </c>
      <c r="H83" s="3">
        <v>41728895</v>
      </c>
      <c r="I83" s="3">
        <v>86816028</v>
      </c>
      <c r="J83" s="3">
        <v>80198745</v>
      </c>
      <c r="K83" s="3">
        <v>96619648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62981903</v>
      </c>
      <c r="F84" s="3">
        <v>0</v>
      </c>
      <c r="G84" s="3">
        <v>0</v>
      </c>
      <c r="H84" s="3">
        <v>0</v>
      </c>
      <c r="I84" s="3">
        <v>22000000</v>
      </c>
      <c r="J84" s="3">
        <v>23188000</v>
      </c>
      <c r="K84" s="3">
        <v>24440152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2644169730</v>
      </c>
      <c r="C5" s="6">
        <v>2874963166</v>
      </c>
      <c r="D5" s="23">
        <v>3534320781</v>
      </c>
      <c r="E5" s="24">
        <v>4134709645</v>
      </c>
      <c r="F5" s="6">
        <v>4134709645</v>
      </c>
      <c r="G5" s="25">
        <v>4134709645</v>
      </c>
      <c r="H5" s="26">
        <v>0</v>
      </c>
      <c r="I5" s="24">
        <v>4421128534</v>
      </c>
      <c r="J5" s="6">
        <v>4864330989</v>
      </c>
      <c r="K5" s="25">
        <v>5395734919</v>
      </c>
    </row>
    <row r="6" spans="1:11" ht="13.5">
      <c r="A6" s="22" t="s">
        <v>18</v>
      </c>
      <c r="B6" s="6">
        <v>12640496147</v>
      </c>
      <c r="C6" s="6">
        <v>13500276495</v>
      </c>
      <c r="D6" s="23">
        <v>14861038366</v>
      </c>
      <c r="E6" s="24">
        <v>16890353462</v>
      </c>
      <c r="F6" s="6">
        <v>16993184643</v>
      </c>
      <c r="G6" s="25">
        <v>16993184643</v>
      </c>
      <c r="H6" s="26">
        <v>0</v>
      </c>
      <c r="I6" s="24">
        <v>19232566961</v>
      </c>
      <c r="J6" s="6">
        <v>21394443857</v>
      </c>
      <c r="K6" s="25">
        <v>23713928466</v>
      </c>
    </row>
    <row r="7" spans="1:11" ht="13.5">
      <c r="A7" s="22" t="s">
        <v>19</v>
      </c>
      <c r="B7" s="6">
        <v>153736169</v>
      </c>
      <c r="C7" s="6">
        <v>239543249</v>
      </c>
      <c r="D7" s="23">
        <v>370295276</v>
      </c>
      <c r="E7" s="24">
        <v>220042500</v>
      </c>
      <c r="F7" s="6">
        <v>281998177</v>
      </c>
      <c r="G7" s="25">
        <v>281998177</v>
      </c>
      <c r="H7" s="26">
        <v>0</v>
      </c>
      <c r="I7" s="24">
        <v>317085000</v>
      </c>
      <c r="J7" s="6">
        <v>345622650</v>
      </c>
      <c r="K7" s="25">
        <v>376728689</v>
      </c>
    </row>
    <row r="8" spans="1:11" ht="13.5">
      <c r="A8" s="22" t="s">
        <v>20</v>
      </c>
      <c r="B8" s="6">
        <v>3285157923</v>
      </c>
      <c r="C8" s="6">
        <v>3638073453</v>
      </c>
      <c r="D8" s="23">
        <v>3823804196</v>
      </c>
      <c r="E8" s="24">
        <v>2683115344</v>
      </c>
      <c r="F8" s="6">
        <v>2812965696</v>
      </c>
      <c r="G8" s="25">
        <v>2812965696</v>
      </c>
      <c r="H8" s="26">
        <v>0</v>
      </c>
      <c r="I8" s="24">
        <v>2936433820</v>
      </c>
      <c r="J8" s="6">
        <v>3061975695</v>
      </c>
      <c r="K8" s="25">
        <v>3397749515</v>
      </c>
    </row>
    <row r="9" spans="1:11" ht="13.5">
      <c r="A9" s="22" t="s">
        <v>21</v>
      </c>
      <c r="B9" s="6">
        <v>808801862</v>
      </c>
      <c r="C9" s="6">
        <v>882064794</v>
      </c>
      <c r="D9" s="23">
        <v>959148226</v>
      </c>
      <c r="E9" s="24">
        <v>2382479811</v>
      </c>
      <c r="F9" s="6">
        <v>2384210272</v>
      </c>
      <c r="G9" s="25">
        <v>2384210272</v>
      </c>
      <c r="H9" s="26">
        <v>0</v>
      </c>
      <c r="I9" s="24">
        <v>2547624610</v>
      </c>
      <c r="J9" s="6">
        <v>2732800248</v>
      </c>
      <c r="K9" s="25">
        <v>2916023957</v>
      </c>
    </row>
    <row r="10" spans="1:11" ht="25.5">
      <c r="A10" s="27" t="s">
        <v>85</v>
      </c>
      <c r="B10" s="28">
        <f>SUM(B5:B9)</f>
        <v>19532361831</v>
      </c>
      <c r="C10" s="29">
        <f aca="true" t="shared" si="0" ref="C10:K10">SUM(C5:C9)</f>
        <v>21134921157</v>
      </c>
      <c r="D10" s="30">
        <f t="shared" si="0"/>
        <v>23548606845</v>
      </c>
      <c r="E10" s="28">
        <f t="shared" si="0"/>
        <v>26310700762</v>
      </c>
      <c r="F10" s="29">
        <f t="shared" si="0"/>
        <v>26607068433</v>
      </c>
      <c r="G10" s="31">
        <f t="shared" si="0"/>
        <v>26607068433</v>
      </c>
      <c r="H10" s="32">
        <f t="shared" si="0"/>
        <v>0</v>
      </c>
      <c r="I10" s="28">
        <f t="shared" si="0"/>
        <v>29454838925</v>
      </c>
      <c r="J10" s="29">
        <f t="shared" si="0"/>
        <v>32399173439</v>
      </c>
      <c r="K10" s="31">
        <f t="shared" si="0"/>
        <v>35800165546</v>
      </c>
    </row>
    <row r="11" spans="1:11" ht="13.5">
      <c r="A11" s="22" t="s">
        <v>22</v>
      </c>
      <c r="B11" s="6">
        <v>4109531898</v>
      </c>
      <c r="C11" s="6">
        <v>4967529050</v>
      </c>
      <c r="D11" s="23">
        <v>5432135741</v>
      </c>
      <c r="E11" s="24">
        <v>5446787652</v>
      </c>
      <c r="F11" s="6">
        <v>5339083580</v>
      </c>
      <c r="G11" s="25">
        <v>5339083580</v>
      </c>
      <c r="H11" s="26">
        <v>0</v>
      </c>
      <c r="I11" s="24">
        <v>5947487359</v>
      </c>
      <c r="J11" s="6">
        <v>6368349141</v>
      </c>
      <c r="K11" s="25">
        <v>6745350283</v>
      </c>
    </row>
    <row r="12" spans="1:11" ht="13.5">
      <c r="A12" s="22" t="s">
        <v>23</v>
      </c>
      <c r="B12" s="6">
        <v>79406240</v>
      </c>
      <c r="C12" s="6">
        <v>87954568</v>
      </c>
      <c r="D12" s="23">
        <v>94141267</v>
      </c>
      <c r="E12" s="24">
        <v>101918572</v>
      </c>
      <c r="F12" s="6">
        <v>101918572</v>
      </c>
      <c r="G12" s="25">
        <v>101918572</v>
      </c>
      <c r="H12" s="26">
        <v>0</v>
      </c>
      <c r="I12" s="24">
        <v>108849049</v>
      </c>
      <c r="J12" s="6">
        <v>115924229</v>
      </c>
      <c r="K12" s="25">
        <v>122879690</v>
      </c>
    </row>
    <row r="13" spans="1:11" ht="13.5">
      <c r="A13" s="22" t="s">
        <v>86</v>
      </c>
      <c r="B13" s="6">
        <v>1984749542</v>
      </c>
      <c r="C13" s="6">
        <v>2127829336</v>
      </c>
      <c r="D13" s="23">
        <v>1978922606</v>
      </c>
      <c r="E13" s="24">
        <v>1431820255</v>
      </c>
      <c r="F13" s="6">
        <v>1431820255</v>
      </c>
      <c r="G13" s="25">
        <v>1431820255</v>
      </c>
      <c r="H13" s="26">
        <v>0</v>
      </c>
      <c r="I13" s="24">
        <v>1629161145</v>
      </c>
      <c r="J13" s="6">
        <v>1847088547</v>
      </c>
      <c r="K13" s="25">
        <v>2197648503</v>
      </c>
    </row>
    <row r="14" spans="1:11" ht="13.5">
      <c r="A14" s="22" t="s">
        <v>24</v>
      </c>
      <c r="B14" s="6">
        <v>453417828</v>
      </c>
      <c r="C14" s="6">
        <v>522865540</v>
      </c>
      <c r="D14" s="23">
        <v>572960410</v>
      </c>
      <c r="E14" s="24">
        <v>706964374</v>
      </c>
      <c r="F14" s="6">
        <v>670458374</v>
      </c>
      <c r="G14" s="25">
        <v>670458374</v>
      </c>
      <c r="H14" s="26">
        <v>0</v>
      </c>
      <c r="I14" s="24">
        <v>763197217</v>
      </c>
      <c r="J14" s="6">
        <v>858596870</v>
      </c>
      <c r="K14" s="25">
        <v>965921481</v>
      </c>
    </row>
    <row r="15" spans="1:11" ht="13.5">
      <c r="A15" s="22" t="s">
        <v>25</v>
      </c>
      <c r="B15" s="6">
        <v>9667705750</v>
      </c>
      <c r="C15" s="6">
        <v>10024909494</v>
      </c>
      <c r="D15" s="23">
        <v>10821993601</v>
      </c>
      <c r="E15" s="24">
        <v>12646090603</v>
      </c>
      <c r="F15" s="6">
        <v>12856577456</v>
      </c>
      <c r="G15" s="25">
        <v>12856577456</v>
      </c>
      <c r="H15" s="26">
        <v>0</v>
      </c>
      <c r="I15" s="24">
        <v>14546837885</v>
      </c>
      <c r="J15" s="6">
        <v>16365933016</v>
      </c>
      <c r="K15" s="25">
        <v>18327106118</v>
      </c>
    </row>
    <row r="16" spans="1:11" ht="13.5">
      <c r="A16" s="33" t="s">
        <v>26</v>
      </c>
      <c r="B16" s="6">
        <v>426284962</v>
      </c>
      <c r="C16" s="6">
        <v>960645420</v>
      </c>
      <c r="D16" s="23">
        <v>1060444402</v>
      </c>
      <c r="E16" s="24">
        <v>1048821207</v>
      </c>
      <c r="F16" s="6">
        <v>1049944807</v>
      </c>
      <c r="G16" s="25">
        <v>1049944807</v>
      </c>
      <c r="H16" s="26">
        <v>0</v>
      </c>
      <c r="I16" s="24">
        <v>1112987358</v>
      </c>
      <c r="J16" s="6">
        <v>1235472329</v>
      </c>
      <c r="K16" s="25">
        <v>1360400892</v>
      </c>
    </row>
    <row r="17" spans="1:11" ht="13.5">
      <c r="A17" s="22" t="s">
        <v>27</v>
      </c>
      <c r="B17" s="6">
        <v>3345085266</v>
      </c>
      <c r="C17" s="6">
        <v>2568854833</v>
      </c>
      <c r="D17" s="23">
        <v>3247751102</v>
      </c>
      <c r="E17" s="24">
        <v>4812414819</v>
      </c>
      <c r="F17" s="6">
        <v>5041382109</v>
      </c>
      <c r="G17" s="25">
        <v>5041382109</v>
      </c>
      <c r="H17" s="26">
        <v>0</v>
      </c>
      <c r="I17" s="24">
        <v>5213351886</v>
      </c>
      <c r="J17" s="6">
        <v>5449598579</v>
      </c>
      <c r="K17" s="25">
        <v>5809160993</v>
      </c>
    </row>
    <row r="18" spans="1:11" ht="13.5">
      <c r="A18" s="34" t="s">
        <v>28</v>
      </c>
      <c r="B18" s="35">
        <f>SUM(B11:B17)</f>
        <v>20066181486</v>
      </c>
      <c r="C18" s="36">
        <f aca="true" t="shared" si="1" ref="C18:K18">SUM(C11:C17)</f>
        <v>21260588241</v>
      </c>
      <c r="D18" s="37">
        <f t="shared" si="1"/>
        <v>23208349129</v>
      </c>
      <c r="E18" s="35">
        <f t="shared" si="1"/>
        <v>26194817482</v>
      </c>
      <c r="F18" s="36">
        <f t="shared" si="1"/>
        <v>26491185153</v>
      </c>
      <c r="G18" s="38">
        <f t="shared" si="1"/>
        <v>26491185153</v>
      </c>
      <c r="H18" s="39">
        <f t="shared" si="1"/>
        <v>0</v>
      </c>
      <c r="I18" s="35">
        <f t="shared" si="1"/>
        <v>29321871899</v>
      </c>
      <c r="J18" s="36">
        <f t="shared" si="1"/>
        <v>32240962711</v>
      </c>
      <c r="K18" s="38">
        <f t="shared" si="1"/>
        <v>35528467960</v>
      </c>
    </row>
    <row r="19" spans="1:11" ht="13.5">
      <c r="A19" s="34" t="s">
        <v>29</v>
      </c>
      <c r="B19" s="40">
        <f>+B10-B18</f>
        <v>-533819655</v>
      </c>
      <c r="C19" s="41">
        <f aca="true" t="shared" si="2" ref="C19:K19">+C10-C18</f>
        <v>-125667084</v>
      </c>
      <c r="D19" s="42">
        <f t="shared" si="2"/>
        <v>340257716</v>
      </c>
      <c r="E19" s="40">
        <f t="shared" si="2"/>
        <v>115883280</v>
      </c>
      <c r="F19" s="41">
        <f t="shared" si="2"/>
        <v>115883280</v>
      </c>
      <c r="G19" s="43">
        <f t="shared" si="2"/>
        <v>115883280</v>
      </c>
      <c r="H19" s="44">
        <f t="shared" si="2"/>
        <v>0</v>
      </c>
      <c r="I19" s="40">
        <f t="shared" si="2"/>
        <v>132967026</v>
      </c>
      <c r="J19" s="41">
        <f t="shared" si="2"/>
        <v>158210728</v>
      </c>
      <c r="K19" s="43">
        <f t="shared" si="2"/>
        <v>271697586</v>
      </c>
    </row>
    <row r="20" spans="1:11" ht="13.5">
      <c r="A20" s="22" t="s">
        <v>30</v>
      </c>
      <c r="B20" s="24">
        <v>1272382250</v>
      </c>
      <c r="C20" s="6">
        <v>1108485030</v>
      </c>
      <c r="D20" s="23">
        <v>1516156548</v>
      </c>
      <c r="E20" s="24">
        <v>2003181134</v>
      </c>
      <c r="F20" s="6">
        <v>2043763227</v>
      </c>
      <c r="G20" s="25">
        <v>2043763227</v>
      </c>
      <c r="H20" s="26">
        <v>0</v>
      </c>
      <c r="I20" s="24">
        <v>1975555521</v>
      </c>
      <c r="J20" s="6">
        <v>2200479646</v>
      </c>
      <c r="K20" s="25">
        <v>2365934000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-113000000</v>
      </c>
      <c r="F21" s="46">
        <v>-113000000</v>
      </c>
      <c r="G21" s="48">
        <v>-113000000</v>
      </c>
      <c r="H21" s="49">
        <v>0</v>
      </c>
      <c r="I21" s="45">
        <v>-130000000</v>
      </c>
      <c r="J21" s="46">
        <v>-150000000</v>
      </c>
      <c r="K21" s="48">
        <v>-250000000</v>
      </c>
    </row>
    <row r="22" spans="1:11" ht="25.5">
      <c r="A22" s="50" t="s">
        <v>88</v>
      </c>
      <c r="B22" s="51">
        <f>SUM(B19:B21)</f>
        <v>738562595</v>
      </c>
      <c r="C22" s="52">
        <f aca="true" t="shared" si="3" ref="C22:K22">SUM(C19:C21)</f>
        <v>982817946</v>
      </c>
      <c r="D22" s="53">
        <f t="shared" si="3"/>
        <v>1856414264</v>
      </c>
      <c r="E22" s="51">
        <f t="shared" si="3"/>
        <v>2006064414</v>
      </c>
      <c r="F22" s="52">
        <f t="shared" si="3"/>
        <v>2046646507</v>
      </c>
      <c r="G22" s="54">
        <f t="shared" si="3"/>
        <v>2046646507</v>
      </c>
      <c r="H22" s="55">
        <f t="shared" si="3"/>
        <v>0</v>
      </c>
      <c r="I22" s="51">
        <f t="shared" si="3"/>
        <v>1978522547</v>
      </c>
      <c r="J22" s="52">
        <f t="shared" si="3"/>
        <v>2208690374</v>
      </c>
      <c r="K22" s="54">
        <f t="shared" si="3"/>
        <v>2387631586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738562595</v>
      </c>
      <c r="C24" s="41">
        <f aca="true" t="shared" si="4" ref="C24:K24">SUM(C22:C23)</f>
        <v>982817946</v>
      </c>
      <c r="D24" s="42">
        <f t="shared" si="4"/>
        <v>1856414264</v>
      </c>
      <c r="E24" s="40">
        <f t="shared" si="4"/>
        <v>2006064414</v>
      </c>
      <c r="F24" s="41">
        <f t="shared" si="4"/>
        <v>2046646507</v>
      </c>
      <c r="G24" s="43">
        <f t="shared" si="4"/>
        <v>2046646507</v>
      </c>
      <c r="H24" s="44">
        <f t="shared" si="4"/>
        <v>0</v>
      </c>
      <c r="I24" s="40">
        <f t="shared" si="4"/>
        <v>1978522547</v>
      </c>
      <c r="J24" s="41">
        <f t="shared" si="4"/>
        <v>2208690374</v>
      </c>
      <c r="K24" s="43">
        <f t="shared" si="4"/>
        <v>2387631586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2001014444</v>
      </c>
      <c r="C27" s="7">
        <v>2370436997</v>
      </c>
      <c r="D27" s="64">
        <v>2612301077</v>
      </c>
      <c r="E27" s="65">
        <v>3790365854</v>
      </c>
      <c r="F27" s="7">
        <v>3810949622</v>
      </c>
      <c r="G27" s="66">
        <v>3810949622</v>
      </c>
      <c r="H27" s="67">
        <v>0</v>
      </c>
      <c r="I27" s="65">
        <v>4471563427</v>
      </c>
      <c r="J27" s="7">
        <v>4958027846</v>
      </c>
      <c r="K27" s="66">
        <v>5182445270</v>
      </c>
    </row>
    <row r="28" spans="1:11" ht="13.5">
      <c r="A28" s="68" t="s">
        <v>30</v>
      </c>
      <c r="B28" s="6">
        <v>1272382117</v>
      </c>
      <c r="C28" s="6">
        <v>1108485029</v>
      </c>
      <c r="D28" s="23">
        <v>1540701709</v>
      </c>
      <c r="E28" s="24">
        <v>2003181134</v>
      </c>
      <c r="F28" s="6">
        <v>2043763227</v>
      </c>
      <c r="G28" s="25">
        <v>2043763227</v>
      </c>
      <c r="H28" s="26">
        <v>0</v>
      </c>
      <c r="I28" s="24">
        <v>1975555521</v>
      </c>
      <c r="J28" s="6">
        <v>2200479646</v>
      </c>
      <c r="K28" s="25">
        <v>2365934000</v>
      </c>
    </row>
    <row r="29" spans="1:11" ht="13.5">
      <c r="A29" s="22" t="s">
        <v>90</v>
      </c>
      <c r="B29" s="6">
        <v>5662308</v>
      </c>
      <c r="C29" s="6">
        <v>13644210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475499525</v>
      </c>
      <c r="C30" s="6">
        <v>965257955</v>
      </c>
      <c r="D30" s="23">
        <v>838117655</v>
      </c>
      <c r="E30" s="24">
        <v>1234110000</v>
      </c>
      <c r="F30" s="6">
        <v>1246032307</v>
      </c>
      <c r="G30" s="25">
        <v>1246032307</v>
      </c>
      <c r="H30" s="26">
        <v>0</v>
      </c>
      <c r="I30" s="24">
        <v>1006655000</v>
      </c>
      <c r="J30" s="6">
        <v>1812300000</v>
      </c>
      <c r="K30" s="25">
        <v>1711600000</v>
      </c>
    </row>
    <row r="31" spans="1:11" ht="13.5">
      <c r="A31" s="22" t="s">
        <v>35</v>
      </c>
      <c r="B31" s="6">
        <v>247470491</v>
      </c>
      <c r="C31" s="6">
        <v>283049802</v>
      </c>
      <c r="D31" s="23">
        <v>233481713</v>
      </c>
      <c r="E31" s="24">
        <v>553074720</v>
      </c>
      <c r="F31" s="6">
        <v>521154088</v>
      </c>
      <c r="G31" s="25">
        <v>521154088</v>
      </c>
      <c r="H31" s="26">
        <v>0</v>
      </c>
      <c r="I31" s="24">
        <v>1489352906</v>
      </c>
      <c r="J31" s="6">
        <v>945248200</v>
      </c>
      <c r="K31" s="25">
        <v>1104911270</v>
      </c>
    </row>
    <row r="32" spans="1:11" ht="13.5">
      <c r="A32" s="34" t="s">
        <v>36</v>
      </c>
      <c r="B32" s="7">
        <f>SUM(B28:B31)</f>
        <v>2001014441</v>
      </c>
      <c r="C32" s="7">
        <f aca="true" t="shared" si="5" ref="C32:K32">SUM(C28:C31)</f>
        <v>2370436996</v>
      </c>
      <c r="D32" s="64">
        <f t="shared" si="5"/>
        <v>2612301077</v>
      </c>
      <c r="E32" s="65">
        <f t="shared" si="5"/>
        <v>3790365854</v>
      </c>
      <c r="F32" s="7">
        <f t="shared" si="5"/>
        <v>3810949622</v>
      </c>
      <c r="G32" s="66">
        <f t="shared" si="5"/>
        <v>3810949622</v>
      </c>
      <c r="H32" s="67">
        <f t="shared" si="5"/>
        <v>0</v>
      </c>
      <c r="I32" s="65">
        <f t="shared" si="5"/>
        <v>4471563427</v>
      </c>
      <c r="J32" s="7">
        <f t="shared" si="5"/>
        <v>4958027846</v>
      </c>
      <c r="K32" s="66">
        <f t="shared" si="5"/>
        <v>5182445270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6344765130</v>
      </c>
      <c r="C35" s="6">
        <v>8582096013</v>
      </c>
      <c r="D35" s="23">
        <v>11258185892</v>
      </c>
      <c r="E35" s="24">
        <v>7712353004</v>
      </c>
      <c r="F35" s="6">
        <v>7732351329</v>
      </c>
      <c r="G35" s="25">
        <v>7732351329</v>
      </c>
      <c r="H35" s="26">
        <v>13367702117</v>
      </c>
      <c r="I35" s="24">
        <v>9990409519</v>
      </c>
      <c r="J35" s="6">
        <v>10720097392</v>
      </c>
      <c r="K35" s="25">
        <v>11706573549</v>
      </c>
    </row>
    <row r="36" spans="1:11" ht="13.5">
      <c r="A36" s="22" t="s">
        <v>39</v>
      </c>
      <c r="B36" s="6">
        <v>43408277532</v>
      </c>
      <c r="C36" s="6">
        <v>44341435394</v>
      </c>
      <c r="D36" s="23">
        <v>44790496379</v>
      </c>
      <c r="E36" s="24">
        <v>50738935565</v>
      </c>
      <c r="F36" s="6">
        <v>50759519332</v>
      </c>
      <c r="G36" s="25">
        <v>50759519332</v>
      </c>
      <c r="H36" s="26">
        <v>45675745828</v>
      </c>
      <c r="I36" s="24">
        <v>47650486376</v>
      </c>
      <c r="J36" s="6">
        <v>51048863075</v>
      </c>
      <c r="K36" s="25">
        <v>54321097242</v>
      </c>
    </row>
    <row r="37" spans="1:11" ht="13.5">
      <c r="A37" s="22" t="s">
        <v>40</v>
      </c>
      <c r="B37" s="6">
        <v>4687221461</v>
      </c>
      <c r="C37" s="6">
        <v>6094810989</v>
      </c>
      <c r="D37" s="23">
        <v>6536462859</v>
      </c>
      <c r="E37" s="24">
        <v>4858802359</v>
      </c>
      <c r="F37" s="6">
        <v>4858802359</v>
      </c>
      <c r="G37" s="25">
        <v>4858802359</v>
      </c>
      <c r="H37" s="26">
        <v>6538693542</v>
      </c>
      <c r="I37" s="24">
        <v>6178303428</v>
      </c>
      <c r="J37" s="6">
        <v>6221906049</v>
      </c>
      <c r="K37" s="25">
        <v>6268896922</v>
      </c>
    </row>
    <row r="38" spans="1:11" ht="13.5">
      <c r="A38" s="22" t="s">
        <v>41</v>
      </c>
      <c r="B38" s="6">
        <v>6484676561</v>
      </c>
      <c r="C38" s="6">
        <v>7023972759</v>
      </c>
      <c r="D38" s="23">
        <v>7851057486</v>
      </c>
      <c r="E38" s="24">
        <v>8878150965</v>
      </c>
      <c r="F38" s="6">
        <v>8878150963</v>
      </c>
      <c r="G38" s="25">
        <v>8878150963</v>
      </c>
      <c r="H38" s="26">
        <v>8379428517</v>
      </c>
      <c r="I38" s="24">
        <v>8581189317</v>
      </c>
      <c r="J38" s="6">
        <v>10662691193</v>
      </c>
      <c r="K38" s="25">
        <v>12586045364</v>
      </c>
    </row>
    <row r="39" spans="1:11" ht="13.5">
      <c r="A39" s="22" t="s">
        <v>42</v>
      </c>
      <c r="B39" s="6">
        <v>38581144640</v>
      </c>
      <c r="C39" s="6">
        <v>39804747659</v>
      </c>
      <c r="D39" s="23">
        <v>41661161926</v>
      </c>
      <c r="E39" s="24">
        <v>44714335245</v>
      </c>
      <c r="F39" s="6">
        <v>44754917339</v>
      </c>
      <c r="G39" s="25">
        <v>44754917339</v>
      </c>
      <c r="H39" s="26">
        <v>44125325886</v>
      </c>
      <c r="I39" s="24">
        <v>42881403150</v>
      </c>
      <c r="J39" s="6">
        <v>44884363225</v>
      </c>
      <c r="K39" s="25">
        <v>47172728505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3071674969</v>
      </c>
      <c r="C42" s="6">
        <v>3534219358</v>
      </c>
      <c r="D42" s="23">
        <v>3910406808</v>
      </c>
      <c r="E42" s="24">
        <v>3615986567</v>
      </c>
      <c r="F42" s="6">
        <v>3656568236</v>
      </c>
      <c r="G42" s="25">
        <v>3656568236</v>
      </c>
      <c r="H42" s="26">
        <v>4163984129</v>
      </c>
      <c r="I42" s="24">
        <v>3906600246</v>
      </c>
      <c r="J42" s="6">
        <v>4345647030</v>
      </c>
      <c r="K42" s="25">
        <v>4986691226</v>
      </c>
    </row>
    <row r="43" spans="1:11" ht="13.5">
      <c r="A43" s="22" t="s">
        <v>45</v>
      </c>
      <c r="B43" s="6">
        <v>-2242130566</v>
      </c>
      <c r="C43" s="6">
        <v>-2703818964</v>
      </c>
      <c r="D43" s="23">
        <v>-2568554014</v>
      </c>
      <c r="E43" s="24">
        <v>-3949176855</v>
      </c>
      <c r="F43" s="6">
        <v>-3969760199</v>
      </c>
      <c r="G43" s="25">
        <v>-3969760199</v>
      </c>
      <c r="H43" s="26">
        <v>-2936712178</v>
      </c>
      <c r="I43" s="24">
        <v>-4759000828</v>
      </c>
      <c r="J43" s="6">
        <v>-5245465246</v>
      </c>
      <c r="K43" s="25">
        <v>-5469882670</v>
      </c>
    </row>
    <row r="44" spans="1:11" ht="13.5">
      <c r="A44" s="22" t="s">
        <v>46</v>
      </c>
      <c r="B44" s="6">
        <v>670016446</v>
      </c>
      <c r="C44" s="6">
        <v>705552541</v>
      </c>
      <c r="D44" s="23">
        <v>178310676</v>
      </c>
      <c r="E44" s="24">
        <v>918697284</v>
      </c>
      <c r="F44" s="6">
        <v>918697284</v>
      </c>
      <c r="G44" s="25">
        <v>918697284</v>
      </c>
      <c r="H44" s="26">
        <v>536309506</v>
      </c>
      <c r="I44" s="24">
        <v>755189984</v>
      </c>
      <c r="J44" s="6">
        <v>1542821436</v>
      </c>
      <c r="K44" s="25">
        <v>1422103691</v>
      </c>
    </row>
    <row r="45" spans="1:11" ht="13.5">
      <c r="A45" s="34" t="s">
        <v>47</v>
      </c>
      <c r="B45" s="7">
        <v>2838424289</v>
      </c>
      <c r="C45" s="7">
        <v>4374377023</v>
      </c>
      <c r="D45" s="64">
        <v>5894540493</v>
      </c>
      <c r="E45" s="65">
        <v>4341321364</v>
      </c>
      <c r="F45" s="7">
        <v>4361319689</v>
      </c>
      <c r="G45" s="66">
        <v>4361319689</v>
      </c>
      <c r="H45" s="67">
        <v>7658121956</v>
      </c>
      <c r="I45" s="65">
        <v>4685187211</v>
      </c>
      <c r="J45" s="7">
        <v>5328190431</v>
      </c>
      <c r="K45" s="66">
        <v>6267102678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3331894549</v>
      </c>
      <c r="C48" s="6">
        <v>5201362666</v>
      </c>
      <c r="D48" s="23">
        <v>6674872167</v>
      </c>
      <c r="E48" s="24">
        <v>5122903579</v>
      </c>
      <c r="F48" s="6">
        <v>5142901692</v>
      </c>
      <c r="G48" s="25">
        <v>5142901692</v>
      </c>
      <c r="H48" s="26">
        <v>8655694542</v>
      </c>
      <c r="I48" s="24">
        <v>5754206615</v>
      </c>
      <c r="J48" s="6">
        <v>6684647236</v>
      </c>
      <c r="K48" s="25">
        <v>7910996884</v>
      </c>
    </row>
    <row r="49" spans="1:11" ht="13.5">
      <c r="A49" s="22" t="s">
        <v>50</v>
      </c>
      <c r="B49" s="6">
        <f>+B75</f>
        <v>1981750284.2175908</v>
      </c>
      <c r="C49" s="6">
        <f aca="true" t="shared" si="6" ref="C49:K49">+C75</f>
        <v>3721851821.1592655</v>
      </c>
      <c r="D49" s="23">
        <f t="shared" si="6"/>
        <v>3694822797.6517105</v>
      </c>
      <c r="E49" s="24">
        <f t="shared" si="6"/>
        <v>3403254117.9977393</v>
      </c>
      <c r="F49" s="6">
        <f t="shared" si="6"/>
        <v>3401973182.266301</v>
      </c>
      <c r="G49" s="25">
        <f t="shared" si="6"/>
        <v>3401973182.266301</v>
      </c>
      <c r="H49" s="26">
        <f t="shared" si="6"/>
        <v>7788440183</v>
      </c>
      <c r="I49" s="24">
        <f t="shared" si="6"/>
        <v>3383523855.3300905</v>
      </c>
      <c r="J49" s="6">
        <f t="shared" si="6"/>
        <v>3498760444.4227724</v>
      </c>
      <c r="K49" s="25">
        <f t="shared" si="6"/>
        <v>3948295530.150593</v>
      </c>
    </row>
    <row r="50" spans="1:11" ht="13.5">
      <c r="A50" s="34" t="s">
        <v>51</v>
      </c>
      <c r="B50" s="7">
        <f>+B48-B49</f>
        <v>1350144264.7824092</v>
      </c>
      <c r="C50" s="7">
        <f aca="true" t="shared" si="7" ref="C50:K50">+C48-C49</f>
        <v>1479510844.8407345</v>
      </c>
      <c r="D50" s="64">
        <f t="shared" si="7"/>
        <v>2980049369.3482895</v>
      </c>
      <c r="E50" s="65">
        <f t="shared" si="7"/>
        <v>1719649461.0022607</v>
      </c>
      <c r="F50" s="7">
        <f t="shared" si="7"/>
        <v>1740928509.7336988</v>
      </c>
      <c r="G50" s="66">
        <f t="shared" si="7"/>
        <v>1740928509.7336988</v>
      </c>
      <c r="H50" s="67">
        <f t="shared" si="7"/>
        <v>867254359</v>
      </c>
      <c r="I50" s="65">
        <f t="shared" si="7"/>
        <v>2370682759.6699095</v>
      </c>
      <c r="J50" s="7">
        <f t="shared" si="7"/>
        <v>3185886791.5772276</v>
      </c>
      <c r="K50" s="66">
        <f t="shared" si="7"/>
        <v>3962701353.849407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42855176746</v>
      </c>
      <c r="C53" s="6">
        <v>43447681807</v>
      </c>
      <c r="D53" s="23">
        <v>44063554706</v>
      </c>
      <c r="E53" s="24">
        <v>49879656968</v>
      </c>
      <c r="F53" s="6">
        <v>49900240736</v>
      </c>
      <c r="G53" s="25">
        <v>49900240736</v>
      </c>
      <c r="H53" s="26">
        <v>46089291114</v>
      </c>
      <c r="I53" s="24">
        <v>46624069393</v>
      </c>
      <c r="J53" s="6">
        <v>49735008673</v>
      </c>
      <c r="K53" s="25">
        <v>52719805382</v>
      </c>
    </row>
    <row r="54" spans="1:11" ht="13.5">
      <c r="A54" s="22" t="s">
        <v>86</v>
      </c>
      <c r="B54" s="6">
        <v>1984749542</v>
      </c>
      <c r="C54" s="6">
        <v>2127829336</v>
      </c>
      <c r="D54" s="23">
        <v>1978922606</v>
      </c>
      <c r="E54" s="24">
        <v>1431820255</v>
      </c>
      <c r="F54" s="6">
        <v>1431820255</v>
      </c>
      <c r="G54" s="25">
        <v>1431820255</v>
      </c>
      <c r="H54" s="26">
        <v>0</v>
      </c>
      <c r="I54" s="24">
        <v>1629161145</v>
      </c>
      <c r="J54" s="6">
        <v>1847088547</v>
      </c>
      <c r="K54" s="25">
        <v>2197648503</v>
      </c>
    </row>
    <row r="55" spans="1:11" ht="13.5">
      <c r="A55" s="22" t="s">
        <v>54</v>
      </c>
      <c r="B55" s="6">
        <v>1051967002</v>
      </c>
      <c r="C55" s="6">
        <v>1106260077</v>
      </c>
      <c r="D55" s="23">
        <v>1183988217</v>
      </c>
      <c r="E55" s="24">
        <v>1646797155</v>
      </c>
      <c r="F55" s="6">
        <v>1523239864</v>
      </c>
      <c r="G55" s="25">
        <v>1523239864</v>
      </c>
      <c r="H55" s="26">
        <v>0</v>
      </c>
      <c r="I55" s="24">
        <v>1970120341</v>
      </c>
      <c r="J55" s="6">
        <v>1827148200</v>
      </c>
      <c r="K55" s="25">
        <v>1857211270</v>
      </c>
    </row>
    <row r="56" spans="1:11" ht="13.5">
      <c r="A56" s="22" t="s">
        <v>55</v>
      </c>
      <c r="B56" s="6">
        <v>1737189295</v>
      </c>
      <c r="C56" s="6">
        <v>1172045557</v>
      </c>
      <c r="D56" s="23">
        <v>1336282935</v>
      </c>
      <c r="E56" s="24">
        <v>2355213526</v>
      </c>
      <c r="F56" s="6">
        <v>2479574159</v>
      </c>
      <c r="G56" s="25">
        <v>2479574159</v>
      </c>
      <c r="H56" s="26">
        <v>0</v>
      </c>
      <c r="I56" s="24">
        <v>2719614911</v>
      </c>
      <c r="J56" s="6">
        <v>3010472766</v>
      </c>
      <c r="K56" s="25">
        <v>3273238318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38601074</v>
      </c>
      <c r="C59" s="6">
        <v>41356169</v>
      </c>
      <c r="D59" s="23">
        <v>518164708</v>
      </c>
      <c r="E59" s="24">
        <v>600287225</v>
      </c>
      <c r="F59" s="6">
        <v>600287225</v>
      </c>
      <c r="G59" s="25">
        <v>600287225</v>
      </c>
      <c r="H59" s="26">
        <v>600287225</v>
      </c>
      <c r="I59" s="24">
        <v>1773177348</v>
      </c>
      <c r="J59" s="6">
        <v>1968852204</v>
      </c>
      <c r="K59" s="25">
        <v>2170915981</v>
      </c>
    </row>
    <row r="60" spans="1:11" ht="13.5">
      <c r="A60" s="33" t="s">
        <v>58</v>
      </c>
      <c r="B60" s="6">
        <v>1097259642</v>
      </c>
      <c r="C60" s="6">
        <v>1798970146</v>
      </c>
      <c r="D60" s="23">
        <v>2137536782</v>
      </c>
      <c r="E60" s="24">
        <v>2331939792</v>
      </c>
      <c r="F60" s="6">
        <v>2322991069</v>
      </c>
      <c r="G60" s="25">
        <v>2322991069</v>
      </c>
      <c r="H60" s="26">
        <v>2251848394</v>
      </c>
      <c r="I60" s="24">
        <v>2526216402</v>
      </c>
      <c r="J60" s="6">
        <v>2811583957</v>
      </c>
      <c r="K60" s="25">
        <v>3095814832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20000</v>
      </c>
      <c r="C62" s="92">
        <v>20000</v>
      </c>
      <c r="D62" s="93">
        <v>20000</v>
      </c>
      <c r="E62" s="91">
        <v>20000</v>
      </c>
      <c r="F62" s="92">
        <v>21383</v>
      </c>
      <c r="G62" s="93">
        <v>21383</v>
      </c>
      <c r="H62" s="94">
        <v>21383</v>
      </c>
      <c r="I62" s="91">
        <v>22110</v>
      </c>
      <c r="J62" s="92">
        <v>22862</v>
      </c>
      <c r="K62" s="93">
        <v>23639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23000</v>
      </c>
      <c r="F64" s="92">
        <v>0</v>
      </c>
      <c r="G64" s="93">
        <v>0</v>
      </c>
      <c r="H64" s="94">
        <v>0</v>
      </c>
      <c r="I64" s="91">
        <v>27000</v>
      </c>
      <c r="J64" s="92">
        <v>47000</v>
      </c>
      <c r="K64" s="93">
        <v>67000</v>
      </c>
    </row>
    <row r="65" spans="1:11" ht="13.5">
      <c r="A65" s="90" t="s">
        <v>63</v>
      </c>
      <c r="B65" s="91">
        <v>164000</v>
      </c>
      <c r="C65" s="92">
        <v>169125</v>
      </c>
      <c r="D65" s="93">
        <v>181673</v>
      </c>
      <c r="E65" s="91">
        <v>181673</v>
      </c>
      <c r="F65" s="92">
        <v>181303</v>
      </c>
      <c r="G65" s="93">
        <v>181303</v>
      </c>
      <c r="H65" s="94">
        <v>181303</v>
      </c>
      <c r="I65" s="91">
        <v>187468</v>
      </c>
      <c r="J65" s="92">
        <v>193841</v>
      </c>
      <c r="K65" s="93">
        <v>200432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0.8879541266463421</v>
      </c>
      <c r="C70" s="5">
        <f aca="true" t="shared" si="8" ref="C70:K70">IF(ISERROR(C71/C72),0,(C71/C72))</f>
        <v>0.9077079517746736</v>
      </c>
      <c r="D70" s="5">
        <f t="shared" si="8"/>
        <v>0.8733784365176465</v>
      </c>
      <c r="E70" s="5">
        <f t="shared" si="8"/>
        <v>0.9089650073299782</v>
      </c>
      <c r="F70" s="5">
        <f t="shared" si="8"/>
        <v>0.9093699388811499</v>
      </c>
      <c r="G70" s="5">
        <f t="shared" si="8"/>
        <v>0.9093699388811499</v>
      </c>
      <c r="H70" s="5">
        <f t="shared" si="8"/>
        <v>0</v>
      </c>
      <c r="I70" s="5">
        <f t="shared" si="8"/>
        <v>0.8830815024887634</v>
      </c>
      <c r="J70" s="5">
        <f t="shared" si="8"/>
        <v>0.9416106593651923</v>
      </c>
      <c r="K70" s="5">
        <f t="shared" si="8"/>
        <v>0.9422426560602217</v>
      </c>
    </row>
    <row r="71" spans="1:11" ht="12.75" hidden="1">
      <c r="A71" s="1" t="s">
        <v>92</v>
      </c>
      <c r="B71" s="1">
        <f>+B83</f>
        <v>14289571662</v>
      </c>
      <c r="C71" s="1">
        <f aca="true" t="shared" si="9" ref="C71:K71">+C83</f>
        <v>15664592480</v>
      </c>
      <c r="D71" s="1">
        <f t="shared" si="9"/>
        <v>16903809389</v>
      </c>
      <c r="E71" s="1">
        <f t="shared" si="9"/>
        <v>21272092595</v>
      </c>
      <c r="F71" s="1">
        <f t="shared" si="9"/>
        <v>21376654237</v>
      </c>
      <c r="G71" s="1">
        <f t="shared" si="9"/>
        <v>21376654237</v>
      </c>
      <c r="H71" s="1">
        <f t="shared" si="9"/>
        <v>18794579812</v>
      </c>
      <c r="I71" s="1">
        <f t="shared" si="9"/>
        <v>23133485718</v>
      </c>
      <c r="J71" s="1">
        <f t="shared" si="9"/>
        <v>27294068087</v>
      </c>
      <c r="K71" s="1">
        <f t="shared" si="9"/>
        <v>30171257490</v>
      </c>
    </row>
    <row r="72" spans="1:11" ht="12.75" hidden="1">
      <c r="A72" s="1" t="s">
        <v>93</v>
      </c>
      <c r="B72" s="1">
        <f>+B77</f>
        <v>16092691315</v>
      </c>
      <c r="C72" s="1">
        <f aca="true" t="shared" si="10" ref="C72:K72">+C77</f>
        <v>17257304455</v>
      </c>
      <c r="D72" s="1">
        <f t="shared" si="10"/>
        <v>19354507373</v>
      </c>
      <c r="E72" s="1">
        <f t="shared" si="10"/>
        <v>23402542918</v>
      </c>
      <c r="F72" s="1">
        <f t="shared" si="10"/>
        <v>23507104560</v>
      </c>
      <c r="G72" s="1">
        <f t="shared" si="10"/>
        <v>23507104560</v>
      </c>
      <c r="H72" s="1">
        <f t="shared" si="10"/>
        <v>0</v>
      </c>
      <c r="I72" s="1">
        <f t="shared" si="10"/>
        <v>26196320105</v>
      </c>
      <c r="J72" s="1">
        <f t="shared" si="10"/>
        <v>28986575094</v>
      </c>
      <c r="K72" s="1">
        <f t="shared" si="10"/>
        <v>32020687342</v>
      </c>
    </row>
    <row r="73" spans="1:11" ht="12.75" hidden="1">
      <c r="A73" s="1" t="s">
        <v>94</v>
      </c>
      <c r="B73" s="1">
        <f>+B74</f>
        <v>1250559950.9999998</v>
      </c>
      <c r="C73" s="1">
        <f aca="true" t="shared" si="11" ref="C73:K73">+(C78+C80+C81+C82)-(B78+B80+B81+B82)</f>
        <v>716003122</v>
      </c>
      <c r="D73" s="1">
        <f t="shared" si="11"/>
        <v>1009224619</v>
      </c>
      <c r="E73" s="1">
        <f t="shared" si="11"/>
        <v>-1904894858</v>
      </c>
      <c r="F73" s="1">
        <f>+(F78+F80+F81+F82)-(D78+D80+D81+D82)</f>
        <v>-1904894646</v>
      </c>
      <c r="G73" s="1">
        <f>+(G78+G80+G81+G82)-(D78+D80+D81+D82)</f>
        <v>-1904894646</v>
      </c>
      <c r="H73" s="1">
        <f>+(H78+H80+H81+H82)-(D78+D80+D81+D82)</f>
        <v>272501560</v>
      </c>
      <c r="I73" s="1">
        <f>+(I78+I80+I81+I82)-(E78+E80+E81+E82)</f>
        <v>1847891326</v>
      </c>
      <c r="J73" s="1">
        <f t="shared" si="11"/>
        <v>86098389</v>
      </c>
      <c r="K73" s="1">
        <f t="shared" si="11"/>
        <v>46939324</v>
      </c>
    </row>
    <row r="74" spans="1:11" ht="12.75" hidden="1">
      <c r="A74" s="1" t="s">
        <v>95</v>
      </c>
      <c r="B74" s="1">
        <f>+TREND(C74:E74)</f>
        <v>1250559950.9999998</v>
      </c>
      <c r="C74" s="1">
        <f>+C73</f>
        <v>716003122</v>
      </c>
      <c r="D74" s="1">
        <f aca="true" t="shared" si="12" ref="D74:K74">+D73</f>
        <v>1009224619</v>
      </c>
      <c r="E74" s="1">
        <f t="shared" si="12"/>
        <v>-1904894858</v>
      </c>
      <c r="F74" s="1">
        <f t="shared" si="12"/>
        <v>-1904894646</v>
      </c>
      <c r="G74" s="1">
        <f t="shared" si="12"/>
        <v>-1904894646</v>
      </c>
      <c r="H74" s="1">
        <f t="shared" si="12"/>
        <v>272501560</v>
      </c>
      <c r="I74" s="1">
        <f t="shared" si="12"/>
        <v>1847891326</v>
      </c>
      <c r="J74" s="1">
        <f t="shared" si="12"/>
        <v>86098389</v>
      </c>
      <c r="K74" s="1">
        <f t="shared" si="12"/>
        <v>46939324</v>
      </c>
    </row>
    <row r="75" spans="1:11" ht="12.75" hidden="1">
      <c r="A75" s="1" t="s">
        <v>96</v>
      </c>
      <c r="B75" s="1">
        <f>+B84-(((B80+B81+B78)*B70)-B79)</f>
        <v>1981750284.2175908</v>
      </c>
      <c r="C75" s="1">
        <f aca="true" t="shared" si="13" ref="C75:K75">+C84-(((C80+C81+C78)*C70)-C79)</f>
        <v>3721851821.1592655</v>
      </c>
      <c r="D75" s="1">
        <f t="shared" si="13"/>
        <v>3694822797.6517105</v>
      </c>
      <c r="E75" s="1">
        <f t="shared" si="13"/>
        <v>3403254117.9977393</v>
      </c>
      <c r="F75" s="1">
        <f t="shared" si="13"/>
        <v>3401973182.266301</v>
      </c>
      <c r="G75" s="1">
        <f t="shared" si="13"/>
        <v>3401973182.266301</v>
      </c>
      <c r="H75" s="1">
        <f t="shared" si="13"/>
        <v>7788440183</v>
      </c>
      <c r="I75" s="1">
        <f t="shared" si="13"/>
        <v>3383523855.3300905</v>
      </c>
      <c r="J75" s="1">
        <f t="shared" si="13"/>
        <v>3498760444.4227724</v>
      </c>
      <c r="K75" s="1">
        <f t="shared" si="13"/>
        <v>3948295530.150593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16092691315</v>
      </c>
      <c r="C77" s="3">
        <v>17257304455</v>
      </c>
      <c r="D77" s="3">
        <v>19354507373</v>
      </c>
      <c r="E77" s="3">
        <v>23402542918</v>
      </c>
      <c r="F77" s="3">
        <v>23507104560</v>
      </c>
      <c r="G77" s="3">
        <v>23507104560</v>
      </c>
      <c r="H77" s="3">
        <v>0</v>
      </c>
      <c r="I77" s="3">
        <v>26196320105</v>
      </c>
      <c r="J77" s="3">
        <v>28986575094</v>
      </c>
      <c r="K77" s="3">
        <v>32020687342</v>
      </c>
    </row>
    <row r="78" spans="1:11" ht="12.75" hidden="1">
      <c r="A78" s="2" t="s">
        <v>65</v>
      </c>
      <c r="B78" s="3">
        <v>2519834</v>
      </c>
      <c r="C78" s="3">
        <v>2386621</v>
      </c>
      <c r="D78" s="3">
        <v>2506232</v>
      </c>
      <c r="E78" s="3">
        <v>2477000</v>
      </c>
      <c r="F78" s="3">
        <v>2477000</v>
      </c>
      <c r="G78" s="3">
        <v>2477000</v>
      </c>
      <c r="H78" s="3">
        <v>900244</v>
      </c>
      <c r="I78" s="3">
        <v>2477000</v>
      </c>
      <c r="J78" s="3">
        <v>2477000</v>
      </c>
      <c r="K78" s="3">
        <v>2477000</v>
      </c>
    </row>
    <row r="79" spans="1:11" ht="12.75" hidden="1">
      <c r="A79" s="2" t="s">
        <v>66</v>
      </c>
      <c r="B79" s="3">
        <v>3712878700</v>
      </c>
      <c r="C79" s="3">
        <v>4608703706</v>
      </c>
      <c r="D79" s="3">
        <v>5352657353</v>
      </c>
      <c r="E79" s="3">
        <v>3703074561</v>
      </c>
      <c r="F79" s="3">
        <v>3703074561</v>
      </c>
      <c r="G79" s="3">
        <v>3703074561</v>
      </c>
      <c r="H79" s="3">
        <v>5213329006</v>
      </c>
      <c r="I79" s="3">
        <v>4960804492</v>
      </c>
      <c r="J79" s="3">
        <v>4969402576</v>
      </c>
      <c r="K79" s="3">
        <v>4978949689</v>
      </c>
    </row>
    <row r="80" spans="1:11" ht="12.75" hidden="1">
      <c r="A80" s="2" t="s">
        <v>67</v>
      </c>
      <c r="B80" s="3">
        <v>3008133641</v>
      </c>
      <c r="C80" s="3">
        <v>3552483440</v>
      </c>
      <c r="D80" s="3">
        <v>4460073394</v>
      </c>
      <c r="E80" s="3">
        <v>2674034642</v>
      </c>
      <c r="F80" s="3">
        <v>2674034854</v>
      </c>
      <c r="G80" s="3">
        <v>2674034854</v>
      </c>
      <c r="H80" s="3">
        <v>4998331300</v>
      </c>
      <c r="I80" s="3">
        <v>4521925968</v>
      </c>
      <c r="J80" s="3">
        <v>4608024357</v>
      </c>
      <c r="K80" s="3">
        <v>4654963681</v>
      </c>
    </row>
    <row r="81" spans="1:11" ht="12.75" hidden="1">
      <c r="A81" s="2" t="s">
        <v>68</v>
      </c>
      <c r="B81" s="3">
        <v>331876455</v>
      </c>
      <c r="C81" s="3">
        <v>503662991</v>
      </c>
      <c r="D81" s="3">
        <v>605178045</v>
      </c>
      <c r="E81" s="3">
        <v>486351171</v>
      </c>
      <c r="F81" s="3">
        <v>486351171</v>
      </c>
      <c r="G81" s="3">
        <v>486351171</v>
      </c>
      <c r="H81" s="3">
        <v>341027687</v>
      </c>
      <c r="I81" s="3">
        <v>486351171</v>
      </c>
      <c r="J81" s="3">
        <v>486351171</v>
      </c>
      <c r="K81" s="3">
        <v>486351171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14289571662</v>
      </c>
      <c r="C83" s="3">
        <v>15664592480</v>
      </c>
      <c r="D83" s="3">
        <v>16903809389</v>
      </c>
      <c r="E83" s="3">
        <v>21272092595</v>
      </c>
      <c r="F83" s="3">
        <v>21376654237</v>
      </c>
      <c r="G83" s="3">
        <v>21376654237</v>
      </c>
      <c r="H83" s="3">
        <v>18794579812</v>
      </c>
      <c r="I83" s="3">
        <v>23133485718</v>
      </c>
      <c r="J83" s="3">
        <v>27294068087</v>
      </c>
      <c r="K83" s="3">
        <v>30171257490</v>
      </c>
    </row>
    <row r="84" spans="1:11" ht="12.75" hidden="1">
      <c r="A84" s="2" t="s">
        <v>71</v>
      </c>
      <c r="B84" s="3">
        <v>1236884829</v>
      </c>
      <c r="C84" s="3">
        <v>2797110839</v>
      </c>
      <c r="D84" s="3">
        <v>2768235716</v>
      </c>
      <c r="E84" s="3">
        <v>2575111177</v>
      </c>
      <c r="F84" s="3">
        <v>2575111177</v>
      </c>
      <c r="G84" s="3">
        <v>2575111177</v>
      </c>
      <c r="H84" s="3">
        <v>2575111177</v>
      </c>
      <c r="I84" s="3">
        <v>2847623657</v>
      </c>
      <c r="J84" s="3">
        <v>3328608538</v>
      </c>
      <c r="K84" s="3">
        <v>3816045938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5490715000</v>
      </c>
      <c r="C5" s="6">
        <v>6088635000</v>
      </c>
      <c r="D5" s="23">
        <v>7673131000</v>
      </c>
      <c r="E5" s="24">
        <v>7714194000</v>
      </c>
      <c r="F5" s="6">
        <v>7720951000</v>
      </c>
      <c r="G5" s="25">
        <v>7720951000</v>
      </c>
      <c r="H5" s="26">
        <v>0</v>
      </c>
      <c r="I5" s="24">
        <v>7630678000</v>
      </c>
      <c r="J5" s="6">
        <v>8043745000</v>
      </c>
      <c r="K5" s="25">
        <v>8476157000</v>
      </c>
    </row>
    <row r="6" spans="1:11" ht="13.5">
      <c r="A6" s="22" t="s">
        <v>18</v>
      </c>
      <c r="B6" s="6">
        <v>18135473000</v>
      </c>
      <c r="C6" s="6">
        <v>19313900000</v>
      </c>
      <c r="D6" s="23">
        <v>20360213000</v>
      </c>
      <c r="E6" s="24">
        <v>22433382000</v>
      </c>
      <c r="F6" s="6">
        <v>22526710000</v>
      </c>
      <c r="G6" s="25">
        <v>22526710000</v>
      </c>
      <c r="H6" s="26">
        <v>0</v>
      </c>
      <c r="I6" s="24">
        <v>25119232550</v>
      </c>
      <c r="J6" s="6">
        <v>26911532000</v>
      </c>
      <c r="K6" s="25">
        <v>28929102000</v>
      </c>
    </row>
    <row r="7" spans="1:11" ht="13.5">
      <c r="A7" s="22" t="s">
        <v>19</v>
      </c>
      <c r="B7" s="6">
        <v>302015000</v>
      </c>
      <c r="C7" s="6">
        <v>406803000</v>
      </c>
      <c r="D7" s="23">
        <v>344141000</v>
      </c>
      <c r="E7" s="24">
        <v>420118000</v>
      </c>
      <c r="F7" s="6">
        <v>419785000</v>
      </c>
      <c r="G7" s="25">
        <v>419785000</v>
      </c>
      <c r="H7" s="26">
        <v>0</v>
      </c>
      <c r="I7" s="24">
        <v>394865000</v>
      </c>
      <c r="J7" s="6">
        <v>399355000</v>
      </c>
      <c r="K7" s="25">
        <v>400858000</v>
      </c>
    </row>
    <row r="8" spans="1:11" ht="13.5">
      <c r="A8" s="22" t="s">
        <v>20</v>
      </c>
      <c r="B8" s="6">
        <v>5097986000</v>
      </c>
      <c r="C8" s="6">
        <v>4509731000</v>
      </c>
      <c r="D8" s="23">
        <v>5187303000</v>
      </c>
      <c r="E8" s="24">
        <v>5690916000</v>
      </c>
      <c r="F8" s="6">
        <v>5981152000</v>
      </c>
      <c r="G8" s="25">
        <v>5981152000</v>
      </c>
      <c r="H8" s="26">
        <v>0</v>
      </c>
      <c r="I8" s="24">
        <v>6185385000</v>
      </c>
      <c r="J8" s="6">
        <v>6421601000</v>
      </c>
      <c r="K8" s="25">
        <v>6989830000</v>
      </c>
    </row>
    <row r="9" spans="1:11" ht="13.5">
      <c r="A9" s="22" t="s">
        <v>21</v>
      </c>
      <c r="B9" s="6">
        <v>2678572000</v>
      </c>
      <c r="C9" s="6">
        <v>2494712999</v>
      </c>
      <c r="D9" s="23">
        <v>3508045000</v>
      </c>
      <c r="E9" s="24">
        <v>3048673000</v>
      </c>
      <c r="F9" s="6">
        <v>4144856280</v>
      </c>
      <c r="G9" s="25">
        <v>4144856280</v>
      </c>
      <c r="H9" s="26">
        <v>0</v>
      </c>
      <c r="I9" s="24">
        <v>4458385000</v>
      </c>
      <c r="J9" s="6">
        <v>4577154560</v>
      </c>
      <c r="K9" s="25">
        <v>4966001702</v>
      </c>
    </row>
    <row r="10" spans="1:11" ht="25.5">
      <c r="A10" s="27" t="s">
        <v>85</v>
      </c>
      <c r="B10" s="28">
        <f>SUM(B5:B9)</f>
        <v>31704761000</v>
      </c>
      <c r="C10" s="29">
        <f aca="true" t="shared" si="0" ref="C10:K10">SUM(C5:C9)</f>
        <v>32813781999</v>
      </c>
      <c r="D10" s="30">
        <f t="shared" si="0"/>
        <v>37072833000</v>
      </c>
      <c r="E10" s="28">
        <f t="shared" si="0"/>
        <v>39307283000</v>
      </c>
      <c r="F10" s="29">
        <f t="shared" si="0"/>
        <v>40793454280</v>
      </c>
      <c r="G10" s="31">
        <f t="shared" si="0"/>
        <v>40793454280</v>
      </c>
      <c r="H10" s="32">
        <f t="shared" si="0"/>
        <v>0</v>
      </c>
      <c r="I10" s="28">
        <f t="shared" si="0"/>
        <v>43788545550</v>
      </c>
      <c r="J10" s="29">
        <f t="shared" si="0"/>
        <v>46353387560</v>
      </c>
      <c r="K10" s="31">
        <f t="shared" si="0"/>
        <v>49761948702</v>
      </c>
    </row>
    <row r="11" spans="1:11" ht="13.5">
      <c r="A11" s="22" t="s">
        <v>22</v>
      </c>
      <c r="B11" s="6">
        <v>6876153000</v>
      </c>
      <c r="C11" s="6">
        <v>7448344000</v>
      </c>
      <c r="D11" s="23">
        <v>7873445000</v>
      </c>
      <c r="E11" s="24">
        <v>8740591768</v>
      </c>
      <c r="F11" s="6">
        <v>8975981660</v>
      </c>
      <c r="G11" s="25">
        <v>8975981660</v>
      </c>
      <c r="H11" s="26">
        <v>0</v>
      </c>
      <c r="I11" s="24">
        <v>9580796000</v>
      </c>
      <c r="J11" s="6">
        <v>10193032000</v>
      </c>
      <c r="K11" s="25">
        <v>10809700000</v>
      </c>
    </row>
    <row r="12" spans="1:11" ht="13.5">
      <c r="A12" s="22" t="s">
        <v>23</v>
      </c>
      <c r="B12" s="6">
        <v>98291000</v>
      </c>
      <c r="C12" s="6">
        <v>110411000</v>
      </c>
      <c r="D12" s="23">
        <v>120639000</v>
      </c>
      <c r="E12" s="24">
        <v>134301000</v>
      </c>
      <c r="F12" s="6">
        <v>134301000</v>
      </c>
      <c r="G12" s="25">
        <v>134301000</v>
      </c>
      <c r="H12" s="26">
        <v>0</v>
      </c>
      <c r="I12" s="24">
        <v>144331000</v>
      </c>
      <c r="J12" s="6">
        <v>153714000</v>
      </c>
      <c r="K12" s="25">
        <v>162945000</v>
      </c>
    </row>
    <row r="13" spans="1:11" ht="13.5">
      <c r="A13" s="22" t="s">
        <v>86</v>
      </c>
      <c r="B13" s="6">
        <v>1799840000</v>
      </c>
      <c r="C13" s="6">
        <v>2072862000</v>
      </c>
      <c r="D13" s="23">
        <v>2069297000</v>
      </c>
      <c r="E13" s="24">
        <v>2795813000</v>
      </c>
      <c r="F13" s="6">
        <v>2795813000</v>
      </c>
      <c r="G13" s="25">
        <v>2795813000</v>
      </c>
      <c r="H13" s="26">
        <v>0</v>
      </c>
      <c r="I13" s="24">
        <v>3278707000</v>
      </c>
      <c r="J13" s="6">
        <v>3724594060</v>
      </c>
      <c r="K13" s="25">
        <v>4154681287</v>
      </c>
    </row>
    <row r="14" spans="1:11" ht="13.5">
      <c r="A14" s="22" t="s">
        <v>24</v>
      </c>
      <c r="B14" s="6">
        <v>1598227000</v>
      </c>
      <c r="C14" s="6">
        <v>1459552000</v>
      </c>
      <c r="D14" s="23">
        <v>1413858000</v>
      </c>
      <c r="E14" s="24">
        <v>1809644000</v>
      </c>
      <c r="F14" s="6">
        <v>1770696000</v>
      </c>
      <c r="G14" s="25">
        <v>1770696000</v>
      </c>
      <c r="H14" s="26">
        <v>0</v>
      </c>
      <c r="I14" s="24">
        <v>1893960000</v>
      </c>
      <c r="J14" s="6">
        <v>1830501000</v>
      </c>
      <c r="K14" s="25">
        <v>1896799000</v>
      </c>
    </row>
    <row r="15" spans="1:11" ht="13.5">
      <c r="A15" s="22" t="s">
        <v>25</v>
      </c>
      <c r="B15" s="6">
        <v>10159070000</v>
      </c>
      <c r="C15" s="6">
        <v>11131302000</v>
      </c>
      <c r="D15" s="23">
        <v>11792735000</v>
      </c>
      <c r="E15" s="24">
        <v>12522815000</v>
      </c>
      <c r="F15" s="6">
        <v>12382499000</v>
      </c>
      <c r="G15" s="25">
        <v>12382499000</v>
      </c>
      <c r="H15" s="26">
        <v>0</v>
      </c>
      <c r="I15" s="24">
        <v>14528028000</v>
      </c>
      <c r="J15" s="6">
        <v>15526502000</v>
      </c>
      <c r="K15" s="25">
        <v>16708083000</v>
      </c>
    </row>
    <row r="16" spans="1:11" ht="13.5">
      <c r="A16" s="33" t="s">
        <v>26</v>
      </c>
      <c r="B16" s="6">
        <v>132957000</v>
      </c>
      <c r="C16" s="6">
        <v>153955000</v>
      </c>
      <c r="D16" s="23">
        <v>309838600</v>
      </c>
      <c r="E16" s="24">
        <v>299689000</v>
      </c>
      <c r="F16" s="6">
        <v>365476000</v>
      </c>
      <c r="G16" s="25">
        <v>365476000</v>
      </c>
      <c r="H16" s="26">
        <v>0</v>
      </c>
      <c r="I16" s="24">
        <v>318846000</v>
      </c>
      <c r="J16" s="6">
        <v>66129000</v>
      </c>
      <c r="K16" s="25">
        <v>71285000</v>
      </c>
    </row>
    <row r="17" spans="1:11" ht="13.5">
      <c r="A17" s="22" t="s">
        <v>27</v>
      </c>
      <c r="B17" s="6">
        <v>8725707365</v>
      </c>
      <c r="C17" s="6">
        <v>9187280999</v>
      </c>
      <c r="D17" s="23">
        <v>11521004399</v>
      </c>
      <c r="E17" s="24">
        <v>10480267561</v>
      </c>
      <c r="F17" s="6">
        <v>12865088000</v>
      </c>
      <c r="G17" s="25">
        <v>12865088000</v>
      </c>
      <c r="H17" s="26">
        <v>0</v>
      </c>
      <c r="I17" s="24">
        <v>12948517624</v>
      </c>
      <c r="J17" s="6">
        <v>13534936500</v>
      </c>
      <c r="K17" s="25">
        <v>14215967548</v>
      </c>
    </row>
    <row r="18" spans="1:11" ht="13.5">
      <c r="A18" s="34" t="s">
        <v>28</v>
      </c>
      <c r="B18" s="35">
        <f>SUM(B11:B17)</f>
        <v>29390245365</v>
      </c>
      <c r="C18" s="36">
        <f aca="true" t="shared" si="1" ref="C18:K18">SUM(C11:C17)</f>
        <v>31563706999</v>
      </c>
      <c r="D18" s="37">
        <f t="shared" si="1"/>
        <v>35100816999</v>
      </c>
      <c r="E18" s="35">
        <f t="shared" si="1"/>
        <v>36783121329</v>
      </c>
      <c r="F18" s="36">
        <f t="shared" si="1"/>
        <v>39289854660</v>
      </c>
      <c r="G18" s="38">
        <f t="shared" si="1"/>
        <v>39289854660</v>
      </c>
      <c r="H18" s="39">
        <f t="shared" si="1"/>
        <v>0</v>
      </c>
      <c r="I18" s="35">
        <f t="shared" si="1"/>
        <v>42693185624</v>
      </c>
      <c r="J18" s="36">
        <f t="shared" si="1"/>
        <v>45029408560</v>
      </c>
      <c r="K18" s="38">
        <f t="shared" si="1"/>
        <v>48019460835</v>
      </c>
    </row>
    <row r="19" spans="1:11" ht="13.5">
      <c r="A19" s="34" t="s">
        <v>29</v>
      </c>
      <c r="B19" s="40">
        <f>+B10-B18</f>
        <v>2314515635</v>
      </c>
      <c r="C19" s="41">
        <f aca="true" t="shared" si="2" ref="C19:K19">+C10-C18</f>
        <v>1250075000</v>
      </c>
      <c r="D19" s="42">
        <f t="shared" si="2"/>
        <v>1972016001</v>
      </c>
      <c r="E19" s="40">
        <f t="shared" si="2"/>
        <v>2524161671</v>
      </c>
      <c r="F19" s="41">
        <f t="shared" si="2"/>
        <v>1503599620</v>
      </c>
      <c r="G19" s="43">
        <f t="shared" si="2"/>
        <v>1503599620</v>
      </c>
      <c r="H19" s="44">
        <f t="shared" si="2"/>
        <v>0</v>
      </c>
      <c r="I19" s="40">
        <f t="shared" si="2"/>
        <v>1095359926</v>
      </c>
      <c r="J19" s="41">
        <f t="shared" si="2"/>
        <v>1323979000</v>
      </c>
      <c r="K19" s="43">
        <f t="shared" si="2"/>
        <v>1742487867</v>
      </c>
    </row>
    <row r="20" spans="1:11" ht="13.5">
      <c r="A20" s="22" t="s">
        <v>30</v>
      </c>
      <c r="B20" s="24">
        <v>2534159000</v>
      </c>
      <c r="C20" s="6">
        <v>2299001000</v>
      </c>
      <c r="D20" s="23">
        <v>2599217000</v>
      </c>
      <c r="E20" s="24">
        <v>2654718000</v>
      </c>
      <c r="F20" s="6">
        <v>2756315000</v>
      </c>
      <c r="G20" s="25">
        <v>2756315000</v>
      </c>
      <c r="H20" s="26">
        <v>0</v>
      </c>
      <c r="I20" s="24">
        <v>2741915000</v>
      </c>
      <c r="J20" s="6">
        <v>2891417000</v>
      </c>
      <c r="K20" s="25">
        <v>3092789000</v>
      </c>
    </row>
    <row r="21" spans="1:11" ht="13.5">
      <c r="A21" s="22" t="s">
        <v>87</v>
      </c>
      <c r="B21" s="45">
        <v>-148404000</v>
      </c>
      <c r="C21" s="46">
        <v>2961000</v>
      </c>
      <c r="D21" s="47">
        <v>14923000</v>
      </c>
      <c r="E21" s="45">
        <v>0</v>
      </c>
      <c r="F21" s="46">
        <v>0</v>
      </c>
      <c r="G21" s="48">
        <v>0</v>
      </c>
      <c r="H21" s="49">
        <v>0</v>
      </c>
      <c r="I21" s="45">
        <v>259261000</v>
      </c>
      <c r="J21" s="46">
        <v>278776000</v>
      </c>
      <c r="K21" s="48">
        <v>287230000</v>
      </c>
    </row>
    <row r="22" spans="1:11" ht="25.5">
      <c r="A22" s="50" t="s">
        <v>88</v>
      </c>
      <c r="B22" s="51">
        <f>SUM(B19:B21)</f>
        <v>4700270635</v>
      </c>
      <c r="C22" s="52">
        <f aca="true" t="shared" si="3" ref="C22:K22">SUM(C19:C21)</f>
        <v>3552037000</v>
      </c>
      <c r="D22" s="53">
        <f t="shared" si="3"/>
        <v>4586156001</v>
      </c>
      <c r="E22" s="51">
        <f t="shared" si="3"/>
        <v>5178879671</v>
      </c>
      <c r="F22" s="52">
        <f t="shared" si="3"/>
        <v>4259914620</v>
      </c>
      <c r="G22" s="54">
        <f t="shared" si="3"/>
        <v>4259914620</v>
      </c>
      <c r="H22" s="55">
        <f t="shared" si="3"/>
        <v>0</v>
      </c>
      <c r="I22" s="51">
        <f t="shared" si="3"/>
        <v>4096535926</v>
      </c>
      <c r="J22" s="52">
        <f t="shared" si="3"/>
        <v>4494172000</v>
      </c>
      <c r="K22" s="54">
        <f t="shared" si="3"/>
        <v>5122506867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4700270635</v>
      </c>
      <c r="C24" s="41">
        <f aca="true" t="shared" si="4" ref="C24:K24">SUM(C22:C23)</f>
        <v>3552037000</v>
      </c>
      <c r="D24" s="42">
        <f t="shared" si="4"/>
        <v>4586156001</v>
      </c>
      <c r="E24" s="40">
        <f t="shared" si="4"/>
        <v>5178879671</v>
      </c>
      <c r="F24" s="41">
        <f t="shared" si="4"/>
        <v>4259914620</v>
      </c>
      <c r="G24" s="43">
        <f t="shared" si="4"/>
        <v>4259914620</v>
      </c>
      <c r="H24" s="44">
        <f t="shared" si="4"/>
        <v>0</v>
      </c>
      <c r="I24" s="40">
        <f t="shared" si="4"/>
        <v>4096535926</v>
      </c>
      <c r="J24" s="41">
        <f t="shared" si="4"/>
        <v>4494172000</v>
      </c>
      <c r="K24" s="43">
        <f t="shared" si="4"/>
        <v>5122506867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3606495213</v>
      </c>
      <c r="C27" s="7">
        <v>4143456308</v>
      </c>
      <c r="D27" s="64">
        <v>7115215390</v>
      </c>
      <c r="E27" s="65">
        <v>10875150000</v>
      </c>
      <c r="F27" s="7">
        <v>10827949000</v>
      </c>
      <c r="G27" s="66">
        <v>10827949000</v>
      </c>
      <c r="H27" s="67">
        <v>0</v>
      </c>
      <c r="I27" s="65">
        <v>9896853000</v>
      </c>
      <c r="J27" s="7">
        <v>9851350000</v>
      </c>
      <c r="K27" s="66">
        <v>9311295000</v>
      </c>
    </row>
    <row r="28" spans="1:11" ht="13.5">
      <c r="A28" s="68" t="s">
        <v>30</v>
      </c>
      <c r="B28" s="6">
        <v>2534159762</v>
      </c>
      <c r="C28" s="6">
        <v>2299001000</v>
      </c>
      <c r="D28" s="23">
        <v>2599217000</v>
      </c>
      <c r="E28" s="24">
        <v>2654718000</v>
      </c>
      <c r="F28" s="6">
        <v>2756315000</v>
      </c>
      <c r="G28" s="25">
        <v>2756315000</v>
      </c>
      <c r="H28" s="26">
        <v>0</v>
      </c>
      <c r="I28" s="24">
        <v>2741915000</v>
      </c>
      <c r="J28" s="6">
        <v>2891417000</v>
      </c>
      <c r="K28" s="25">
        <v>3092789000</v>
      </c>
    </row>
    <row r="29" spans="1:11" ht="13.5">
      <c r="A29" s="22" t="s">
        <v>90</v>
      </c>
      <c r="B29" s="6">
        <v>148404000</v>
      </c>
      <c r="C29" s="6">
        <v>2961000</v>
      </c>
      <c r="D29" s="23">
        <v>14923000</v>
      </c>
      <c r="E29" s="24">
        <v>463065000</v>
      </c>
      <c r="F29" s="6">
        <v>264916000</v>
      </c>
      <c r="G29" s="25">
        <v>264916000</v>
      </c>
      <c r="H29" s="26">
        <v>0</v>
      </c>
      <c r="I29" s="24">
        <v>259261000</v>
      </c>
      <c r="J29" s="6">
        <v>278776000</v>
      </c>
      <c r="K29" s="25">
        <v>287230000</v>
      </c>
    </row>
    <row r="30" spans="1:11" ht="13.5">
      <c r="A30" s="22" t="s">
        <v>34</v>
      </c>
      <c r="B30" s="6">
        <v>923931451</v>
      </c>
      <c r="C30" s="6">
        <v>703000000</v>
      </c>
      <c r="D30" s="23">
        <v>1183578000</v>
      </c>
      <c r="E30" s="24">
        <v>3276000000</v>
      </c>
      <c r="F30" s="6">
        <v>3276000000</v>
      </c>
      <c r="G30" s="25">
        <v>3276000000</v>
      </c>
      <c r="H30" s="26">
        <v>0</v>
      </c>
      <c r="I30" s="24">
        <v>3940000000</v>
      </c>
      <c r="J30" s="6">
        <v>2506000000</v>
      </c>
      <c r="K30" s="25">
        <v>3000000000</v>
      </c>
    </row>
    <row r="31" spans="1:11" ht="13.5">
      <c r="A31" s="22" t="s">
        <v>35</v>
      </c>
      <c r="B31" s="6">
        <v>0</v>
      </c>
      <c r="C31" s="6">
        <v>1138494308</v>
      </c>
      <c r="D31" s="23">
        <v>3317497390</v>
      </c>
      <c r="E31" s="24">
        <v>4481367000</v>
      </c>
      <c r="F31" s="6">
        <v>4530718000</v>
      </c>
      <c r="G31" s="25">
        <v>4530718000</v>
      </c>
      <c r="H31" s="26">
        <v>0</v>
      </c>
      <c r="I31" s="24">
        <v>2955677000</v>
      </c>
      <c r="J31" s="6">
        <v>4175157000</v>
      </c>
      <c r="K31" s="25">
        <v>2931276000</v>
      </c>
    </row>
    <row r="32" spans="1:11" ht="13.5">
      <c r="A32" s="34" t="s">
        <v>36</v>
      </c>
      <c r="B32" s="7">
        <f>SUM(B28:B31)</f>
        <v>3606495213</v>
      </c>
      <c r="C32" s="7">
        <f aca="true" t="shared" si="5" ref="C32:K32">SUM(C28:C31)</f>
        <v>4143456308</v>
      </c>
      <c r="D32" s="64">
        <f t="shared" si="5"/>
        <v>7115215390</v>
      </c>
      <c r="E32" s="65">
        <f t="shared" si="5"/>
        <v>10875150000</v>
      </c>
      <c r="F32" s="7">
        <f t="shared" si="5"/>
        <v>10827949000</v>
      </c>
      <c r="G32" s="66">
        <f t="shared" si="5"/>
        <v>10827949000</v>
      </c>
      <c r="H32" s="67">
        <f t="shared" si="5"/>
        <v>0</v>
      </c>
      <c r="I32" s="65">
        <f t="shared" si="5"/>
        <v>9896853000</v>
      </c>
      <c r="J32" s="7">
        <f t="shared" si="5"/>
        <v>9851350000</v>
      </c>
      <c r="K32" s="66">
        <f t="shared" si="5"/>
        <v>9311295000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12231044000</v>
      </c>
      <c r="C35" s="6">
        <v>13727663000</v>
      </c>
      <c r="D35" s="23">
        <v>14855359000</v>
      </c>
      <c r="E35" s="24">
        <v>15104909288</v>
      </c>
      <c r="F35" s="6">
        <v>15195426815</v>
      </c>
      <c r="G35" s="25">
        <v>15195426815</v>
      </c>
      <c r="H35" s="26">
        <v>15078294000</v>
      </c>
      <c r="I35" s="24">
        <v>14864457021</v>
      </c>
      <c r="J35" s="6">
        <v>17396011367</v>
      </c>
      <c r="K35" s="25">
        <v>16788256907</v>
      </c>
    </row>
    <row r="36" spans="1:11" ht="13.5">
      <c r="A36" s="22" t="s">
        <v>39</v>
      </c>
      <c r="B36" s="6">
        <v>44126224000</v>
      </c>
      <c r="C36" s="6">
        <v>47404063000</v>
      </c>
      <c r="D36" s="23">
        <v>52266833000</v>
      </c>
      <c r="E36" s="24">
        <v>59141932432</v>
      </c>
      <c r="F36" s="6">
        <v>59109058988</v>
      </c>
      <c r="G36" s="25">
        <v>59109058988</v>
      </c>
      <c r="H36" s="26">
        <v>57273518000</v>
      </c>
      <c r="I36" s="24">
        <v>66586612728</v>
      </c>
      <c r="J36" s="6">
        <v>71122824380</v>
      </c>
      <c r="K36" s="25">
        <v>77177655208</v>
      </c>
    </row>
    <row r="37" spans="1:11" ht="13.5">
      <c r="A37" s="22" t="s">
        <v>40</v>
      </c>
      <c r="B37" s="6">
        <v>13283207000</v>
      </c>
      <c r="C37" s="6">
        <v>13704515000</v>
      </c>
      <c r="D37" s="23">
        <v>13717618000</v>
      </c>
      <c r="E37" s="24">
        <v>14800869013</v>
      </c>
      <c r="F37" s="6">
        <v>14849349901</v>
      </c>
      <c r="G37" s="25">
        <v>14849349901</v>
      </c>
      <c r="H37" s="26">
        <v>12488854000</v>
      </c>
      <c r="I37" s="24">
        <v>14578396449</v>
      </c>
      <c r="J37" s="6">
        <v>17966606758</v>
      </c>
      <c r="K37" s="25">
        <v>15794101795</v>
      </c>
    </row>
    <row r="38" spans="1:11" ht="13.5">
      <c r="A38" s="22" t="s">
        <v>41</v>
      </c>
      <c r="B38" s="6">
        <v>16067284000</v>
      </c>
      <c r="C38" s="6">
        <v>16455549000</v>
      </c>
      <c r="D38" s="23">
        <v>17765585000</v>
      </c>
      <c r="E38" s="24">
        <v>19753188036</v>
      </c>
      <c r="F38" s="6">
        <v>19783127282</v>
      </c>
      <c r="G38" s="25">
        <v>19783127282</v>
      </c>
      <c r="H38" s="26">
        <v>20504602000</v>
      </c>
      <c r="I38" s="24">
        <v>23537292755</v>
      </c>
      <c r="J38" s="6">
        <v>23262071301</v>
      </c>
      <c r="K38" s="25">
        <v>26250377193</v>
      </c>
    </row>
    <row r="39" spans="1:11" ht="13.5">
      <c r="A39" s="22" t="s">
        <v>42</v>
      </c>
      <c r="B39" s="6">
        <v>27006777000</v>
      </c>
      <c r="C39" s="6">
        <v>30971662000</v>
      </c>
      <c r="D39" s="23">
        <v>35638989000</v>
      </c>
      <c r="E39" s="24">
        <v>39692784671</v>
      </c>
      <c r="F39" s="6">
        <v>39672008620</v>
      </c>
      <c r="G39" s="25">
        <v>39672008620</v>
      </c>
      <c r="H39" s="26">
        <v>39358356000</v>
      </c>
      <c r="I39" s="24">
        <v>43335380545</v>
      </c>
      <c r="J39" s="6">
        <v>47290157688</v>
      </c>
      <c r="K39" s="25">
        <v>51921433127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4841781000</v>
      </c>
      <c r="C42" s="6">
        <v>7917229000</v>
      </c>
      <c r="D42" s="23">
        <v>5664338000</v>
      </c>
      <c r="E42" s="24">
        <v>7630590395</v>
      </c>
      <c r="F42" s="6">
        <v>7324224998</v>
      </c>
      <c r="G42" s="25">
        <v>7324224998</v>
      </c>
      <c r="H42" s="26">
        <v>8211419173</v>
      </c>
      <c r="I42" s="24">
        <v>7506464061</v>
      </c>
      <c r="J42" s="6">
        <v>8469066865</v>
      </c>
      <c r="K42" s="25">
        <v>9297118803</v>
      </c>
    </row>
    <row r="43" spans="1:11" ht="13.5">
      <c r="A43" s="22" t="s">
        <v>45</v>
      </c>
      <c r="B43" s="6">
        <v>-3952171000</v>
      </c>
      <c r="C43" s="6">
        <v>-3983682000</v>
      </c>
      <c r="D43" s="23">
        <v>-7158702000</v>
      </c>
      <c r="E43" s="24">
        <v>-11176536876</v>
      </c>
      <c r="F43" s="6">
        <v>-10960568318</v>
      </c>
      <c r="G43" s="25">
        <v>-10960568318</v>
      </c>
      <c r="H43" s="26">
        <v>-7289036030</v>
      </c>
      <c r="I43" s="24">
        <v>-9482948412</v>
      </c>
      <c r="J43" s="6">
        <v>-10953828712</v>
      </c>
      <c r="K43" s="25">
        <v>-7434342115</v>
      </c>
    </row>
    <row r="44" spans="1:11" ht="13.5">
      <c r="A44" s="22" t="s">
        <v>46</v>
      </c>
      <c r="B44" s="6">
        <v>635694000</v>
      </c>
      <c r="C44" s="6">
        <v>-752605000</v>
      </c>
      <c r="D44" s="23">
        <v>1420760000</v>
      </c>
      <c r="E44" s="24">
        <v>2294107092</v>
      </c>
      <c r="F44" s="6">
        <v>2294107225</v>
      </c>
      <c r="G44" s="25">
        <v>2294107225</v>
      </c>
      <c r="H44" s="26">
        <v>-2055132390</v>
      </c>
      <c r="I44" s="24">
        <v>2366581672</v>
      </c>
      <c r="J44" s="6">
        <v>1981410611</v>
      </c>
      <c r="K44" s="25">
        <v>-110378262</v>
      </c>
    </row>
    <row r="45" spans="1:11" ht="13.5">
      <c r="A45" s="34" t="s">
        <v>47</v>
      </c>
      <c r="B45" s="7">
        <v>2219904000</v>
      </c>
      <c r="C45" s="7">
        <v>5400846000</v>
      </c>
      <c r="D45" s="64">
        <v>5327242000</v>
      </c>
      <c r="E45" s="65">
        <v>5072412560</v>
      </c>
      <c r="F45" s="7">
        <v>3985005905</v>
      </c>
      <c r="G45" s="66">
        <v>3985005905</v>
      </c>
      <c r="H45" s="67">
        <v>3833644543</v>
      </c>
      <c r="I45" s="65">
        <v>4375103232</v>
      </c>
      <c r="J45" s="7">
        <v>3871751996</v>
      </c>
      <c r="K45" s="66">
        <v>5624150422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4289448000</v>
      </c>
      <c r="C48" s="6">
        <v>7836993000</v>
      </c>
      <c r="D48" s="23">
        <v>7572781000</v>
      </c>
      <c r="E48" s="24">
        <v>7787446748</v>
      </c>
      <c r="F48" s="6">
        <v>5865094461</v>
      </c>
      <c r="G48" s="25">
        <v>5865094461</v>
      </c>
      <c r="H48" s="26">
        <v>4841486000</v>
      </c>
      <c r="I48" s="24">
        <v>7595787284</v>
      </c>
      <c r="J48" s="6">
        <v>5981193412</v>
      </c>
      <c r="K48" s="25">
        <v>9083630359</v>
      </c>
    </row>
    <row r="49" spans="1:11" ht="13.5">
      <c r="A49" s="22" t="s">
        <v>50</v>
      </c>
      <c r="B49" s="6">
        <f>+B75</f>
        <v>4699510378.352066</v>
      </c>
      <c r="C49" s="6">
        <f aca="true" t="shared" si="6" ref="C49:K49">+C75</f>
        <v>8417240069.078812</v>
      </c>
      <c r="D49" s="23">
        <f t="shared" si="6"/>
        <v>7721093065.197128</v>
      </c>
      <c r="E49" s="24">
        <f t="shared" si="6"/>
        <v>8365522825.258335</v>
      </c>
      <c r="F49" s="6">
        <f t="shared" si="6"/>
        <v>6340579375.456299</v>
      </c>
      <c r="G49" s="25">
        <f t="shared" si="6"/>
        <v>6340579375.456299</v>
      </c>
      <c r="H49" s="26">
        <f t="shared" si="6"/>
        <v>13804860550</v>
      </c>
      <c r="I49" s="24">
        <f t="shared" si="6"/>
        <v>7850343388.967281</v>
      </c>
      <c r="J49" s="6">
        <f t="shared" si="6"/>
        <v>7146581068.603622</v>
      </c>
      <c r="K49" s="25">
        <f t="shared" si="6"/>
        <v>8777607687.177269</v>
      </c>
    </row>
    <row r="50" spans="1:11" ht="13.5">
      <c r="A50" s="34" t="s">
        <v>51</v>
      </c>
      <c r="B50" s="7">
        <f>+B48-B49</f>
        <v>-410062378.35206604</v>
      </c>
      <c r="C50" s="7">
        <f aca="true" t="shared" si="7" ref="C50:K50">+C48-C49</f>
        <v>-580247069.0788116</v>
      </c>
      <c r="D50" s="64">
        <f t="shared" si="7"/>
        <v>-148312065.1971283</v>
      </c>
      <c r="E50" s="65">
        <f t="shared" si="7"/>
        <v>-578076077.2583351</v>
      </c>
      <c r="F50" s="7">
        <f t="shared" si="7"/>
        <v>-475484914.4562988</v>
      </c>
      <c r="G50" s="66">
        <f t="shared" si="7"/>
        <v>-475484914.4562988</v>
      </c>
      <c r="H50" s="67">
        <f t="shared" si="7"/>
        <v>-8963374550</v>
      </c>
      <c r="I50" s="65">
        <f t="shared" si="7"/>
        <v>-254556104.96728134</v>
      </c>
      <c r="J50" s="7">
        <f t="shared" si="7"/>
        <v>-1165387656.6036224</v>
      </c>
      <c r="K50" s="66">
        <f t="shared" si="7"/>
        <v>306022671.822731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41498146694</v>
      </c>
      <c r="C53" s="6">
        <v>44559455004</v>
      </c>
      <c r="D53" s="23">
        <v>49806183001</v>
      </c>
      <c r="E53" s="24">
        <v>55967870998</v>
      </c>
      <c r="F53" s="6">
        <v>55920669998</v>
      </c>
      <c r="G53" s="25">
        <v>55920669998</v>
      </c>
      <c r="H53" s="26">
        <v>45092720998</v>
      </c>
      <c r="I53" s="24">
        <v>63124686001</v>
      </c>
      <c r="J53" s="6">
        <v>68758871941</v>
      </c>
      <c r="K53" s="25">
        <v>73449920653</v>
      </c>
    </row>
    <row r="54" spans="1:11" ht="13.5">
      <c r="A54" s="22" t="s">
        <v>86</v>
      </c>
      <c r="B54" s="6">
        <v>1799840000</v>
      </c>
      <c r="C54" s="6">
        <v>2072862000</v>
      </c>
      <c r="D54" s="23">
        <v>2069297000</v>
      </c>
      <c r="E54" s="24">
        <v>2795813000</v>
      </c>
      <c r="F54" s="6">
        <v>2795813000</v>
      </c>
      <c r="G54" s="25">
        <v>2795813000</v>
      </c>
      <c r="H54" s="26">
        <v>0</v>
      </c>
      <c r="I54" s="24">
        <v>3278707000</v>
      </c>
      <c r="J54" s="6">
        <v>3724594060</v>
      </c>
      <c r="K54" s="25">
        <v>4154681287</v>
      </c>
    </row>
    <row r="55" spans="1:11" ht="13.5">
      <c r="A55" s="22" t="s">
        <v>54</v>
      </c>
      <c r="B55" s="6">
        <v>1318534000</v>
      </c>
      <c r="C55" s="6">
        <v>1260167000</v>
      </c>
      <c r="D55" s="23">
        <v>4016399000</v>
      </c>
      <c r="E55" s="24">
        <v>5157213000</v>
      </c>
      <c r="F55" s="6">
        <v>5110012000</v>
      </c>
      <c r="G55" s="25">
        <v>5110012000</v>
      </c>
      <c r="H55" s="26">
        <v>0</v>
      </c>
      <c r="I55" s="24">
        <v>6552677250</v>
      </c>
      <c r="J55" s="6">
        <v>7038818850</v>
      </c>
      <c r="K55" s="25">
        <v>6500073680</v>
      </c>
    </row>
    <row r="56" spans="1:11" ht="13.5">
      <c r="A56" s="22" t="s">
        <v>55</v>
      </c>
      <c r="B56" s="6">
        <v>1710962000</v>
      </c>
      <c r="C56" s="6">
        <v>1956400000</v>
      </c>
      <c r="D56" s="23">
        <v>2483465000</v>
      </c>
      <c r="E56" s="24">
        <v>3342011000</v>
      </c>
      <c r="F56" s="6">
        <v>3440695000</v>
      </c>
      <c r="G56" s="25">
        <v>3440695000</v>
      </c>
      <c r="H56" s="26">
        <v>0</v>
      </c>
      <c r="I56" s="24">
        <v>4235390220</v>
      </c>
      <c r="J56" s="6">
        <v>4666684421</v>
      </c>
      <c r="K56" s="25">
        <v>5092121575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529429000</v>
      </c>
      <c r="C59" s="6">
        <v>642052000</v>
      </c>
      <c r="D59" s="23">
        <v>706110570</v>
      </c>
      <c r="E59" s="24">
        <v>828572000</v>
      </c>
      <c r="F59" s="6">
        <v>785206514</v>
      </c>
      <c r="G59" s="25">
        <v>785206514</v>
      </c>
      <c r="H59" s="26">
        <v>785206514</v>
      </c>
      <c r="I59" s="24">
        <v>895192529</v>
      </c>
      <c r="J59" s="6">
        <v>961010088</v>
      </c>
      <c r="K59" s="25">
        <v>1020023214</v>
      </c>
    </row>
    <row r="60" spans="1:11" ht="13.5">
      <c r="A60" s="33" t="s">
        <v>58</v>
      </c>
      <c r="B60" s="6">
        <v>1301980000</v>
      </c>
      <c r="C60" s="6">
        <v>1450425000</v>
      </c>
      <c r="D60" s="23">
        <v>1693232652</v>
      </c>
      <c r="E60" s="24">
        <v>2037779000</v>
      </c>
      <c r="F60" s="6">
        <v>2013281018</v>
      </c>
      <c r="G60" s="25">
        <v>2013281018</v>
      </c>
      <c r="H60" s="26">
        <v>2013281018</v>
      </c>
      <c r="I60" s="24">
        <v>2126913003</v>
      </c>
      <c r="J60" s="6">
        <v>1998757674</v>
      </c>
      <c r="K60" s="25">
        <v>2120480794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26091</v>
      </c>
      <c r="C62" s="92">
        <v>26091</v>
      </c>
      <c r="D62" s="93">
        <v>20706</v>
      </c>
      <c r="E62" s="91">
        <v>17354</v>
      </c>
      <c r="F62" s="92">
        <v>14811</v>
      </c>
      <c r="G62" s="93">
        <v>14811</v>
      </c>
      <c r="H62" s="94">
        <v>14811</v>
      </c>
      <c r="I62" s="91">
        <v>11624</v>
      </c>
      <c r="J62" s="92">
        <v>8602</v>
      </c>
      <c r="K62" s="93">
        <v>6174</v>
      </c>
    </row>
    <row r="63" spans="1:11" ht="13.5">
      <c r="A63" s="90" t="s">
        <v>61</v>
      </c>
      <c r="B63" s="91">
        <v>44530</v>
      </c>
      <c r="C63" s="92">
        <v>43682</v>
      </c>
      <c r="D63" s="93">
        <v>25206</v>
      </c>
      <c r="E63" s="91">
        <v>24519</v>
      </c>
      <c r="F63" s="92">
        <v>24331</v>
      </c>
      <c r="G63" s="93">
        <v>24331</v>
      </c>
      <c r="H63" s="94">
        <v>24331</v>
      </c>
      <c r="I63" s="91">
        <v>22987</v>
      </c>
      <c r="J63" s="92">
        <v>21724</v>
      </c>
      <c r="K63" s="93">
        <v>20537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1.0006361238093964</v>
      </c>
      <c r="C70" s="5">
        <f aca="true" t="shared" si="8" ref="C70:K70">IF(ISERROR(C71/C72),0,(C71/C72))</f>
        <v>0.9073530120572234</v>
      </c>
      <c r="D70" s="5">
        <f t="shared" si="8"/>
        <v>0.8394959080590902</v>
      </c>
      <c r="E70" s="5">
        <f t="shared" si="8"/>
        <v>0.9253387493866471</v>
      </c>
      <c r="F70" s="5">
        <f t="shared" si="8"/>
        <v>0.9345221005297288</v>
      </c>
      <c r="G70" s="5">
        <f t="shared" si="8"/>
        <v>0.9345221005297288</v>
      </c>
      <c r="H70" s="5">
        <f t="shared" si="8"/>
        <v>0</v>
      </c>
      <c r="I70" s="5">
        <f t="shared" si="8"/>
        <v>0.9452480342483717</v>
      </c>
      <c r="J70" s="5">
        <f t="shared" si="8"/>
        <v>0.9561062929142163</v>
      </c>
      <c r="K70" s="5">
        <f t="shared" si="8"/>
        <v>0.9563847027696325</v>
      </c>
    </row>
    <row r="71" spans="1:11" ht="12.75" hidden="1">
      <c r="A71" s="1" t="s">
        <v>92</v>
      </c>
      <c r="B71" s="1">
        <f>+B83</f>
        <v>26266305000</v>
      </c>
      <c r="C71" s="1">
        <f aca="true" t="shared" si="9" ref="C71:K71">+C83</f>
        <v>25312652000</v>
      </c>
      <c r="D71" s="1">
        <f t="shared" si="9"/>
        <v>26478867000</v>
      </c>
      <c r="E71" s="1">
        <f t="shared" si="9"/>
        <v>30699268759</v>
      </c>
      <c r="F71" s="1">
        <f t="shared" si="9"/>
        <v>32121877049</v>
      </c>
      <c r="G71" s="1">
        <f t="shared" si="9"/>
        <v>32121877049</v>
      </c>
      <c r="H71" s="1">
        <f t="shared" si="9"/>
        <v>29832175173</v>
      </c>
      <c r="I71" s="1">
        <f t="shared" si="9"/>
        <v>35133258305</v>
      </c>
      <c r="J71" s="1">
        <f t="shared" si="9"/>
        <v>37758962337</v>
      </c>
      <c r="K71" s="1">
        <f t="shared" si="9"/>
        <v>40482866138</v>
      </c>
    </row>
    <row r="72" spans="1:11" ht="12.75" hidden="1">
      <c r="A72" s="1" t="s">
        <v>93</v>
      </c>
      <c r="B72" s="1">
        <f>+B77</f>
        <v>26249607000</v>
      </c>
      <c r="C72" s="1">
        <f aca="true" t="shared" si="10" ref="C72:K72">+C77</f>
        <v>27897247999</v>
      </c>
      <c r="D72" s="1">
        <f t="shared" si="10"/>
        <v>31541389000</v>
      </c>
      <c r="E72" s="1">
        <f t="shared" si="10"/>
        <v>33176249000</v>
      </c>
      <c r="F72" s="1">
        <f t="shared" si="10"/>
        <v>34372517280</v>
      </c>
      <c r="G72" s="1">
        <f t="shared" si="10"/>
        <v>34372517280</v>
      </c>
      <c r="H72" s="1">
        <f t="shared" si="10"/>
        <v>0</v>
      </c>
      <c r="I72" s="1">
        <f t="shared" si="10"/>
        <v>37168295550</v>
      </c>
      <c r="J72" s="1">
        <f t="shared" si="10"/>
        <v>39492431560</v>
      </c>
      <c r="K72" s="1">
        <f t="shared" si="10"/>
        <v>42329060702</v>
      </c>
    </row>
    <row r="73" spans="1:11" ht="12.75" hidden="1">
      <c r="A73" s="1" t="s">
        <v>94</v>
      </c>
      <c r="B73" s="1">
        <f>+B74</f>
        <v>-1305741356.0000002</v>
      </c>
      <c r="C73" s="1">
        <f aca="true" t="shared" si="11" ref="C73:K73">+(C78+C80+C81+C82)-(B78+B80+B81+B82)</f>
        <v>-1862223000</v>
      </c>
      <c r="D73" s="1">
        <f t="shared" si="11"/>
        <v>1069630000</v>
      </c>
      <c r="E73" s="1">
        <f t="shared" si="11"/>
        <v>662593136</v>
      </c>
      <c r="F73" s="1">
        <f>+(F78+F80+F81+F82)-(D78+D80+D81+D82)</f>
        <v>1670522074</v>
      </c>
      <c r="G73" s="1">
        <f>+(G78+G80+G81+G82)-(D78+D80+D81+D82)</f>
        <v>1670522074</v>
      </c>
      <c r="H73" s="1">
        <f>+(H78+H80+H81+H82)-(D78+D80+D81+D82)</f>
        <v>349978000</v>
      </c>
      <c r="I73" s="1">
        <f>+(I78+I80+I81+I82)-(E78+E80+E81+E82)</f>
        <v>273966806</v>
      </c>
      <c r="J73" s="1">
        <f t="shared" si="11"/>
        <v>3022375931</v>
      </c>
      <c r="K73" s="1">
        <f t="shared" si="11"/>
        <v>-2373131328</v>
      </c>
    </row>
    <row r="74" spans="1:11" ht="12.75" hidden="1">
      <c r="A74" s="1" t="s">
        <v>95</v>
      </c>
      <c r="B74" s="1">
        <f>+TREND(C74:E74)</f>
        <v>-1305741356.0000002</v>
      </c>
      <c r="C74" s="1">
        <f>+C73</f>
        <v>-1862223000</v>
      </c>
      <c r="D74" s="1">
        <f aca="true" t="shared" si="12" ref="D74:K74">+D73</f>
        <v>1069630000</v>
      </c>
      <c r="E74" s="1">
        <f t="shared" si="12"/>
        <v>662593136</v>
      </c>
      <c r="F74" s="1">
        <f t="shared" si="12"/>
        <v>1670522074</v>
      </c>
      <c r="G74" s="1">
        <f t="shared" si="12"/>
        <v>1670522074</v>
      </c>
      <c r="H74" s="1">
        <f t="shared" si="12"/>
        <v>349978000</v>
      </c>
      <c r="I74" s="1">
        <f t="shared" si="12"/>
        <v>273966806</v>
      </c>
      <c r="J74" s="1">
        <f t="shared" si="12"/>
        <v>3022375931</v>
      </c>
      <c r="K74" s="1">
        <f t="shared" si="12"/>
        <v>-2373131328</v>
      </c>
    </row>
    <row r="75" spans="1:11" ht="12.75" hidden="1">
      <c r="A75" s="1" t="s">
        <v>96</v>
      </c>
      <c r="B75" s="1">
        <f>+B84-(((B80+B81+B78)*B70)-B79)</f>
        <v>4699510378.352066</v>
      </c>
      <c r="C75" s="1">
        <f aca="true" t="shared" si="13" ref="C75:K75">+C84-(((C80+C81+C78)*C70)-C79)</f>
        <v>8417240069.078812</v>
      </c>
      <c r="D75" s="1">
        <f t="shared" si="13"/>
        <v>7721093065.197128</v>
      </c>
      <c r="E75" s="1">
        <f t="shared" si="13"/>
        <v>8365522825.258335</v>
      </c>
      <c r="F75" s="1">
        <f t="shared" si="13"/>
        <v>6340579375.456299</v>
      </c>
      <c r="G75" s="1">
        <f t="shared" si="13"/>
        <v>6340579375.456299</v>
      </c>
      <c r="H75" s="1">
        <f t="shared" si="13"/>
        <v>13804860550</v>
      </c>
      <c r="I75" s="1">
        <f t="shared" si="13"/>
        <v>7850343388.967281</v>
      </c>
      <c r="J75" s="1">
        <f t="shared" si="13"/>
        <v>7146581068.603622</v>
      </c>
      <c r="K75" s="1">
        <f t="shared" si="13"/>
        <v>8777607687.177269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26249607000</v>
      </c>
      <c r="C77" s="3">
        <v>27897247999</v>
      </c>
      <c r="D77" s="3">
        <v>31541389000</v>
      </c>
      <c r="E77" s="3">
        <v>33176249000</v>
      </c>
      <c r="F77" s="3">
        <v>34372517280</v>
      </c>
      <c r="G77" s="3">
        <v>34372517280</v>
      </c>
      <c r="H77" s="3">
        <v>0</v>
      </c>
      <c r="I77" s="3">
        <v>37168295550</v>
      </c>
      <c r="J77" s="3">
        <v>39492431560</v>
      </c>
      <c r="K77" s="3">
        <v>42329060702</v>
      </c>
    </row>
    <row r="78" spans="1:11" ht="12.75" hidden="1">
      <c r="A78" s="2" t="s">
        <v>65</v>
      </c>
      <c r="B78" s="3">
        <v>429209000</v>
      </c>
      <c r="C78" s="3">
        <v>284317000</v>
      </c>
      <c r="D78" s="3">
        <v>104332000</v>
      </c>
      <c r="E78" s="3">
        <v>318855829</v>
      </c>
      <c r="F78" s="3">
        <v>110383256</v>
      </c>
      <c r="G78" s="3">
        <v>110383256</v>
      </c>
      <c r="H78" s="3">
        <v>0</v>
      </c>
      <c r="I78" s="3">
        <v>117006251</v>
      </c>
      <c r="J78" s="3">
        <v>123441595</v>
      </c>
      <c r="K78" s="3">
        <v>130107441</v>
      </c>
    </row>
    <row r="79" spans="1:11" ht="12.75" hidden="1">
      <c r="A79" s="2" t="s">
        <v>66</v>
      </c>
      <c r="B79" s="3">
        <v>11743180000</v>
      </c>
      <c r="C79" s="3">
        <v>13079288000</v>
      </c>
      <c r="D79" s="3">
        <v>12656889000</v>
      </c>
      <c r="E79" s="3">
        <v>13227380038</v>
      </c>
      <c r="F79" s="3">
        <v>13198288133</v>
      </c>
      <c r="G79" s="3">
        <v>13198288133</v>
      </c>
      <c r="H79" s="3">
        <v>11539605000</v>
      </c>
      <c r="I79" s="3">
        <v>13971505007</v>
      </c>
      <c r="J79" s="3">
        <v>14769399830</v>
      </c>
      <c r="K79" s="3">
        <v>15349943667</v>
      </c>
    </row>
    <row r="80" spans="1:11" ht="12.75" hidden="1">
      <c r="A80" s="2" t="s">
        <v>67</v>
      </c>
      <c r="B80" s="3">
        <v>4386591000</v>
      </c>
      <c r="C80" s="3">
        <v>3959530000</v>
      </c>
      <c r="D80" s="3">
        <v>4888272000</v>
      </c>
      <c r="E80" s="3">
        <v>4626751820</v>
      </c>
      <c r="F80" s="3">
        <v>5265301500</v>
      </c>
      <c r="G80" s="3">
        <v>5265301500</v>
      </c>
      <c r="H80" s="3">
        <v>6180376000</v>
      </c>
      <c r="I80" s="3">
        <v>5494860546</v>
      </c>
      <c r="J80" s="3">
        <v>5672069000</v>
      </c>
      <c r="K80" s="3">
        <v>5868479833</v>
      </c>
    </row>
    <row r="81" spans="1:11" ht="12.75" hidden="1">
      <c r="A81" s="2" t="s">
        <v>68</v>
      </c>
      <c r="B81" s="3">
        <v>5038605000</v>
      </c>
      <c r="C81" s="3">
        <v>3972654000</v>
      </c>
      <c r="D81" s="3">
        <v>4146017000</v>
      </c>
      <c r="E81" s="3">
        <v>3808634155</v>
      </c>
      <c r="F81" s="3">
        <v>4386485986</v>
      </c>
      <c r="G81" s="3">
        <v>4386485986</v>
      </c>
      <c r="H81" s="3">
        <v>3494584000</v>
      </c>
      <c r="I81" s="3">
        <v>4649675145</v>
      </c>
      <c r="J81" s="3">
        <v>4755407278</v>
      </c>
      <c r="K81" s="3">
        <v>4912199271</v>
      </c>
    </row>
    <row r="82" spans="1:11" ht="12.75" hidden="1">
      <c r="A82" s="2" t="s">
        <v>69</v>
      </c>
      <c r="B82" s="3">
        <v>263170000</v>
      </c>
      <c r="C82" s="3">
        <v>38851000</v>
      </c>
      <c r="D82" s="3">
        <v>186361000</v>
      </c>
      <c r="E82" s="3">
        <v>1233333332</v>
      </c>
      <c r="F82" s="3">
        <v>1233333332</v>
      </c>
      <c r="G82" s="3">
        <v>1233333332</v>
      </c>
      <c r="H82" s="3">
        <v>0</v>
      </c>
      <c r="I82" s="3">
        <v>0</v>
      </c>
      <c r="J82" s="3">
        <v>2733000000</v>
      </c>
      <c r="K82" s="3">
        <v>0</v>
      </c>
    </row>
    <row r="83" spans="1:11" ht="12.75" hidden="1">
      <c r="A83" s="2" t="s">
        <v>70</v>
      </c>
      <c r="B83" s="3">
        <v>26266305000</v>
      </c>
      <c r="C83" s="3">
        <v>25312652000</v>
      </c>
      <c r="D83" s="3">
        <v>26478867000</v>
      </c>
      <c r="E83" s="3">
        <v>30699268759</v>
      </c>
      <c r="F83" s="3">
        <v>32121877049</v>
      </c>
      <c r="G83" s="3">
        <v>32121877049</v>
      </c>
      <c r="H83" s="3">
        <v>29832175173</v>
      </c>
      <c r="I83" s="3">
        <v>35133258305</v>
      </c>
      <c r="J83" s="3">
        <v>37758962337</v>
      </c>
      <c r="K83" s="3">
        <v>40482866138</v>
      </c>
    </row>
    <row r="84" spans="1:11" ht="12.75" hidden="1">
      <c r="A84" s="2" t="s">
        <v>71</v>
      </c>
      <c r="B84" s="3">
        <v>2817004000</v>
      </c>
      <c r="C84" s="3">
        <v>2793219000</v>
      </c>
      <c r="D84" s="3">
        <v>2736039000</v>
      </c>
      <c r="E84" s="3">
        <v>3238781950</v>
      </c>
      <c r="F84" s="3">
        <v>2265255550</v>
      </c>
      <c r="G84" s="3">
        <v>2265255550</v>
      </c>
      <c r="H84" s="3">
        <v>2265255550</v>
      </c>
      <c r="I84" s="3">
        <v>3578540731</v>
      </c>
      <c r="J84" s="3">
        <v>2464980213</v>
      </c>
      <c r="K84" s="3">
        <v>3862573367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3357657236</v>
      </c>
      <c r="C5" s="6">
        <v>3999445615</v>
      </c>
      <c r="D5" s="23">
        <v>4432341534</v>
      </c>
      <c r="E5" s="24">
        <v>4888153500</v>
      </c>
      <c r="F5" s="6">
        <v>4888153500</v>
      </c>
      <c r="G5" s="25">
        <v>4888153500</v>
      </c>
      <c r="H5" s="26">
        <v>0</v>
      </c>
      <c r="I5" s="24">
        <v>5236387300</v>
      </c>
      <c r="J5" s="6">
        <v>5763025900</v>
      </c>
      <c r="K5" s="25">
        <v>6342327700</v>
      </c>
    </row>
    <row r="6" spans="1:11" ht="13.5">
      <c r="A6" s="22" t="s">
        <v>18</v>
      </c>
      <c r="B6" s="6">
        <v>10643372053</v>
      </c>
      <c r="C6" s="6">
        <v>11629893689</v>
      </c>
      <c r="D6" s="23">
        <v>12312128925</v>
      </c>
      <c r="E6" s="24">
        <v>14520842065</v>
      </c>
      <c r="F6" s="6">
        <v>14617342065</v>
      </c>
      <c r="G6" s="25">
        <v>14617342065</v>
      </c>
      <c r="H6" s="26">
        <v>0</v>
      </c>
      <c r="I6" s="24">
        <v>15913703485</v>
      </c>
      <c r="J6" s="6">
        <v>17257370460</v>
      </c>
      <c r="K6" s="25">
        <v>18716553865</v>
      </c>
    </row>
    <row r="7" spans="1:11" ht="13.5">
      <c r="A7" s="22" t="s">
        <v>19</v>
      </c>
      <c r="B7" s="6">
        <v>52933828</v>
      </c>
      <c r="C7" s="6">
        <v>62828008</v>
      </c>
      <c r="D7" s="23">
        <v>52427700</v>
      </c>
      <c r="E7" s="24">
        <v>66621700</v>
      </c>
      <c r="F7" s="6">
        <v>66824382</v>
      </c>
      <c r="G7" s="25">
        <v>66824382</v>
      </c>
      <c r="H7" s="26">
        <v>0</v>
      </c>
      <c r="I7" s="24">
        <v>70600433</v>
      </c>
      <c r="J7" s="6">
        <v>107169755</v>
      </c>
      <c r="K7" s="25">
        <v>112390757</v>
      </c>
    </row>
    <row r="8" spans="1:11" ht="13.5">
      <c r="A8" s="22" t="s">
        <v>20</v>
      </c>
      <c r="B8" s="6">
        <v>2322772412</v>
      </c>
      <c r="C8" s="6">
        <v>2592462963</v>
      </c>
      <c r="D8" s="23">
        <v>2861382433</v>
      </c>
      <c r="E8" s="24">
        <v>3174408229</v>
      </c>
      <c r="F8" s="6">
        <v>3377197392</v>
      </c>
      <c r="G8" s="25">
        <v>3377197392</v>
      </c>
      <c r="H8" s="26">
        <v>0</v>
      </c>
      <c r="I8" s="24">
        <v>3670241004</v>
      </c>
      <c r="J8" s="6">
        <v>3971581410</v>
      </c>
      <c r="K8" s="25">
        <v>4312525410</v>
      </c>
    </row>
    <row r="9" spans="1:11" ht="13.5">
      <c r="A9" s="22" t="s">
        <v>21</v>
      </c>
      <c r="B9" s="6">
        <v>2544724187</v>
      </c>
      <c r="C9" s="6">
        <v>1299241854</v>
      </c>
      <c r="D9" s="23">
        <v>1617072065</v>
      </c>
      <c r="E9" s="24">
        <v>2289458545</v>
      </c>
      <c r="F9" s="6">
        <v>2161444275</v>
      </c>
      <c r="G9" s="25">
        <v>2161444275</v>
      </c>
      <c r="H9" s="26">
        <v>0</v>
      </c>
      <c r="I9" s="24">
        <v>1404899272</v>
      </c>
      <c r="J9" s="6">
        <v>1431078375</v>
      </c>
      <c r="K9" s="25">
        <v>1471480009</v>
      </c>
    </row>
    <row r="10" spans="1:11" ht="25.5">
      <c r="A10" s="27" t="s">
        <v>85</v>
      </c>
      <c r="B10" s="28">
        <f>SUM(B5:B9)</f>
        <v>18921459716</v>
      </c>
      <c r="C10" s="29">
        <f aca="true" t="shared" si="0" ref="C10:K10">SUM(C5:C9)</f>
        <v>19583872129</v>
      </c>
      <c r="D10" s="30">
        <f t="shared" si="0"/>
        <v>21275352657</v>
      </c>
      <c r="E10" s="28">
        <f t="shared" si="0"/>
        <v>24939484039</v>
      </c>
      <c r="F10" s="29">
        <f t="shared" si="0"/>
        <v>25110961614</v>
      </c>
      <c r="G10" s="31">
        <f t="shared" si="0"/>
        <v>25110961614</v>
      </c>
      <c r="H10" s="32">
        <f t="shared" si="0"/>
        <v>0</v>
      </c>
      <c r="I10" s="28">
        <f t="shared" si="0"/>
        <v>26295831494</v>
      </c>
      <c r="J10" s="29">
        <f t="shared" si="0"/>
        <v>28530225900</v>
      </c>
      <c r="K10" s="31">
        <f t="shared" si="0"/>
        <v>30955277741</v>
      </c>
    </row>
    <row r="11" spans="1:11" ht="13.5">
      <c r="A11" s="22" t="s">
        <v>22</v>
      </c>
      <c r="B11" s="6">
        <v>4815285267</v>
      </c>
      <c r="C11" s="6">
        <v>5326477708</v>
      </c>
      <c r="D11" s="23">
        <v>6085985562</v>
      </c>
      <c r="E11" s="24">
        <v>6599934768</v>
      </c>
      <c r="F11" s="6">
        <v>6497928420</v>
      </c>
      <c r="G11" s="25">
        <v>6497928420</v>
      </c>
      <c r="H11" s="26">
        <v>0</v>
      </c>
      <c r="I11" s="24">
        <v>7058527191</v>
      </c>
      <c r="J11" s="6">
        <v>7454456903</v>
      </c>
      <c r="K11" s="25">
        <v>7871707360</v>
      </c>
    </row>
    <row r="12" spans="1:11" ht="13.5">
      <c r="A12" s="22" t="s">
        <v>23</v>
      </c>
      <c r="B12" s="6">
        <v>91453370</v>
      </c>
      <c r="C12" s="6">
        <v>92573295</v>
      </c>
      <c r="D12" s="23">
        <v>96788503</v>
      </c>
      <c r="E12" s="24">
        <v>109043173</v>
      </c>
      <c r="F12" s="6">
        <v>109636855</v>
      </c>
      <c r="G12" s="25">
        <v>109636855</v>
      </c>
      <c r="H12" s="26">
        <v>0</v>
      </c>
      <c r="I12" s="24">
        <v>116298270</v>
      </c>
      <c r="J12" s="6">
        <v>127763260</v>
      </c>
      <c r="K12" s="25">
        <v>140169151</v>
      </c>
    </row>
    <row r="13" spans="1:11" ht="13.5">
      <c r="A13" s="22" t="s">
        <v>86</v>
      </c>
      <c r="B13" s="6">
        <v>1063046364</v>
      </c>
      <c r="C13" s="6">
        <v>1130870291</v>
      </c>
      <c r="D13" s="23">
        <v>1242678216</v>
      </c>
      <c r="E13" s="24">
        <v>1116340532</v>
      </c>
      <c r="F13" s="6">
        <v>1123977817</v>
      </c>
      <c r="G13" s="25">
        <v>1123977817</v>
      </c>
      <c r="H13" s="26">
        <v>0</v>
      </c>
      <c r="I13" s="24">
        <v>1188780069</v>
      </c>
      <c r="J13" s="6">
        <v>1264419441</v>
      </c>
      <c r="K13" s="25">
        <v>1350055508</v>
      </c>
    </row>
    <row r="14" spans="1:11" ht="13.5">
      <c r="A14" s="22" t="s">
        <v>24</v>
      </c>
      <c r="B14" s="6">
        <v>633215354</v>
      </c>
      <c r="C14" s="6">
        <v>731899730</v>
      </c>
      <c r="D14" s="23">
        <v>813986129</v>
      </c>
      <c r="E14" s="24">
        <v>898191101</v>
      </c>
      <c r="F14" s="6">
        <v>937452776</v>
      </c>
      <c r="G14" s="25">
        <v>937452776</v>
      </c>
      <c r="H14" s="26">
        <v>0</v>
      </c>
      <c r="I14" s="24">
        <v>1029556174</v>
      </c>
      <c r="J14" s="6">
        <v>1110510518</v>
      </c>
      <c r="K14" s="25">
        <v>1194243912</v>
      </c>
    </row>
    <row r="15" spans="1:11" ht="13.5">
      <c r="A15" s="22" t="s">
        <v>25</v>
      </c>
      <c r="B15" s="6">
        <v>6700522713</v>
      </c>
      <c r="C15" s="6">
        <v>7144035234</v>
      </c>
      <c r="D15" s="23">
        <v>7352788983</v>
      </c>
      <c r="E15" s="24">
        <v>8539532309</v>
      </c>
      <c r="F15" s="6">
        <v>8454766330</v>
      </c>
      <c r="G15" s="25">
        <v>8454766330</v>
      </c>
      <c r="H15" s="26">
        <v>0</v>
      </c>
      <c r="I15" s="24">
        <v>9164376144</v>
      </c>
      <c r="J15" s="6">
        <v>9903082875</v>
      </c>
      <c r="K15" s="25">
        <v>10701273465</v>
      </c>
    </row>
    <row r="16" spans="1:11" ht="13.5">
      <c r="A16" s="33" t="s">
        <v>26</v>
      </c>
      <c r="B16" s="6">
        <v>21495798</v>
      </c>
      <c r="C16" s="6">
        <v>17290290</v>
      </c>
      <c r="D16" s="23">
        <v>22006956</v>
      </c>
      <c r="E16" s="24">
        <v>262326995</v>
      </c>
      <c r="F16" s="6">
        <v>257165788</v>
      </c>
      <c r="G16" s="25">
        <v>257165788</v>
      </c>
      <c r="H16" s="26">
        <v>0</v>
      </c>
      <c r="I16" s="24">
        <v>259297800</v>
      </c>
      <c r="J16" s="6">
        <v>267387100</v>
      </c>
      <c r="K16" s="25">
        <v>268474900</v>
      </c>
    </row>
    <row r="17" spans="1:11" ht="13.5">
      <c r="A17" s="22" t="s">
        <v>27</v>
      </c>
      <c r="B17" s="6">
        <v>4846902187</v>
      </c>
      <c r="C17" s="6">
        <v>5437702993</v>
      </c>
      <c r="D17" s="23">
        <v>6830663157</v>
      </c>
      <c r="E17" s="24">
        <v>6314586883</v>
      </c>
      <c r="F17" s="6">
        <v>7208789094</v>
      </c>
      <c r="G17" s="25">
        <v>7208789094</v>
      </c>
      <c r="H17" s="26">
        <v>0</v>
      </c>
      <c r="I17" s="24">
        <v>6894080733</v>
      </c>
      <c r="J17" s="6">
        <v>7741668519</v>
      </c>
      <c r="K17" s="25">
        <v>8595812297</v>
      </c>
    </row>
    <row r="18" spans="1:11" ht="13.5">
      <c r="A18" s="34" t="s">
        <v>28</v>
      </c>
      <c r="B18" s="35">
        <f>SUM(B11:B17)</f>
        <v>18171921053</v>
      </c>
      <c r="C18" s="36">
        <f aca="true" t="shared" si="1" ref="C18:K18">SUM(C11:C17)</f>
        <v>19880849541</v>
      </c>
      <c r="D18" s="37">
        <f t="shared" si="1"/>
        <v>22444897506</v>
      </c>
      <c r="E18" s="35">
        <f t="shared" si="1"/>
        <v>23839955761</v>
      </c>
      <c r="F18" s="36">
        <f t="shared" si="1"/>
        <v>24589717080</v>
      </c>
      <c r="G18" s="38">
        <f t="shared" si="1"/>
        <v>24589717080</v>
      </c>
      <c r="H18" s="39">
        <f t="shared" si="1"/>
        <v>0</v>
      </c>
      <c r="I18" s="35">
        <f t="shared" si="1"/>
        <v>25710916381</v>
      </c>
      <c r="J18" s="36">
        <f t="shared" si="1"/>
        <v>27869288616</v>
      </c>
      <c r="K18" s="38">
        <f t="shared" si="1"/>
        <v>30121736593</v>
      </c>
    </row>
    <row r="19" spans="1:11" ht="13.5">
      <c r="A19" s="34" t="s">
        <v>29</v>
      </c>
      <c r="B19" s="40">
        <f>+B10-B18</f>
        <v>749538663</v>
      </c>
      <c r="C19" s="41">
        <f aca="true" t="shared" si="2" ref="C19:K19">+C10-C18</f>
        <v>-296977412</v>
      </c>
      <c r="D19" s="42">
        <f t="shared" si="2"/>
        <v>-1169544849</v>
      </c>
      <c r="E19" s="40">
        <f t="shared" si="2"/>
        <v>1099528278</v>
      </c>
      <c r="F19" s="41">
        <f t="shared" si="2"/>
        <v>521244534</v>
      </c>
      <c r="G19" s="43">
        <f t="shared" si="2"/>
        <v>521244534</v>
      </c>
      <c r="H19" s="44">
        <f t="shared" si="2"/>
        <v>0</v>
      </c>
      <c r="I19" s="40">
        <f t="shared" si="2"/>
        <v>584915113</v>
      </c>
      <c r="J19" s="41">
        <f t="shared" si="2"/>
        <v>660937284</v>
      </c>
      <c r="K19" s="43">
        <f t="shared" si="2"/>
        <v>833541148</v>
      </c>
    </row>
    <row r="20" spans="1:11" ht="13.5">
      <c r="A20" s="22" t="s">
        <v>30</v>
      </c>
      <c r="B20" s="24">
        <v>1224657073</v>
      </c>
      <c r="C20" s="6">
        <v>2151545533</v>
      </c>
      <c r="D20" s="23">
        <v>2114671587</v>
      </c>
      <c r="E20" s="24">
        <v>2544400000</v>
      </c>
      <c r="F20" s="6">
        <v>2623112740</v>
      </c>
      <c r="G20" s="25">
        <v>2623112740</v>
      </c>
      <c r="H20" s="26">
        <v>0</v>
      </c>
      <c r="I20" s="24">
        <v>2453159682</v>
      </c>
      <c r="J20" s="6">
        <v>2506939000</v>
      </c>
      <c r="K20" s="25">
        <v>2632126000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1974195736</v>
      </c>
      <c r="C22" s="52">
        <f aca="true" t="shared" si="3" ref="C22:K22">SUM(C19:C21)</f>
        <v>1854568121</v>
      </c>
      <c r="D22" s="53">
        <f t="shared" si="3"/>
        <v>945126738</v>
      </c>
      <c r="E22" s="51">
        <f t="shared" si="3"/>
        <v>3643928278</v>
      </c>
      <c r="F22" s="52">
        <f t="shared" si="3"/>
        <v>3144357274</v>
      </c>
      <c r="G22" s="54">
        <f t="shared" si="3"/>
        <v>3144357274</v>
      </c>
      <c r="H22" s="55">
        <f t="shared" si="3"/>
        <v>0</v>
      </c>
      <c r="I22" s="51">
        <f t="shared" si="3"/>
        <v>3038074795</v>
      </c>
      <c r="J22" s="52">
        <f t="shared" si="3"/>
        <v>3167876284</v>
      </c>
      <c r="K22" s="54">
        <f t="shared" si="3"/>
        <v>3465667148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1974195736</v>
      </c>
      <c r="C24" s="41">
        <f aca="true" t="shared" si="4" ref="C24:K24">SUM(C22:C23)</f>
        <v>1854568121</v>
      </c>
      <c r="D24" s="42">
        <f t="shared" si="4"/>
        <v>945126738</v>
      </c>
      <c r="E24" s="40">
        <f t="shared" si="4"/>
        <v>3643928278</v>
      </c>
      <c r="F24" s="41">
        <f t="shared" si="4"/>
        <v>3144357274</v>
      </c>
      <c r="G24" s="43">
        <f t="shared" si="4"/>
        <v>3144357274</v>
      </c>
      <c r="H24" s="44">
        <f t="shared" si="4"/>
        <v>0</v>
      </c>
      <c r="I24" s="40">
        <f t="shared" si="4"/>
        <v>3038074795</v>
      </c>
      <c r="J24" s="41">
        <f t="shared" si="4"/>
        <v>3167876284</v>
      </c>
      <c r="K24" s="43">
        <f t="shared" si="4"/>
        <v>3465667148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3114860489</v>
      </c>
      <c r="C27" s="7">
        <v>4550503401</v>
      </c>
      <c r="D27" s="64">
        <v>4228582512</v>
      </c>
      <c r="E27" s="65">
        <v>4167986756</v>
      </c>
      <c r="F27" s="7">
        <v>4388781289</v>
      </c>
      <c r="G27" s="66">
        <v>4388781289</v>
      </c>
      <c r="H27" s="67">
        <v>0</v>
      </c>
      <c r="I27" s="65">
        <v>3856566482</v>
      </c>
      <c r="J27" s="7">
        <v>3991839100</v>
      </c>
      <c r="K27" s="66">
        <v>4162126000</v>
      </c>
    </row>
    <row r="28" spans="1:11" ht="13.5">
      <c r="A28" s="68" t="s">
        <v>30</v>
      </c>
      <c r="B28" s="6">
        <v>1224657074</v>
      </c>
      <c r="C28" s="6">
        <v>2151545532</v>
      </c>
      <c r="D28" s="23">
        <v>2114748689</v>
      </c>
      <c r="E28" s="24">
        <v>2544400000</v>
      </c>
      <c r="F28" s="6">
        <v>2623112740</v>
      </c>
      <c r="G28" s="25">
        <v>2623112740</v>
      </c>
      <c r="H28" s="26">
        <v>0</v>
      </c>
      <c r="I28" s="24">
        <v>2453159682</v>
      </c>
      <c r="J28" s="6">
        <v>2506939000</v>
      </c>
      <c r="K28" s="25">
        <v>2632126000</v>
      </c>
    </row>
    <row r="29" spans="1:11" ht="13.5">
      <c r="A29" s="22" t="s">
        <v>90</v>
      </c>
      <c r="B29" s="6">
        <v>0</v>
      </c>
      <c r="C29" s="6">
        <v>86435401</v>
      </c>
      <c r="D29" s="23">
        <v>93818354</v>
      </c>
      <c r="E29" s="24">
        <v>80100000</v>
      </c>
      <c r="F29" s="6">
        <v>76100000</v>
      </c>
      <c r="G29" s="25">
        <v>76100000</v>
      </c>
      <c r="H29" s="26">
        <v>0</v>
      </c>
      <c r="I29" s="24">
        <v>168406800</v>
      </c>
      <c r="J29" s="6">
        <v>134900100</v>
      </c>
      <c r="K29" s="25">
        <v>130000000</v>
      </c>
    </row>
    <row r="30" spans="1:11" ht="13.5">
      <c r="A30" s="22" t="s">
        <v>34</v>
      </c>
      <c r="B30" s="6">
        <v>0</v>
      </c>
      <c r="C30" s="6">
        <v>2126587938</v>
      </c>
      <c r="D30" s="23">
        <v>1493166334</v>
      </c>
      <c r="E30" s="24">
        <v>1500000000</v>
      </c>
      <c r="F30" s="6">
        <v>1500000000</v>
      </c>
      <c r="G30" s="25">
        <v>1500000000</v>
      </c>
      <c r="H30" s="26">
        <v>0</v>
      </c>
      <c r="I30" s="24">
        <v>1200000000</v>
      </c>
      <c r="J30" s="6">
        <v>1200000000</v>
      </c>
      <c r="K30" s="25">
        <v>1200000000</v>
      </c>
    </row>
    <row r="31" spans="1:11" ht="13.5">
      <c r="A31" s="22" t="s">
        <v>35</v>
      </c>
      <c r="B31" s="6">
        <v>1890203416</v>
      </c>
      <c r="C31" s="6">
        <v>185934530</v>
      </c>
      <c r="D31" s="23">
        <v>526849135</v>
      </c>
      <c r="E31" s="24">
        <v>43486756</v>
      </c>
      <c r="F31" s="6">
        <v>189568549</v>
      </c>
      <c r="G31" s="25">
        <v>189568549</v>
      </c>
      <c r="H31" s="26">
        <v>0</v>
      </c>
      <c r="I31" s="24">
        <v>35000000</v>
      </c>
      <c r="J31" s="6">
        <v>150000000</v>
      </c>
      <c r="K31" s="25">
        <v>200000000</v>
      </c>
    </row>
    <row r="32" spans="1:11" ht="13.5">
      <c r="A32" s="34" t="s">
        <v>36</v>
      </c>
      <c r="B32" s="7">
        <f>SUM(B28:B31)</f>
        <v>3114860490</v>
      </c>
      <c r="C32" s="7">
        <f aca="true" t="shared" si="5" ref="C32:K32">SUM(C28:C31)</f>
        <v>4550503401</v>
      </c>
      <c r="D32" s="64">
        <f t="shared" si="5"/>
        <v>4228582512</v>
      </c>
      <c r="E32" s="65">
        <f t="shared" si="5"/>
        <v>4167986756</v>
      </c>
      <c r="F32" s="7">
        <f t="shared" si="5"/>
        <v>4388781289</v>
      </c>
      <c r="G32" s="66">
        <f t="shared" si="5"/>
        <v>4388781289</v>
      </c>
      <c r="H32" s="67">
        <f t="shared" si="5"/>
        <v>0</v>
      </c>
      <c r="I32" s="65">
        <f t="shared" si="5"/>
        <v>3856566482</v>
      </c>
      <c r="J32" s="7">
        <f t="shared" si="5"/>
        <v>3991839100</v>
      </c>
      <c r="K32" s="66">
        <f t="shared" si="5"/>
        <v>4162126000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4889806536</v>
      </c>
      <c r="C35" s="6">
        <v>5591718458</v>
      </c>
      <c r="D35" s="23">
        <v>4590871045</v>
      </c>
      <c r="E35" s="24">
        <v>7140067397</v>
      </c>
      <c r="F35" s="6">
        <v>5081259982</v>
      </c>
      <c r="G35" s="25">
        <v>5081259982</v>
      </c>
      <c r="H35" s="26">
        <v>5250697150</v>
      </c>
      <c r="I35" s="24">
        <v>6193666848</v>
      </c>
      <c r="J35" s="6">
        <v>7577441860</v>
      </c>
      <c r="K35" s="25">
        <v>9485655191</v>
      </c>
    </row>
    <row r="36" spans="1:11" ht="13.5">
      <c r="A36" s="22" t="s">
        <v>39</v>
      </c>
      <c r="B36" s="6">
        <v>21158061449</v>
      </c>
      <c r="C36" s="6">
        <v>24343083229</v>
      </c>
      <c r="D36" s="23">
        <v>27530858998</v>
      </c>
      <c r="E36" s="24">
        <v>31450401165</v>
      </c>
      <c r="F36" s="6">
        <v>31267026669</v>
      </c>
      <c r="G36" s="25">
        <v>31267026669</v>
      </c>
      <c r="H36" s="26">
        <v>30261609141</v>
      </c>
      <c r="I36" s="24">
        <v>34914829537</v>
      </c>
      <c r="J36" s="6">
        <v>39184460861</v>
      </c>
      <c r="K36" s="25">
        <v>42399800449</v>
      </c>
    </row>
    <row r="37" spans="1:11" ht="13.5">
      <c r="A37" s="22" t="s">
        <v>40</v>
      </c>
      <c r="B37" s="6">
        <v>6018493268</v>
      </c>
      <c r="C37" s="6">
        <v>6553413502</v>
      </c>
      <c r="D37" s="23">
        <v>6382575148</v>
      </c>
      <c r="E37" s="24">
        <v>6747037967</v>
      </c>
      <c r="F37" s="6">
        <v>6172286811</v>
      </c>
      <c r="G37" s="25">
        <v>6172286811</v>
      </c>
      <c r="H37" s="26">
        <v>7124687378</v>
      </c>
      <c r="I37" s="24">
        <v>6064124897</v>
      </c>
      <c r="J37" s="6">
        <v>6501939207</v>
      </c>
      <c r="K37" s="25">
        <v>6996519113</v>
      </c>
    </row>
    <row r="38" spans="1:11" ht="13.5">
      <c r="A38" s="22" t="s">
        <v>41</v>
      </c>
      <c r="B38" s="6">
        <v>8072761067</v>
      </c>
      <c r="C38" s="6">
        <v>9777846308</v>
      </c>
      <c r="D38" s="23">
        <v>11192449362</v>
      </c>
      <c r="E38" s="24">
        <v>12141192002</v>
      </c>
      <c r="F38" s="6">
        <v>12464770309</v>
      </c>
      <c r="G38" s="25">
        <v>12464770309</v>
      </c>
      <c r="H38" s="26">
        <v>12218876958</v>
      </c>
      <c r="I38" s="24">
        <v>14316236786</v>
      </c>
      <c r="J38" s="6">
        <v>16375466370</v>
      </c>
      <c r="K38" s="25">
        <v>17548168904</v>
      </c>
    </row>
    <row r="39" spans="1:11" ht="13.5">
      <c r="A39" s="22" t="s">
        <v>42</v>
      </c>
      <c r="B39" s="6">
        <v>11956613650</v>
      </c>
      <c r="C39" s="6">
        <v>13603541877</v>
      </c>
      <c r="D39" s="23">
        <v>14546705533</v>
      </c>
      <c r="E39" s="24">
        <v>19702238593</v>
      </c>
      <c r="F39" s="6">
        <v>17711229531</v>
      </c>
      <c r="G39" s="25">
        <v>17711229531</v>
      </c>
      <c r="H39" s="26">
        <v>16168741955</v>
      </c>
      <c r="I39" s="24">
        <v>20728134702</v>
      </c>
      <c r="J39" s="6">
        <v>23884497144</v>
      </c>
      <c r="K39" s="25">
        <v>27340767623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4041592709</v>
      </c>
      <c r="C42" s="6">
        <v>3305617013</v>
      </c>
      <c r="D42" s="23">
        <v>3097367042</v>
      </c>
      <c r="E42" s="24">
        <v>4451725651</v>
      </c>
      <c r="F42" s="6">
        <v>3642669273</v>
      </c>
      <c r="G42" s="25">
        <v>3642669273</v>
      </c>
      <c r="H42" s="26">
        <v>3343645111</v>
      </c>
      <c r="I42" s="24">
        <v>3701015056</v>
      </c>
      <c r="J42" s="6">
        <v>4455758981</v>
      </c>
      <c r="K42" s="25">
        <v>4975193596</v>
      </c>
    </row>
    <row r="43" spans="1:11" ht="13.5">
      <c r="A43" s="22" t="s">
        <v>45</v>
      </c>
      <c r="B43" s="6">
        <v>-4699770959</v>
      </c>
      <c r="C43" s="6">
        <v>-4660467347</v>
      </c>
      <c r="D43" s="23">
        <v>-4577985178</v>
      </c>
      <c r="E43" s="24">
        <v>-4064055188</v>
      </c>
      <c r="F43" s="6">
        <v>-4281925071</v>
      </c>
      <c r="G43" s="25">
        <v>-4281925071</v>
      </c>
      <c r="H43" s="26">
        <v>-4482743315</v>
      </c>
      <c r="I43" s="24">
        <v>-3678805779</v>
      </c>
      <c r="J43" s="6">
        <v>-3958889431</v>
      </c>
      <c r="K43" s="25">
        <v>-4096302413</v>
      </c>
    </row>
    <row r="44" spans="1:11" ht="13.5">
      <c r="A44" s="22" t="s">
        <v>46</v>
      </c>
      <c r="B44" s="6">
        <v>715515116</v>
      </c>
      <c r="C44" s="6">
        <v>1764043189</v>
      </c>
      <c r="D44" s="23">
        <v>951462836</v>
      </c>
      <c r="E44" s="24">
        <v>888898233</v>
      </c>
      <c r="F44" s="6">
        <v>990746718</v>
      </c>
      <c r="G44" s="25">
        <v>990746718</v>
      </c>
      <c r="H44" s="26">
        <v>959096723</v>
      </c>
      <c r="I44" s="24">
        <v>648214901</v>
      </c>
      <c r="J44" s="6">
        <v>533786698</v>
      </c>
      <c r="K44" s="25">
        <v>690973545</v>
      </c>
    </row>
    <row r="45" spans="1:11" ht="13.5">
      <c r="A45" s="34" t="s">
        <v>47</v>
      </c>
      <c r="B45" s="7">
        <v>967778426</v>
      </c>
      <c r="C45" s="7">
        <v>1376971281</v>
      </c>
      <c r="D45" s="64">
        <v>847815981</v>
      </c>
      <c r="E45" s="65">
        <v>2693236164</v>
      </c>
      <c r="F45" s="7">
        <v>1203476114</v>
      </c>
      <c r="G45" s="66">
        <v>1203476114</v>
      </c>
      <c r="H45" s="67">
        <v>667814499</v>
      </c>
      <c r="I45" s="65">
        <v>1873900285</v>
      </c>
      <c r="J45" s="7">
        <v>2904556533</v>
      </c>
      <c r="K45" s="66">
        <v>4474421261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1055401037</v>
      </c>
      <c r="C48" s="6">
        <v>1463511624</v>
      </c>
      <c r="D48" s="23">
        <v>888034526</v>
      </c>
      <c r="E48" s="24">
        <v>2900613346</v>
      </c>
      <c r="F48" s="6">
        <v>1304186629</v>
      </c>
      <c r="G48" s="25">
        <v>1304186629</v>
      </c>
      <c r="H48" s="26">
        <v>669298162</v>
      </c>
      <c r="I48" s="24">
        <v>1918010021</v>
      </c>
      <c r="J48" s="6">
        <v>2984811381</v>
      </c>
      <c r="K48" s="25">
        <v>4559458941</v>
      </c>
    </row>
    <row r="49" spans="1:11" ht="13.5">
      <c r="A49" s="22" t="s">
        <v>50</v>
      </c>
      <c r="B49" s="6">
        <f>+B75</f>
        <v>2985087903.7963095</v>
      </c>
      <c r="C49" s="6">
        <f aca="true" t="shared" si="6" ref="C49:K49">+C75</f>
        <v>2630393174.2299767</v>
      </c>
      <c r="D49" s="23">
        <f t="shared" si="6"/>
        <v>3216810688.624081</v>
      </c>
      <c r="E49" s="24">
        <f t="shared" si="6"/>
        <v>2744508263.759822</v>
      </c>
      <c r="F49" s="6">
        <f t="shared" si="6"/>
        <v>2874230501.8134956</v>
      </c>
      <c r="G49" s="25">
        <f t="shared" si="6"/>
        <v>2874230501.8134956</v>
      </c>
      <c r="H49" s="26">
        <f t="shared" si="6"/>
        <v>6221969750</v>
      </c>
      <c r="I49" s="24">
        <f t="shared" si="6"/>
        <v>2702907047.688703</v>
      </c>
      <c r="J49" s="6">
        <f t="shared" si="6"/>
        <v>3129718645.3522043</v>
      </c>
      <c r="K49" s="25">
        <f t="shared" si="6"/>
        <v>3703412368.072852</v>
      </c>
    </row>
    <row r="50" spans="1:11" ht="13.5">
      <c r="A50" s="34" t="s">
        <v>51</v>
      </c>
      <c r="B50" s="7">
        <f>+B48-B49</f>
        <v>-1929686866.7963095</v>
      </c>
      <c r="C50" s="7">
        <f aca="true" t="shared" si="7" ref="C50:K50">+C48-C49</f>
        <v>-1166881550.2299767</v>
      </c>
      <c r="D50" s="64">
        <f t="shared" si="7"/>
        <v>-2328776162.624081</v>
      </c>
      <c r="E50" s="65">
        <f t="shared" si="7"/>
        <v>156105082.2401781</v>
      </c>
      <c r="F50" s="7">
        <f t="shared" si="7"/>
        <v>-1570043872.8134956</v>
      </c>
      <c r="G50" s="66">
        <f t="shared" si="7"/>
        <v>-1570043872.8134956</v>
      </c>
      <c r="H50" s="67">
        <f t="shared" si="7"/>
        <v>-5552671588</v>
      </c>
      <c r="I50" s="65">
        <f t="shared" si="7"/>
        <v>-784897026.6887031</v>
      </c>
      <c r="J50" s="7">
        <f t="shared" si="7"/>
        <v>-144907264.35220432</v>
      </c>
      <c r="K50" s="66">
        <f t="shared" si="7"/>
        <v>856046572.9271479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20976222563</v>
      </c>
      <c r="C53" s="6">
        <v>24152316505</v>
      </c>
      <c r="D53" s="23">
        <v>27382426504</v>
      </c>
      <c r="E53" s="24">
        <v>31098976825</v>
      </c>
      <c r="F53" s="6">
        <v>31319771358</v>
      </c>
      <c r="G53" s="25">
        <v>31319771358</v>
      </c>
      <c r="H53" s="26">
        <v>26930990069</v>
      </c>
      <c r="I53" s="24">
        <v>34709489687</v>
      </c>
      <c r="J53" s="6">
        <v>38931031647</v>
      </c>
      <c r="K53" s="25">
        <v>42127593854</v>
      </c>
    </row>
    <row r="54" spans="1:11" ht="13.5">
      <c r="A54" s="22" t="s">
        <v>86</v>
      </c>
      <c r="B54" s="6">
        <v>1063046364</v>
      </c>
      <c r="C54" s="6">
        <v>1130870291</v>
      </c>
      <c r="D54" s="23">
        <v>1242678216</v>
      </c>
      <c r="E54" s="24">
        <v>1116340532</v>
      </c>
      <c r="F54" s="6">
        <v>1123977817</v>
      </c>
      <c r="G54" s="25">
        <v>1123977817</v>
      </c>
      <c r="H54" s="26">
        <v>0</v>
      </c>
      <c r="I54" s="24">
        <v>1188780069</v>
      </c>
      <c r="J54" s="6">
        <v>1264419441</v>
      </c>
      <c r="K54" s="25">
        <v>1350055508</v>
      </c>
    </row>
    <row r="55" spans="1:11" ht="13.5">
      <c r="A55" s="22" t="s">
        <v>54</v>
      </c>
      <c r="B55" s="6">
        <v>2065520977</v>
      </c>
      <c r="C55" s="6">
        <v>2402829595</v>
      </c>
      <c r="D55" s="23">
        <v>2196120433</v>
      </c>
      <c r="E55" s="24">
        <v>2162301000</v>
      </c>
      <c r="F55" s="6">
        <v>2231517011</v>
      </c>
      <c r="G55" s="25">
        <v>2231517011</v>
      </c>
      <c r="H55" s="26">
        <v>0</v>
      </c>
      <c r="I55" s="24">
        <v>1663950072</v>
      </c>
      <c r="J55" s="6">
        <v>1749634650</v>
      </c>
      <c r="K55" s="25">
        <v>1901657650</v>
      </c>
    </row>
    <row r="56" spans="1:11" ht="13.5">
      <c r="A56" s="22" t="s">
        <v>55</v>
      </c>
      <c r="B56" s="6">
        <v>1195917026</v>
      </c>
      <c r="C56" s="6">
        <v>1412290110</v>
      </c>
      <c r="D56" s="23">
        <v>1302647007</v>
      </c>
      <c r="E56" s="24">
        <v>1544692477</v>
      </c>
      <c r="F56" s="6">
        <v>1513234967</v>
      </c>
      <c r="G56" s="25">
        <v>1513234967</v>
      </c>
      <c r="H56" s="26">
        <v>0</v>
      </c>
      <c r="I56" s="24">
        <v>1513028100</v>
      </c>
      <c r="J56" s="6">
        <v>1562590100</v>
      </c>
      <c r="K56" s="25">
        <v>1610956700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213066665</v>
      </c>
      <c r="C59" s="6">
        <v>284931730</v>
      </c>
      <c r="D59" s="23">
        <v>387800150</v>
      </c>
      <c r="E59" s="24">
        <v>344642518</v>
      </c>
      <c r="F59" s="6">
        <v>808173522</v>
      </c>
      <c r="G59" s="25">
        <v>808173522</v>
      </c>
      <c r="H59" s="26">
        <v>808173522</v>
      </c>
      <c r="I59" s="24">
        <v>1348264188</v>
      </c>
      <c r="J59" s="6">
        <v>1482895031</v>
      </c>
      <c r="K59" s="25">
        <v>1630716789</v>
      </c>
    </row>
    <row r="60" spans="1:11" ht="13.5">
      <c r="A60" s="33" t="s">
        <v>58</v>
      </c>
      <c r="B60" s="6">
        <v>411929928</v>
      </c>
      <c r="C60" s="6">
        <v>556288392</v>
      </c>
      <c r="D60" s="23">
        <v>599130480</v>
      </c>
      <c r="E60" s="24">
        <v>993873754</v>
      </c>
      <c r="F60" s="6">
        <v>1201740454</v>
      </c>
      <c r="G60" s="25">
        <v>1201740454</v>
      </c>
      <c r="H60" s="26">
        <v>1201740454</v>
      </c>
      <c r="I60" s="24">
        <v>1865148347</v>
      </c>
      <c r="J60" s="6">
        <v>2055053442</v>
      </c>
      <c r="K60" s="25">
        <v>2259236002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9214</v>
      </c>
      <c r="C62" s="92">
        <v>30880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7119</v>
      </c>
      <c r="C63" s="92">
        <v>11590</v>
      </c>
      <c r="D63" s="93">
        <v>0</v>
      </c>
      <c r="E63" s="91">
        <v>0</v>
      </c>
      <c r="F63" s="92">
        <v>28636</v>
      </c>
      <c r="G63" s="93">
        <v>28636</v>
      </c>
      <c r="H63" s="94">
        <v>28636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54625</v>
      </c>
      <c r="C64" s="92">
        <v>50000</v>
      </c>
      <c r="D64" s="93">
        <v>107020</v>
      </c>
      <c r="E64" s="91">
        <v>95210</v>
      </c>
      <c r="F64" s="92">
        <v>104357</v>
      </c>
      <c r="G64" s="93">
        <v>104357</v>
      </c>
      <c r="H64" s="94">
        <v>104357</v>
      </c>
      <c r="I64" s="91">
        <v>83236</v>
      </c>
      <c r="J64" s="92">
        <v>83236</v>
      </c>
      <c r="K64" s="93">
        <v>83236</v>
      </c>
    </row>
    <row r="65" spans="1:11" ht="13.5">
      <c r="A65" s="90" t="s">
        <v>63</v>
      </c>
      <c r="B65" s="91">
        <v>113949</v>
      </c>
      <c r="C65" s="92">
        <v>131480</v>
      </c>
      <c r="D65" s="93">
        <v>120320</v>
      </c>
      <c r="E65" s="91">
        <v>92320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0.9114320890339561</v>
      </c>
      <c r="C70" s="5">
        <f aca="true" t="shared" si="8" ref="C70:K70">IF(ISERROR(C71/C72),0,(C71/C72))</f>
        <v>0.9280136170966171</v>
      </c>
      <c r="D70" s="5">
        <f t="shared" si="8"/>
        <v>0.9583439803726738</v>
      </c>
      <c r="E70" s="5">
        <f t="shared" si="8"/>
        <v>0.942427315989102</v>
      </c>
      <c r="F70" s="5">
        <f t="shared" si="8"/>
        <v>0.9397022159267693</v>
      </c>
      <c r="G70" s="5">
        <f t="shared" si="8"/>
        <v>0.9397022159267693</v>
      </c>
      <c r="H70" s="5">
        <f t="shared" si="8"/>
        <v>0</v>
      </c>
      <c r="I70" s="5">
        <f t="shared" si="8"/>
        <v>0.9126112030189844</v>
      </c>
      <c r="J70" s="5">
        <f t="shared" si="8"/>
        <v>0.9123442601221902</v>
      </c>
      <c r="K70" s="5">
        <f t="shared" si="8"/>
        <v>0.9129271998967442</v>
      </c>
    </row>
    <row r="71" spans="1:11" ht="12.75" hidden="1">
      <c r="A71" s="1" t="s">
        <v>92</v>
      </c>
      <c r="B71" s="1">
        <f>+B83</f>
        <v>15055620078</v>
      </c>
      <c r="C71" s="1">
        <f aca="true" t="shared" si="9" ref="C71:K71">+C83</f>
        <v>15700846373</v>
      </c>
      <c r="D71" s="1">
        <f t="shared" si="9"/>
        <v>17595051407</v>
      </c>
      <c r="E71" s="1">
        <f t="shared" si="9"/>
        <v>20449215868</v>
      </c>
      <c r="F71" s="1">
        <f t="shared" si="9"/>
        <v>20360471380</v>
      </c>
      <c r="G71" s="1">
        <f t="shared" si="9"/>
        <v>20360471380</v>
      </c>
      <c r="H71" s="1">
        <f t="shared" si="9"/>
        <v>20539646037</v>
      </c>
      <c r="I71" s="1">
        <f t="shared" si="9"/>
        <v>20583936610</v>
      </c>
      <c r="J71" s="1">
        <f t="shared" si="9"/>
        <v>22308162626</v>
      </c>
      <c r="K71" s="1">
        <f t="shared" si="9"/>
        <v>24220288704</v>
      </c>
    </row>
    <row r="72" spans="1:11" ht="12.75" hidden="1">
      <c r="A72" s="1" t="s">
        <v>93</v>
      </c>
      <c r="B72" s="1">
        <f>+B77</f>
        <v>16518641662</v>
      </c>
      <c r="C72" s="1">
        <f aca="true" t="shared" si="10" ref="C72:K72">+C77</f>
        <v>16918767229</v>
      </c>
      <c r="D72" s="1">
        <f t="shared" si="10"/>
        <v>18359849665</v>
      </c>
      <c r="E72" s="1">
        <f t="shared" si="10"/>
        <v>21698454110</v>
      </c>
      <c r="F72" s="1">
        <f t="shared" si="10"/>
        <v>21666939840</v>
      </c>
      <c r="G72" s="1">
        <f t="shared" si="10"/>
        <v>21666939840</v>
      </c>
      <c r="H72" s="1">
        <f t="shared" si="10"/>
        <v>0</v>
      </c>
      <c r="I72" s="1">
        <f t="shared" si="10"/>
        <v>22554990057</v>
      </c>
      <c r="J72" s="1">
        <f t="shared" si="10"/>
        <v>24451474735</v>
      </c>
      <c r="K72" s="1">
        <f t="shared" si="10"/>
        <v>26530361574</v>
      </c>
    </row>
    <row r="73" spans="1:11" ht="12.75" hidden="1">
      <c r="A73" s="1" t="s">
        <v>94</v>
      </c>
      <c r="B73" s="1">
        <f>+B74</f>
        <v>-1459768.3333332539</v>
      </c>
      <c r="C73" s="1">
        <f aca="true" t="shared" si="11" ref="C73:K73">+(C78+C80+C81+C82)-(B78+B80+B81+B82)</f>
        <v>317952541</v>
      </c>
      <c r="D73" s="1">
        <f t="shared" si="11"/>
        <v>-457381846</v>
      </c>
      <c r="E73" s="1">
        <f t="shared" si="11"/>
        <v>683757623</v>
      </c>
      <c r="F73" s="1">
        <f>+(F78+F80+F81+F82)-(D78+D80+D81+D82)</f>
        <v>125124146</v>
      </c>
      <c r="G73" s="1">
        <f>+(G78+G80+G81+G82)-(D78+D80+D81+D82)</f>
        <v>125124146</v>
      </c>
      <c r="H73" s="1">
        <f>+(H78+H80+H81+H82)-(D78+D80+D81+D82)</f>
        <v>656710585</v>
      </c>
      <c r="I73" s="1">
        <f>+(I78+I80+I81+I82)-(E78+E80+E81+E82)</f>
        <v>-135717008</v>
      </c>
      <c r="J73" s="1">
        <f t="shared" si="11"/>
        <v>317688150</v>
      </c>
      <c r="K73" s="1">
        <f t="shared" si="11"/>
        <v>300245762</v>
      </c>
    </row>
    <row r="74" spans="1:11" ht="12.75" hidden="1">
      <c r="A74" s="1" t="s">
        <v>95</v>
      </c>
      <c r="B74" s="1">
        <f>+TREND(C74:E74)</f>
        <v>-1459768.3333332539</v>
      </c>
      <c r="C74" s="1">
        <f>+C73</f>
        <v>317952541</v>
      </c>
      <c r="D74" s="1">
        <f aca="true" t="shared" si="12" ref="D74:K74">+D73</f>
        <v>-457381846</v>
      </c>
      <c r="E74" s="1">
        <f t="shared" si="12"/>
        <v>683757623</v>
      </c>
      <c r="F74" s="1">
        <f t="shared" si="12"/>
        <v>125124146</v>
      </c>
      <c r="G74" s="1">
        <f t="shared" si="12"/>
        <v>125124146</v>
      </c>
      <c r="H74" s="1">
        <f t="shared" si="12"/>
        <v>656710585</v>
      </c>
      <c r="I74" s="1">
        <f t="shared" si="12"/>
        <v>-135717008</v>
      </c>
      <c r="J74" s="1">
        <f t="shared" si="12"/>
        <v>317688150</v>
      </c>
      <c r="K74" s="1">
        <f t="shared" si="12"/>
        <v>300245762</v>
      </c>
    </row>
    <row r="75" spans="1:11" ht="12.75" hidden="1">
      <c r="A75" s="1" t="s">
        <v>96</v>
      </c>
      <c r="B75" s="1">
        <f>+B84-(((B80+B81+B78)*B70)-B79)</f>
        <v>2985087903.7963095</v>
      </c>
      <c r="C75" s="1">
        <f aca="true" t="shared" si="13" ref="C75:K75">+C84-(((C80+C81+C78)*C70)-C79)</f>
        <v>2630393174.2299767</v>
      </c>
      <c r="D75" s="1">
        <f t="shared" si="13"/>
        <v>3216810688.624081</v>
      </c>
      <c r="E75" s="1">
        <f t="shared" si="13"/>
        <v>2744508263.759822</v>
      </c>
      <c r="F75" s="1">
        <f t="shared" si="13"/>
        <v>2874230501.8134956</v>
      </c>
      <c r="G75" s="1">
        <f t="shared" si="13"/>
        <v>2874230501.8134956</v>
      </c>
      <c r="H75" s="1">
        <f t="shared" si="13"/>
        <v>6221969750</v>
      </c>
      <c r="I75" s="1">
        <f t="shared" si="13"/>
        <v>2702907047.688703</v>
      </c>
      <c r="J75" s="1">
        <f t="shared" si="13"/>
        <v>3129718645.3522043</v>
      </c>
      <c r="K75" s="1">
        <f t="shared" si="13"/>
        <v>3703412368.072852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16518641662</v>
      </c>
      <c r="C77" s="3">
        <v>16918767229</v>
      </c>
      <c r="D77" s="3">
        <v>18359849665</v>
      </c>
      <c r="E77" s="3">
        <v>21698454110</v>
      </c>
      <c r="F77" s="3">
        <v>21666939840</v>
      </c>
      <c r="G77" s="3">
        <v>21666939840</v>
      </c>
      <c r="H77" s="3">
        <v>0</v>
      </c>
      <c r="I77" s="3">
        <v>22554990057</v>
      </c>
      <c r="J77" s="3">
        <v>24451474735</v>
      </c>
      <c r="K77" s="3">
        <v>26530361574</v>
      </c>
    </row>
    <row r="78" spans="1:11" ht="12.75" hidden="1">
      <c r="A78" s="2" t="s">
        <v>65</v>
      </c>
      <c r="B78" s="3">
        <v>94216295</v>
      </c>
      <c r="C78" s="3">
        <v>104226398</v>
      </c>
      <c r="D78" s="3">
        <v>108213966</v>
      </c>
      <c r="E78" s="3">
        <v>144047158</v>
      </c>
      <c r="F78" s="3">
        <v>137229700</v>
      </c>
      <c r="G78" s="3">
        <v>137229700</v>
      </c>
      <c r="H78" s="3">
        <v>13682834</v>
      </c>
      <c r="I78" s="3">
        <v>161230113</v>
      </c>
      <c r="J78" s="3">
        <v>173174355</v>
      </c>
      <c r="K78" s="3">
        <v>187168900</v>
      </c>
    </row>
    <row r="79" spans="1:11" ht="12.75" hidden="1">
      <c r="A79" s="2" t="s">
        <v>66</v>
      </c>
      <c r="B79" s="3">
        <v>5133671201</v>
      </c>
      <c r="C79" s="3">
        <v>5511542529</v>
      </c>
      <c r="D79" s="3">
        <v>5448130770</v>
      </c>
      <c r="E79" s="3">
        <v>5463000721</v>
      </c>
      <c r="F79" s="3">
        <v>5209333168</v>
      </c>
      <c r="G79" s="3">
        <v>5209333168</v>
      </c>
      <c r="H79" s="3">
        <v>6221969750</v>
      </c>
      <c r="I79" s="3">
        <v>5041702839</v>
      </c>
      <c r="J79" s="3">
        <v>5347659903</v>
      </c>
      <c r="K79" s="3">
        <v>5679168155</v>
      </c>
    </row>
    <row r="80" spans="1:11" ht="12.75" hidden="1">
      <c r="A80" s="2" t="s">
        <v>67</v>
      </c>
      <c r="B80" s="3">
        <v>2734234725</v>
      </c>
      <c r="C80" s="3">
        <v>3146867833</v>
      </c>
      <c r="D80" s="3">
        <v>2534752267</v>
      </c>
      <c r="E80" s="3">
        <v>3203667890</v>
      </c>
      <c r="F80" s="3">
        <v>2543149712</v>
      </c>
      <c r="G80" s="3">
        <v>2543149712</v>
      </c>
      <c r="H80" s="3">
        <v>2584651042</v>
      </c>
      <c r="I80" s="3">
        <v>2857768265</v>
      </c>
      <c r="J80" s="3">
        <v>3130896007</v>
      </c>
      <c r="K80" s="3">
        <v>3353397911</v>
      </c>
    </row>
    <row r="81" spans="1:11" ht="12.75" hidden="1">
      <c r="A81" s="2" t="s">
        <v>68</v>
      </c>
      <c r="B81" s="3">
        <v>658210113</v>
      </c>
      <c r="C81" s="3">
        <v>543370586</v>
      </c>
      <c r="D81" s="3">
        <v>652312213</v>
      </c>
      <c r="E81" s="3">
        <v>613611711</v>
      </c>
      <c r="F81" s="3">
        <v>683754145</v>
      </c>
      <c r="G81" s="3">
        <v>683754145</v>
      </c>
      <c r="H81" s="3">
        <v>1393031900</v>
      </c>
      <c r="I81" s="3">
        <v>720977637</v>
      </c>
      <c r="J81" s="3">
        <v>732308429</v>
      </c>
      <c r="K81" s="3">
        <v>770459751</v>
      </c>
    </row>
    <row r="82" spans="1:11" ht="12.75" hidden="1">
      <c r="A82" s="2" t="s">
        <v>69</v>
      </c>
      <c r="B82" s="3">
        <v>112121260</v>
      </c>
      <c r="C82" s="3">
        <v>122270117</v>
      </c>
      <c r="D82" s="3">
        <v>164074642</v>
      </c>
      <c r="E82" s="3">
        <v>181783952</v>
      </c>
      <c r="F82" s="3">
        <v>220343677</v>
      </c>
      <c r="G82" s="3">
        <v>220343677</v>
      </c>
      <c r="H82" s="3">
        <v>124697897</v>
      </c>
      <c r="I82" s="3">
        <v>267417688</v>
      </c>
      <c r="J82" s="3">
        <v>288703062</v>
      </c>
      <c r="K82" s="3">
        <v>314301053</v>
      </c>
    </row>
    <row r="83" spans="1:11" ht="12.75" hidden="1">
      <c r="A83" s="2" t="s">
        <v>70</v>
      </c>
      <c r="B83" s="3">
        <v>15055620078</v>
      </c>
      <c r="C83" s="3">
        <v>15700846373</v>
      </c>
      <c r="D83" s="3">
        <v>17595051407</v>
      </c>
      <c r="E83" s="3">
        <v>20449215868</v>
      </c>
      <c r="F83" s="3">
        <v>20360471380</v>
      </c>
      <c r="G83" s="3">
        <v>20360471380</v>
      </c>
      <c r="H83" s="3">
        <v>20539646037</v>
      </c>
      <c r="I83" s="3">
        <v>20583936610</v>
      </c>
      <c r="J83" s="3">
        <v>22308162626</v>
      </c>
      <c r="K83" s="3">
        <v>24220288704</v>
      </c>
    </row>
    <row r="84" spans="1:11" ht="12.75" hidden="1">
      <c r="A84" s="2" t="s">
        <v>71</v>
      </c>
      <c r="B84" s="3">
        <v>1029271543</v>
      </c>
      <c r="C84" s="3">
        <v>640165665</v>
      </c>
      <c r="D84" s="3">
        <v>926690181</v>
      </c>
      <c r="E84" s="3">
        <v>1014770088</v>
      </c>
      <c r="F84" s="3">
        <v>826181092</v>
      </c>
      <c r="G84" s="3">
        <v>826181092</v>
      </c>
      <c r="H84" s="3">
        <v>0</v>
      </c>
      <c r="I84" s="3">
        <v>1074348219</v>
      </c>
      <c r="J84" s="3">
        <v>1464625764</v>
      </c>
      <c r="K84" s="3">
        <v>1959897621</v>
      </c>
    </row>
    <row r="85" spans="1:11" ht="12.75" hidden="1">
      <c r="A85" s="2" t="s">
        <v>72</v>
      </c>
      <c r="B85" s="3">
        <v>0</v>
      </c>
      <c r="C85" s="3">
        <v>0</v>
      </c>
      <c r="D85" s="3">
        <v>3353295969</v>
      </c>
      <c r="E85" s="3">
        <v>3697008805</v>
      </c>
      <c r="F85" s="3">
        <v>3520960767</v>
      </c>
      <c r="G85" s="3">
        <v>3520960767</v>
      </c>
      <c r="H85" s="3">
        <v>0</v>
      </c>
      <c r="I85" s="3">
        <v>3697008805</v>
      </c>
      <c r="J85" s="3">
        <v>3881859245</v>
      </c>
      <c r="K85" s="3">
        <v>4075952207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351966027</v>
      </c>
      <c r="C5" s="6">
        <v>410973552</v>
      </c>
      <c r="D5" s="23">
        <v>469446918</v>
      </c>
      <c r="E5" s="24">
        <v>539000000</v>
      </c>
      <c r="F5" s="6">
        <v>539000000</v>
      </c>
      <c r="G5" s="25">
        <v>539000000</v>
      </c>
      <c r="H5" s="26">
        <v>0</v>
      </c>
      <c r="I5" s="24">
        <v>605050211</v>
      </c>
      <c r="J5" s="6">
        <v>629002870</v>
      </c>
      <c r="K5" s="25">
        <v>662340016</v>
      </c>
    </row>
    <row r="6" spans="1:11" ht="13.5">
      <c r="A6" s="22" t="s">
        <v>18</v>
      </c>
      <c r="B6" s="6">
        <v>2201818711</v>
      </c>
      <c r="C6" s="6">
        <v>2591388035</v>
      </c>
      <c r="D6" s="23">
        <v>2987009710</v>
      </c>
      <c r="E6" s="24">
        <v>3382161018</v>
      </c>
      <c r="F6" s="6">
        <v>3382161443</v>
      </c>
      <c r="G6" s="25">
        <v>3382161443</v>
      </c>
      <c r="H6" s="26">
        <v>0</v>
      </c>
      <c r="I6" s="24">
        <v>3752064397</v>
      </c>
      <c r="J6" s="6">
        <v>4151992242</v>
      </c>
      <c r="K6" s="25">
        <v>4780136925</v>
      </c>
    </row>
    <row r="7" spans="1:11" ht="13.5">
      <c r="A7" s="22" t="s">
        <v>19</v>
      </c>
      <c r="B7" s="6">
        <v>10105529</v>
      </c>
      <c r="C7" s="6">
        <v>10583616</v>
      </c>
      <c r="D7" s="23">
        <v>8376427</v>
      </c>
      <c r="E7" s="24">
        <v>11151929</v>
      </c>
      <c r="F7" s="6">
        <v>11151929</v>
      </c>
      <c r="G7" s="25">
        <v>11151929</v>
      </c>
      <c r="H7" s="26">
        <v>0</v>
      </c>
      <c r="I7" s="24">
        <v>91173</v>
      </c>
      <c r="J7" s="6">
        <v>96188</v>
      </c>
      <c r="K7" s="25">
        <v>101286</v>
      </c>
    </row>
    <row r="8" spans="1:11" ht="13.5">
      <c r="A8" s="22" t="s">
        <v>20</v>
      </c>
      <c r="B8" s="6">
        <v>652870504</v>
      </c>
      <c r="C8" s="6">
        <v>669490667</v>
      </c>
      <c r="D8" s="23">
        <v>667257965</v>
      </c>
      <c r="E8" s="24">
        <v>669140122</v>
      </c>
      <c r="F8" s="6">
        <v>669100285</v>
      </c>
      <c r="G8" s="25">
        <v>669100285</v>
      </c>
      <c r="H8" s="26">
        <v>0</v>
      </c>
      <c r="I8" s="24">
        <v>669758793</v>
      </c>
      <c r="J8" s="6">
        <v>668914379</v>
      </c>
      <c r="K8" s="25">
        <v>685461804</v>
      </c>
    </row>
    <row r="9" spans="1:11" ht="13.5">
      <c r="A9" s="22" t="s">
        <v>21</v>
      </c>
      <c r="B9" s="6">
        <v>144431452</v>
      </c>
      <c r="C9" s="6">
        <v>347157451</v>
      </c>
      <c r="D9" s="23">
        <v>607338458</v>
      </c>
      <c r="E9" s="24">
        <v>107082619</v>
      </c>
      <c r="F9" s="6">
        <v>207082621</v>
      </c>
      <c r="G9" s="25">
        <v>207082621</v>
      </c>
      <c r="H9" s="26">
        <v>0</v>
      </c>
      <c r="I9" s="24">
        <v>327688377</v>
      </c>
      <c r="J9" s="6">
        <v>259286239</v>
      </c>
      <c r="K9" s="25">
        <v>273408365</v>
      </c>
    </row>
    <row r="10" spans="1:11" ht="25.5">
      <c r="A10" s="27" t="s">
        <v>85</v>
      </c>
      <c r="B10" s="28">
        <f>SUM(B5:B9)</f>
        <v>3361192223</v>
      </c>
      <c r="C10" s="29">
        <f aca="true" t="shared" si="0" ref="C10:K10">SUM(C5:C9)</f>
        <v>4029593321</v>
      </c>
      <c r="D10" s="30">
        <f t="shared" si="0"/>
        <v>4739429478</v>
      </c>
      <c r="E10" s="28">
        <f t="shared" si="0"/>
        <v>4708535688</v>
      </c>
      <c r="F10" s="29">
        <f t="shared" si="0"/>
        <v>4808496278</v>
      </c>
      <c r="G10" s="31">
        <f t="shared" si="0"/>
        <v>4808496278</v>
      </c>
      <c r="H10" s="32">
        <f t="shared" si="0"/>
        <v>0</v>
      </c>
      <c r="I10" s="28">
        <f t="shared" si="0"/>
        <v>5354652951</v>
      </c>
      <c r="J10" s="29">
        <f t="shared" si="0"/>
        <v>5709291918</v>
      </c>
      <c r="K10" s="31">
        <f t="shared" si="0"/>
        <v>6401448396</v>
      </c>
    </row>
    <row r="11" spans="1:11" ht="13.5">
      <c r="A11" s="22" t="s">
        <v>22</v>
      </c>
      <c r="B11" s="6">
        <v>722194589</v>
      </c>
      <c r="C11" s="6">
        <v>754322663</v>
      </c>
      <c r="D11" s="23">
        <v>822788232</v>
      </c>
      <c r="E11" s="24">
        <v>918944935</v>
      </c>
      <c r="F11" s="6">
        <v>917758082</v>
      </c>
      <c r="G11" s="25">
        <v>917758082</v>
      </c>
      <c r="H11" s="26">
        <v>0</v>
      </c>
      <c r="I11" s="24">
        <v>956406969</v>
      </c>
      <c r="J11" s="6">
        <v>1004848867</v>
      </c>
      <c r="K11" s="25">
        <v>1064653769</v>
      </c>
    </row>
    <row r="12" spans="1:11" ht="13.5">
      <c r="A12" s="22" t="s">
        <v>23</v>
      </c>
      <c r="B12" s="6">
        <v>25133156</v>
      </c>
      <c r="C12" s="6">
        <v>26661222</v>
      </c>
      <c r="D12" s="23">
        <v>42735848</v>
      </c>
      <c r="E12" s="24">
        <v>47185053</v>
      </c>
      <c r="F12" s="6">
        <v>47185054</v>
      </c>
      <c r="G12" s="25">
        <v>47185054</v>
      </c>
      <c r="H12" s="26">
        <v>0</v>
      </c>
      <c r="I12" s="24">
        <v>47293237</v>
      </c>
      <c r="J12" s="6">
        <v>52022559</v>
      </c>
      <c r="K12" s="25">
        <v>57224809</v>
      </c>
    </row>
    <row r="13" spans="1:11" ht="13.5">
      <c r="A13" s="22" t="s">
        <v>86</v>
      </c>
      <c r="B13" s="6">
        <v>806175141</v>
      </c>
      <c r="C13" s="6">
        <v>503716807</v>
      </c>
      <c r="D13" s="23">
        <v>476075878</v>
      </c>
      <c r="E13" s="24">
        <v>248527020</v>
      </c>
      <c r="F13" s="6">
        <v>173523164</v>
      </c>
      <c r="G13" s="25">
        <v>173523164</v>
      </c>
      <c r="H13" s="26">
        <v>0</v>
      </c>
      <c r="I13" s="24">
        <v>394441442</v>
      </c>
      <c r="J13" s="6">
        <v>413643634</v>
      </c>
      <c r="K13" s="25">
        <v>492914250</v>
      </c>
    </row>
    <row r="14" spans="1:11" ht="13.5">
      <c r="A14" s="22" t="s">
        <v>24</v>
      </c>
      <c r="B14" s="6">
        <v>21976265</v>
      </c>
      <c r="C14" s="6">
        <v>32425322</v>
      </c>
      <c r="D14" s="23">
        <v>27575854</v>
      </c>
      <c r="E14" s="24">
        <v>11896707</v>
      </c>
      <c r="F14" s="6">
        <v>2840067</v>
      </c>
      <c r="G14" s="25">
        <v>2840067</v>
      </c>
      <c r="H14" s="26">
        <v>0</v>
      </c>
      <c r="I14" s="24">
        <v>1877875</v>
      </c>
      <c r="J14" s="6">
        <v>1353022</v>
      </c>
      <c r="K14" s="25">
        <v>1485227</v>
      </c>
    </row>
    <row r="15" spans="1:11" ht="13.5">
      <c r="A15" s="22" t="s">
        <v>25</v>
      </c>
      <c r="B15" s="6">
        <v>1574332701</v>
      </c>
      <c r="C15" s="6">
        <v>1908337901</v>
      </c>
      <c r="D15" s="23">
        <v>2013195142</v>
      </c>
      <c r="E15" s="24">
        <v>1958523747</v>
      </c>
      <c r="F15" s="6">
        <v>1956848810</v>
      </c>
      <c r="G15" s="25">
        <v>1956848810</v>
      </c>
      <c r="H15" s="26">
        <v>0</v>
      </c>
      <c r="I15" s="24">
        <v>2208353769</v>
      </c>
      <c r="J15" s="6">
        <v>2484873487</v>
      </c>
      <c r="K15" s="25">
        <v>2839089612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938904023</v>
      </c>
      <c r="C17" s="6">
        <v>1071484954</v>
      </c>
      <c r="D17" s="23">
        <v>1719041301</v>
      </c>
      <c r="E17" s="24">
        <v>1381043669</v>
      </c>
      <c r="F17" s="6">
        <v>1563489981</v>
      </c>
      <c r="G17" s="25">
        <v>1563489981</v>
      </c>
      <c r="H17" s="26">
        <v>0</v>
      </c>
      <c r="I17" s="24">
        <v>1613985260</v>
      </c>
      <c r="J17" s="6">
        <v>1493920645</v>
      </c>
      <c r="K17" s="25">
        <v>1682430729</v>
      </c>
    </row>
    <row r="18" spans="1:11" ht="13.5">
      <c r="A18" s="34" t="s">
        <v>28</v>
      </c>
      <c r="B18" s="35">
        <f>SUM(B11:B17)</f>
        <v>4088715875</v>
      </c>
      <c r="C18" s="36">
        <f aca="true" t="shared" si="1" ref="C18:K18">SUM(C11:C17)</f>
        <v>4296948869</v>
      </c>
      <c r="D18" s="37">
        <f t="shared" si="1"/>
        <v>5101412255</v>
      </c>
      <c r="E18" s="35">
        <f t="shared" si="1"/>
        <v>4566121131</v>
      </c>
      <c r="F18" s="36">
        <f t="shared" si="1"/>
        <v>4661645158</v>
      </c>
      <c r="G18" s="38">
        <f t="shared" si="1"/>
        <v>4661645158</v>
      </c>
      <c r="H18" s="39">
        <f t="shared" si="1"/>
        <v>0</v>
      </c>
      <c r="I18" s="35">
        <f t="shared" si="1"/>
        <v>5222358552</v>
      </c>
      <c r="J18" s="36">
        <f t="shared" si="1"/>
        <v>5450662214</v>
      </c>
      <c r="K18" s="38">
        <f t="shared" si="1"/>
        <v>6137798396</v>
      </c>
    </row>
    <row r="19" spans="1:11" ht="13.5">
      <c r="A19" s="34" t="s">
        <v>29</v>
      </c>
      <c r="B19" s="40">
        <f>+B10-B18</f>
        <v>-727523652</v>
      </c>
      <c r="C19" s="41">
        <f aca="true" t="shared" si="2" ref="C19:K19">+C10-C18</f>
        <v>-267355548</v>
      </c>
      <c r="D19" s="42">
        <f t="shared" si="2"/>
        <v>-361982777</v>
      </c>
      <c r="E19" s="40">
        <f t="shared" si="2"/>
        <v>142414557</v>
      </c>
      <c r="F19" s="41">
        <f t="shared" si="2"/>
        <v>146851120</v>
      </c>
      <c r="G19" s="43">
        <f t="shared" si="2"/>
        <v>146851120</v>
      </c>
      <c r="H19" s="44">
        <f t="shared" si="2"/>
        <v>0</v>
      </c>
      <c r="I19" s="40">
        <f t="shared" si="2"/>
        <v>132294399</v>
      </c>
      <c r="J19" s="41">
        <f t="shared" si="2"/>
        <v>258629704</v>
      </c>
      <c r="K19" s="43">
        <f t="shared" si="2"/>
        <v>263650000</v>
      </c>
    </row>
    <row r="20" spans="1:11" ht="13.5">
      <c r="A20" s="22" t="s">
        <v>30</v>
      </c>
      <c r="B20" s="24">
        <v>160520565</v>
      </c>
      <c r="C20" s="6">
        <v>172955184</v>
      </c>
      <c r="D20" s="23">
        <v>169094399</v>
      </c>
      <c r="E20" s="24">
        <v>266010788</v>
      </c>
      <c r="F20" s="6">
        <v>371268991</v>
      </c>
      <c r="G20" s="25">
        <v>371268991</v>
      </c>
      <c r="H20" s="26">
        <v>0</v>
      </c>
      <c r="I20" s="24">
        <v>401586560</v>
      </c>
      <c r="J20" s="6">
        <v>438931550</v>
      </c>
      <c r="K20" s="25">
        <v>373100000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-567003087</v>
      </c>
      <c r="C22" s="52">
        <f aca="true" t="shared" si="3" ref="C22:K22">SUM(C19:C21)</f>
        <v>-94400364</v>
      </c>
      <c r="D22" s="53">
        <f t="shared" si="3"/>
        <v>-192888378</v>
      </c>
      <c r="E22" s="51">
        <f t="shared" si="3"/>
        <v>408425345</v>
      </c>
      <c r="F22" s="52">
        <f t="shared" si="3"/>
        <v>518120111</v>
      </c>
      <c r="G22" s="54">
        <f t="shared" si="3"/>
        <v>518120111</v>
      </c>
      <c r="H22" s="55">
        <f t="shared" si="3"/>
        <v>0</v>
      </c>
      <c r="I22" s="51">
        <f t="shared" si="3"/>
        <v>533880959</v>
      </c>
      <c r="J22" s="52">
        <f t="shared" si="3"/>
        <v>697561254</v>
      </c>
      <c r="K22" s="54">
        <f t="shared" si="3"/>
        <v>636750000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-567003087</v>
      </c>
      <c r="C24" s="41">
        <f aca="true" t="shared" si="4" ref="C24:K24">SUM(C22:C23)</f>
        <v>-94400364</v>
      </c>
      <c r="D24" s="42">
        <f t="shared" si="4"/>
        <v>-192888378</v>
      </c>
      <c r="E24" s="40">
        <f t="shared" si="4"/>
        <v>408425345</v>
      </c>
      <c r="F24" s="41">
        <f t="shared" si="4"/>
        <v>518120111</v>
      </c>
      <c r="G24" s="43">
        <f t="shared" si="4"/>
        <v>518120111</v>
      </c>
      <c r="H24" s="44">
        <f t="shared" si="4"/>
        <v>0</v>
      </c>
      <c r="I24" s="40">
        <f t="shared" si="4"/>
        <v>533880959</v>
      </c>
      <c r="J24" s="41">
        <f t="shared" si="4"/>
        <v>697561254</v>
      </c>
      <c r="K24" s="43">
        <f t="shared" si="4"/>
        <v>636750000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190820512</v>
      </c>
      <c r="C27" s="7">
        <v>246664966</v>
      </c>
      <c r="D27" s="64">
        <v>180416706</v>
      </c>
      <c r="E27" s="65">
        <v>408425346</v>
      </c>
      <c r="F27" s="7">
        <v>518120111</v>
      </c>
      <c r="G27" s="66">
        <v>518120111</v>
      </c>
      <c r="H27" s="67">
        <v>0</v>
      </c>
      <c r="I27" s="65">
        <v>533880960</v>
      </c>
      <c r="J27" s="7">
        <v>697561250</v>
      </c>
      <c r="K27" s="66">
        <v>636750000</v>
      </c>
    </row>
    <row r="28" spans="1:11" ht="13.5">
      <c r="A28" s="68" t="s">
        <v>30</v>
      </c>
      <c r="B28" s="6">
        <v>160520565</v>
      </c>
      <c r="C28" s="6">
        <v>201664066</v>
      </c>
      <c r="D28" s="23">
        <v>149322471</v>
      </c>
      <c r="E28" s="24">
        <v>269974228</v>
      </c>
      <c r="F28" s="6">
        <v>408820111</v>
      </c>
      <c r="G28" s="25">
        <v>408820111</v>
      </c>
      <c r="H28" s="26">
        <v>0</v>
      </c>
      <c r="I28" s="24">
        <v>401586960</v>
      </c>
      <c r="J28" s="6">
        <v>438931250</v>
      </c>
      <c r="K28" s="25">
        <v>373100000</v>
      </c>
    </row>
    <row r="29" spans="1:11" ht="13.5">
      <c r="A29" s="22" t="s">
        <v>90</v>
      </c>
      <c r="B29" s="6">
        <v>0</v>
      </c>
      <c r="C29" s="6">
        <v>7940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30299948</v>
      </c>
      <c r="C31" s="6">
        <v>44992961</v>
      </c>
      <c r="D31" s="23">
        <v>31094235</v>
      </c>
      <c r="E31" s="24">
        <v>138451120</v>
      </c>
      <c r="F31" s="6">
        <v>109300000</v>
      </c>
      <c r="G31" s="25">
        <v>109300000</v>
      </c>
      <c r="H31" s="26">
        <v>0</v>
      </c>
      <c r="I31" s="24">
        <v>132294000</v>
      </c>
      <c r="J31" s="6">
        <v>258630000</v>
      </c>
      <c r="K31" s="25">
        <v>263650000</v>
      </c>
    </row>
    <row r="32" spans="1:11" ht="13.5">
      <c r="A32" s="34" t="s">
        <v>36</v>
      </c>
      <c r="B32" s="7">
        <f>SUM(B28:B31)</f>
        <v>190820513</v>
      </c>
      <c r="C32" s="7">
        <f aca="true" t="shared" si="5" ref="C32:K32">SUM(C28:C31)</f>
        <v>246664967</v>
      </c>
      <c r="D32" s="64">
        <f t="shared" si="5"/>
        <v>180416706</v>
      </c>
      <c r="E32" s="65">
        <f t="shared" si="5"/>
        <v>408425348</v>
      </c>
      <c r="F32" s="7">
        <f t="shared" si="5"/>
        <v>518120111</v>
      </c>
      <c r="G32" s="66">
        <f t="shared" si="5"/>
        <v>518120111</v>
      </c>
      <c r="H32" s="67">
        <f t="shared" si="5"/>
        <v>0</v>
      </c>
      <c r="I32" s="65">
        <f t="shared" si="5"/>
        <v>533880960</v>
      </c>
      <c r="J32" s="7">
        <f t="shared" si="5"/>
        <v>697561250</v>
      </c>
      <c r="K32" s="66">
        <f t="shared" si="5"/>
        <v>636750000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667828402</v>
      </c>
      <c r="C35" s="6">
        <v>693494438</v>
      </c>
      <c r="D35" s="23">
        <v>618452820</v>
      </c>
      <c r="E35" s="24">
        <v>889549651</v>
      </c>
      <c r="F35" s="6">
        <v>1135551339</v>
      </c>
      <c r="G35" s="25">
        <v>1135551339</v>
      </c>
      <c r="H35" s="26">
        <v>1761420350</v>
      </c>
      <c r="I35" s="24">
        <v>598124859</v>
      </c>
      <c r="J35" s="6">
        <v>907492812</v>
      </c>
      <c r="K35" s="25">
        <v>1291369202</v>
      </c>
    </row>
    <row r="36" spans="1:11" ht="13.5">
      <c r="A36" s="22" t="s">
        <v>39</v>
      </c>
      <c r="B36" s="6">
        <v>11723118593</v>
      </c>
      <c r="C36" s="6">
        <v>11646994350</v>
      </c>
      <c r="D36" s="23">
        <v>11570593098</v>
      </c>
      <c r="E36" s="24">
        <v>10153892864</v>
      </c>
      <c r="F36" s="6">
        <v>11454922551</v>
      </c>
      <c r="G36" s="25">
        <v>11454922551</v>
      </c>
      <c r="H36" s="26">
        <v>11383188022</v>
      </c>
      <c r="I36" s="24">
        <v>11711868126</v>
      </c>
      <c r="J36" s="6">
        <v>12112498941</v>
      </c>
      <c r="K36" s="25">
        <v>12380288597</v>
      </c>
    </row>
    <row r="37" spans="1:11" ht="13.5">
      <c r="A37" s="22" t="s">
        <v>40</v>
      </c>
      <c r="B37" s="6">
        <v>755695233</v>
      </c>
      <c r="C37" s="6">
        <v>737586541</v>
      </c>
      <c r="D37" s="23">
        <v>816131405</v>
      </c>
      <c r="E37" s="24">
        <v>464209739</v>
      </c>
      <c r="F37" s="6">
        <v>1133502230</v>
      </c>
      <c r="G37" s="25">
        <v>1133502230</v>
      </c>
      <c r="H37" s="26">
        <v>1232760342</v>
      </c>
      <c r="I37" s="24">
        <v>371980730</v>
      </c>
      <c r="J37" s="6">
        <v>374206396</v>
      </c>
      <c r="K37" s="25">
        <v>376681451</v>
      </c>
    </row>
    <row r="38" spans="1:11" ht="13.5">
      <c r="A38" s="22" t="s">
        <v>41</v>
      </c>
      <c r="B38" s="6">
        <v>327781392</v>
      </c>
      <c r="C38" s="6">
        <v>346739818</v>
      </c>
      <c r="D38" s="23">
        <v>309640457</v>
      </c>
      <c r="E38" s="24">
        <v>350175421</v>
      </c>
      <c r="F38" s="6">
        <v>309640457</v>
      </c>
      <c r="G38" s="25">
        <v>309640457</v>
      </c>
      <c r="H38" s="26">
        <v>309640457</v>
      </c>
      <c r="I38" s="24">
        <v>323121805</v>
      </c>
      <c r="J38" s="6">
        <v>336133657</v>
      </c>
      <c r="K38" s="25">
        <v>351374646</v>
      </c>
    </row>
    <row r="39" spans="1:11" ht="13.5">
      <c r="A39" s="22" t="s">
        <v>42</v>
      </c>
      <c r="B39" s="6">
        <v>11307470370</v>
      </c>
      <c r="C39" s="6">
        <v>11256162429</v>
      </c>
      <c r="D39" s="23">
        <v>11063274056</v>
      </c>
      <c r="E39" s="24">
        <v>10229057355</v>
      </c>
      <c r="F39" s="6">
        <v>11147331203</v>
      </c>
      <c r="G39" s="25">
        <v>11147331203</v>
      </c>
      <c r="H39" s="26">
        <v>11602207573</v>
      </c>
      <c r="I39" s="24">
        <v>11614890450</v>
      </c>
      <c r="J39" s="6">
        <v>12309651700</v>
      </c>
      <c r="K39" s="25">
        <v>12943601700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272418665</v>
      </c>
      <c r="C42" s="6">
        <v>231305817</v>
      </c>
      <c r="D42" s="23">
        <v>177982432</v>
      </c>
      <c r="E42" s="24">
        <v>664655819</v>
      </c>
      <c r="F42" s="6">
        <v>417901627</v>
      </c>
      <c r="G42" s="25">
        <v>417901627</v>
      </c>
      <c r="H42" s="26">
        <v>-132710876</v>
      </c>
      <c r="I42" s="24">
        <v>828161001</v>
      </c>
      <c r="J42" s="6">
        <v>982181173</v>
      </c>
      <c r="K42" s="25">
        <v>1010228658</v>
      </c>
    </row>
    <row r="43" spans="1:11" ht="13.5">
      <c r="A43" s="22" t="s">
        <v>45</v>
      </c>
      <c r="B43" s="6">
        <v>-190765512</v>
      </c>
      <c r="C43" s="6">
        <v>-204604391</v>
      </c>
      <c r="D43" s="23">
        <v>-177897676</v>
      </c>
      <c r="E43" s="24">
        <v>-407011494</v>
      </c>
      <c r="F43" s="6">
        <v>-516706259</v>
      </c>
      <c r="G43" s="25">
        <v>-516706259</v>
      </c>
      <c r="H43" s="26">
        <v>160985173</v>
      </c>
      <c r="I43" s="24">
        <v>-530885102</v>
      </c>
      <c r="J43" s="6">
        <v>-694393121</v>
      </c>
      <c r="K43" s="25">
        <v>-633402831</v>
      </c>
    </row>
    <row r="44" spans="1:11" ht="13.5">
      <c r="A44" s="22" t="s">
        <v>46</v>
      </c>
      <c r="B44" s="6">
        <v>-78633933</v>
      </c>
      <c r="C44" s="6">
        <v>-26859863</v>
      </c>
      <c r="D44" s="23">
        <v>-1358082</v>
      </c>
      <c r="E44" s="24">
        <v>0</v>
      </c>
      <c r="F44" s="6">
        <v>-150000000</v>
      </c>
      <c r="G44" s="25">
        <v>-150000000</v>
      </c>
      <c r="H44" s="26">
        <v>-37243690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127785784</v>
      </c>
      <c r="C45" s="7">
        <v>127649348</v>
      </c>
      <c r="D45" s="64">
        <v>126376022</v>
      </c>
      <c r="E45" s="65">
        <v>385348673</v>
      </c>
      <c r="F45" s="7">
        <v>-121100283</v>
      </c>
      <c r="G45" s="66">
        <v>-121100283</v>
      </c>
      <c r="H45" s="67">
        <v>36234471</v>
      </c>
      <c r="I45" s="65">
        <v>176175616</v>
      </c>
      <c r="J45" s="7">
        <v>463963668</v>
      </c>
      <c r="K45" s="66">
        <v>840789495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127785784</v>
      </c>
      <c r="C48" s="6">
        <v>127874848</v>
      </c>
      <c r="D48" s="23">
        <v>126684772</v>
      </c>
      <c r="E48" s="24">
        <v>250000000</v>
      </c>
      <c r="F48" s="6">
        <v>32737193</v>
      </c>
      <c r="G48" s="25">
        <v>32737193</v>
      </c>
      <c r="H48" s="26">
        <v>121633867</v>
      </c>
      <c r="I48" s="24">
        <v>155427606</v>
      </c>
      <c r="J48" s="6">
        <v>181542407</v>
      </c>
      <c r="K48" s="25">
        <v>193011867</v>
      </c>
    </row>
    <row r="49" spans="1:11" ht="13.5">
      <c r="A49" s="22" t="s">
        <v>50</v>
      </c>
      <c r="B49" s="6">
        <f>+B75</f>
        <v>268381919.31326842</v>
      </c>
      <c r="C49" s="6">
        <f aca="true" t="shared" si="6" ref="C49:K49">+C75</f>
        <v>272022960.5252651</v>
      </c>
      <c r="D49" s="23">
        <f t="shared" si="6"/>
        <v>433428896.7990486</v>
      </c>
      <c r="E49" s="24">
        <f t="shared" si="6"/>
        <v>-248979085.87647974</v>
      </c>
      <c r="F49" s="6">
        <f t="shared" si="6"/>
        <v>189501697.03417146</v>
      </c>
      <c r="G49" s="25">
        <f t="shared" si="6"/>
        <v>189501697.03417146</v>
      </c>
      <c r="H49" s="26">
        <f t="shared" si="6"/>
        <v>1190354776</v>
      </c>
      <c r="I49" s="24">
        <f t="shared" si="6"/>
        <v>-7378496.9199617505</v>
      </c>
      <c r="J49" s="6">
        <f t="shared" si="6"/>
        <v>-233337766.36984217</v>
      </c>
      <c r="K49" s="25">
        <f t="shared" si="6"/>
        <v>-533916818.5112301</v>
      </c>
    </row>
    <row r="50" spans="1:11" ht="13.5">
      <c r="A50" s="34" t="s">
        <v>51</v>
      </c>
      <c r="B50" s="7">
        <f>+B48-B49</f>
        <v>-140596135.31326842</v>
      </c>
      <c r="C50" s="7">
        <f aca="true" t="shared" si="7" ref="C50:K50">+C48-C49</f>
        <v>-144148112.5252651</v>
      </c>
      <c r="D50" s="64">
        <f t="shared" si="7"/>
        <v>-306744124.7990486</v>
      </c>
      <c r="E50" s="65">
        <f t="shared" si="7"/>
        <v>498979085.87647974</v>
      </c>
      <c r="F50" s="7">
        <f t="shared" si="7"/>
        <v>-156764504.03417146</v>
      </c>
      <c r="G50" s="66">
        <f t="shared" si="7"/>
        <v>-156764504.03417146</v>
      </c>
      <c r="H50" s="67">
        <f t="shared" si="7"/>
        <v>-1068720909</v>
      </c>
      <c r="I50" s="65">
        <f t="shared" si="7"/>
        <v>162806102.91996175</v>
      </c>
      <c r="J50" s="7">
        <f t="shared" si="7"/>
        <v>414880173.3698422</v>
      </c>
      <c r="K50" s="66">
        <f t="shared" si="7"/>
        <v>726928685.5112301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1191147512</v>
      </c>
      <c r="C53" s="6">
        <v>18325765687</v>
      </c>
      <c r="D53" s="23">
        <v>9843188563</v>
      </c>
      <c r="E53" s="24">
        <v>1596939900</v>
      </c>
      <c r="F53" s="6">
        <v>1706634665</v>
      </c>
      <c r="G53" s="25">
        <v>1706634665</v>
      </c>
      <c r="H53" s="26">
        <v>1188514554</v>
      </c>
      <c r="I53" s="24">
        <v>1473680289</v>
      </c>
      <c r="J53" s="6">
        <v>1559154512</v>
      </c>
      <c r="K53" s="25">
        <v>1649584740</v>
      </c>
    </row>
    <row r="54" spans="1:11" ht="13.5">
      <c r="A54" s="22" t="s">
        <v>86</v>
      </c>
      <c r="B54" s="6">
        <v>806175141</v>
      </c>
      <c r="C54" s="6">
        <v>503716807</v>
      </c>
      <c r="D54" s="23">
        <v>476075878</v>
      </c>
      <c r="E54" s="24">
        <v>248527020</v>
      </c>
      <c r="F54" s="6">
        <v>173523164</v>
      </c>
      <c r="G54" s="25">
        <v>173523164</v>
      </c>
      <c r="H54" s="26">
        <v>0</v>
      </c>
      <c r="I54" s="24">
        <v>394441442</v>
      </c>
      <c r="J54" s="6">
        <v>413643634</v>
      </c>
      <c r="K54" s="25">
        <v>492914250</v>
      </c>
    </row>
    <row r="55" spans="1:11" ht="13.5">
      <c r="A55" s="22" t="s">
        <v>54</v>
      </c>
      <c r="B55" s="6">
        <v>82270417</v>
      </c>
      <c r="C55" s="6">
        <v>120183034</v>
      </c>
      <c r="D55" s="23">
        <v>35708687</v>
      </c>
      <c r="E55" s="24">
        <v>125305608</v>
      </c>
      <c r="F55" s="6">
        <v>108389308</v>
      </c>
      <c r="G55" s="25">
        <v>108389308</v>
      </c>
      <c r="H55" s="26">
        <v>0</v>
      </c>
      <c r="I55" s="24">
        <v>299670624</v>
      </c>
      <c r="J55" s="6">
        <v>391976127</v>
      </c>
      <c r="K55" s="25">
        <v>327900000</v>
      </c>
    </row>
    <row r="56" spans="1:11" ht="13.5">
      <c r="A56" s="22" t="s">
        <v>55</v>
      </c>
      <c r="B56" s="6">
        <v>205289000</v>
      </c>
      <c r="C56" s="6">
        <v>102622181</v>
      </c>
      <c r="D56" s="23">
        <v>98321972</v>
      </c>
      <c r="E56" s="24">
        <v>213122785</v>
      </c>
      <c r="F56" s="6">
        <v>152822315</v>
      </c>
      <c r="G56" s="25">
        <v>152822315</v>
      </c>
      <c r="H56" s="26">
        <v>0</v>
      </c>
      <c r="I56" s="24">
        <v>229907790</v>
      </c>
      <c r="J56" s="6">
        <v>241705132</v>
      </c>
      <c r="K56" s="25">
        <v>249540894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159187560</v>
      </c>
      <c r="C59" s="6">
        <v>204101527</v>
      </c>
      <c r="D59" s="23">
        <v>326687237</v>
      </c>
      <c r="E59" s="24">
        <v>19927210</v>
      </c>
      <c r="F59" s="6">
        <v>140275717</v>
      </c>
      <c r="G59" s="25">
        <v>140275717</v>
      </c>
      <c r="H59" s="26">
        <v>384233485</v>
      </c>
      <c r="I59" s="24">
        <v>411875220</v>
      </c>
      <c r="J59" s="6">
        <v>434528357</v>
      </c>
      <c r="K59" s="25">
        <v>457558360</v>
      </c>
    </row>
    <row r="60" spans="1:11" ht="13.5">
      <c r="A60" s="33" t="s">
        <v>58</v>
      </c>
      <c r="B60" s="6">
        <v>231163859</v>
      </c>
      <c r="C60" s="6">
        <v>295720099</v>
      </c>
      <c r="D60" s="23">
        <v>422628149</v>
      </c>
      <c r="E60" s="24">
        <v>35767210</v>
      </c>
      <c r="F60" s="6">
        <v>183800858</v>
      </c>
      <c r="G60" s="25">
        <v>183800858</v>
      </c>
      <c r="H60" s="26">
        <v>503454525</v>
      </c>
      <c r="I60" s="24">
        <v>541720999</v>
      </c>
      <c r="J60" s="6">
        <v>571515654</v>
      </c>
      <c r="K60" s="25">
        <v>601805983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10</v>
      </c>
      <c r="C65" s="92">
        <v>33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0.8187482417071406</v>
      </c>
      <c r="C70" s="5">
        <f aca="true" t="shared" si="8" ref="C70:K70">IF(ISERROR(C71/C72),0,(C71/C72))</f>
        <v>0.7877417644099497</v>
      </c>
      <c r="D70" s="5">
        <f t="shared" si="8"/>
        <v>0.7351572400832089</v>
      </c>
      <c r="E70" s="5">
        <f t="shared" si="8"/>
        <v>0.9006306294751364</v>
      </c>
      <c r="F70" s="5">
        <f t="shared" si="8"/>
        <v>0.8219845528306352</v>
      </c>
      <c r="G70" s="5">
        <f t="shared" si="8"/>
        <v>0.8219845528306352</v>
      </c>
      <c r="H70" s="5">
        <f t="shared" si="8"/>
        <v>0</v>
      </c>
      <c r="I70" s="5">
        <f t="shared" si="8"/>
        <v>0.8091508080165031</v>
      </c>
      <c r="J70" s="5">
        <f t="shared" si="8"/>
        <v>0.8065605141988667</v>
      </c>
      <c r="K70" s="5">
        <f t="shared" si="8"/>
        <v>0.8081842806083339</v>
      </c>
    </row>
    <row r="71" spans="1:11" ht="12.75" hidden="1">
      <c r="A71" s="1" t="s">
        <v>92</v>
      </c>
      <c r="B71" s="1">
        <f>+B83</f>
        <v>2209151957</v>
      </c>
      <c r="C71" s="1">
        <f aca="true" t="shared" si="9" ref="C71:K71">+C83</f>
        <v>2638553654</v>
      </c>
      <c r="D71" s="1">
        <f t="shared" si="9"/>
        <v>2984873313</v>
      </c>
      <c r="E71" s="1">
        <f t="shared" si="9"/>
        <v>3626681740</v>
      </c>
      <c r="F71" s="1">
        <f t="shared" si="9"/>
        <v>3393348741</v>
      </c>
      <c r="G71" s="1">
        <f t="shared" si="9"/>
        <v>3393348741</v>
      </c>
      <c r="H71" s="1">
        <f t="shared" si="9"/>
        <v>3257397480</v>
      </c>
      <c r="I71" s="1">
        <f t="shared" si="9"/>
        <v>3788283741</v>
      </c>
      <c r="J71" s="1">
        <f t="shared" si="9"/>
        <v>4062732129</v>
      </c>
      <c r="K71" s="1">
        <f t="shared" si="9"/>
        <v>4616778775</v>
      </c>
    </row>
    <row r="72" spans="1:11" ht="12.75" hidden="1">
      <c r="A72" s="1" t="s">
        <v>93</v>
      </c>
      <c r="B72" s="1">
        <f>+B77</f>
        <v>2698206658</v>
      </c>
      <c r="C72" s="1">
        <f aca="true" t="shared" si="10" ref="C72:K72">+C77</f>
        <v>3349516013</v>
      </c>
      <c r="D72" s="1">
        <f t="shared" si="10"/>
        <v>4060183523</v>
      </c>
      <c r="E72" s="1">
        <f t="shared" si="10"/>
        <v>4026824784</v>
      </c>
      <c r="F72" s="1">
        <f t="shared" si="10"/>
        <v>4128239064</v>
      </c>
      <c r="G72" s="1">
        <f t="shared" si="10"/>
        <v>4128239064</v>
      </c>
      <c r="H72" s="1">
        <f t="shared" si="10"/>
        <v>0</v>
      </c>
      <c r="I72" s="1">
        <f t="shared" si="10"/>
        <v>4681801839</v>
      </c>
      <c r="J72" s="1">
        <f t="shared" si="10"/>
        <v>5037107641</v>
      </c>
      <c r="K72" s="1">
        <f t="shared" si="10"/>
        <v>5712532260</v>
      </c>
    </row>
    <row r="73" spans="1:11" ht="12.75" hidden="1">
      <c r="A73" s="1" t="s">
        <v>94</v>
      </c>
      <c r="B73" s="1">
        <f>+B74</f>
        <v>-31252767.666666664</v>
      </c>
      <c r="C73" s="1">
        <f aca="true" t="shared" si="11" ref="C73:K73">+(C78+C80+C81+C82)-(B78+B80+B81+B82)</f>
        <v>22297272</v>
      </c>
      <c r="D73" s="1">
        <f t="shared" si="11"/>
        <v>-77085686</v>
      </c>
      <c r="E73" s="1">
        <f t="shared" si="11"/>
        <v>144831594</v>
      </c>
      <c r="F73" s="1">
        <f>+(F78+F80+F81+F82)-(D78+D80+D81+D82)</f>
        <v>510894744</v>
      </c>
      <c r="G73" s="1">
        <f>+(G78+G80+G81+G82)-(D78+D80+D81+D82)</f>
        <v>510894744</v>
      </c>
      <c r="H73" s="1">
        <f>+(H78+H80+H81+H82)-(D78+D80+D81+D82)</f>
        <v>1144365558</v>
      </c>
      <c r="I73" s="1">
        <f>+(I78+I80+I81+I82)-(E78+E80+E81+E82)</f>
        <v>-197511270</v>
      </c>
      <c r="J73" s="1">
        <f t="shared" si="11"/>
        <v>281474937</v>
      </c>
      <c r="K73" s="1">
        <f t="shared" si="11"/>
        <v>370525579</v>
      </c>
    </row>
    <row r="74" spans="1:11" ht="12.75" hidden="1">
      <c r="A74" s="1" t="s">
        <v>95</v>
      </c>
      <c r="B74" s="1">
        <f>+TREND(C74:E74)</f>
        <v>-31252767.666666664</v>
      </c>
      <c r="C74" s="1">
        <f>+C73</f>
        <v>22297272</v>
      </c>
      <c r="D74" s="1">
        <f aca="true" t="shared" si="12" ref="D74:K74">+D73</f>
        <v>-77085686</v>
      </c>
      <c r="E74" s="1">
        <f t="shared" si="12"/>
        <v>144831594</v>
      </c>
      <c r="F74" s="1">
        <f t="shared" si="12"/>
        <v>510894744</v>
      </c>
      <c r="G74" s="1">
        <f t="shared" si="12"/>
        <v>510894744</v>
      </c>
      <c r="H74" s="1">
        <f t="shared" si="12"/>
        <v>1144365558</v>
      </c>
      <c r="I74" s="1">
        <f t="shared" si="12"/>
        <v>-197511270</v>
      </c>
      <c r="J74" s="1">
        <f t="shared" si="12"/>
        <v>281474937</v>
      </c>
      <c r="K74" s="1">
        <f t="shared" si="12"/>
        <v>370525579</v>
      </c>
    </row>
    <row r="75" spans="1:11" ht="12.75" hidden="1">
      <c r="A75" s="1" t="s">
        <v>96</v>
      </c>
      <c r="B75" s="1">
        <f>+B84-(((B80+B81+B78)*B70)-B79)</f>
        <v>268381919.31326842</v>
      </c>
      <c r="C75" s="1">
        <f aca="true" t="shared" si="13" ref="C75:K75">+C84-(((C80+C81+C78)*C70)-C79)</f>
        <v>272022960.5252651</v>
      </c>
      <c r="D75" s="1">
        <f t="shared" si="13"/>
        <v>433428896.7990486</v>
      </c>
      <c r="E75" s="1">
        <f t="shared" si="13"/>
        <v>-248979085.87647974</v>
      </c>
      <c r="F75" s="1">
        <f t="shared" si="13"/>
        <v>189501697.03417146</v>
      </c>
      <c r="G75" s="1">
        <f t="shared" si="13"/>
        <v>189501697.03417146</v>
      </c>
      <c r="H75" s="1">
        <f t="shared" si="13"/>
        <v>1190354776</v>
      </c>
      <c r="I75" s="1">
        <f t="shared" si="13"/>
        <v>-7378496.9199617505</v>
      </c>
      <c r="J75" s="1">
        <f t="shared" si="13"/>
        <v>-233337766.36984217</v>
      </c>
      <c r="K75" s="1">
        <f t="shared" si="13"/>
        <v>-533916818.5112301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2698206658</v>
      </c>
      <c r="C77" s="3">
        <v>3349516013</v>
      </c>
      <c r="D77" s="3">
        <v>4060183523</v>
      </c>
      <c r="E77" s="3">
        <v>4026824784</v>
      </c>
      <c r="F77" s="3">
        <v>4128239064</v>
      </c>
      <c r="G77" s="3">
        <v>4128239064</v>
      </c>
      <c r="H77" s="3">
        <v>0</v>
      </c>
      <c r="I77" s="3">
        <v>4681801839</v>
      </c>
      <c r="J77" s="3">
        <v>5037107641</v>
      </c>
      <c r="K77" s="3">
        <v>5712532260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693726929</v>
      </c>
      <c r="C79" s="3">
        <v>698824397</v>
      </c>
      <c r="D79" s="3">
        <v>775069741</v>
      </c>
      <c r="E79" s="3">
        <v>300000000</v>
      </c>
      <c r="F79" s="3">
        <v>991440349</v>
      </c>
      <c r="G79" s="3">
        <v>991440349</v>
      </c>
      <c r="H79" s="3">
        <v>1190354776</v>
      </c>
      <c r="I79" s="3">
        <v>326022692</v>
      </c>
      <c r="J79" s="3">
        <v>326022692</v>
      </c>
      <c r="K79" s="3">
        <v>326022692</v>
      </c>
    </row>
    <row r="80" spans="1:11" ht="12.75" hidden="1">
      <c r="A80" s="2" t="s">
        <v>67</v>
      </c>
      <c r="B80" s="3">
        <v>292068214</v>
      </c>
      <c r="C80" s="3">
        <v>282265533</v>
      </c>
      <c r="D80" s="3">
        <v>242445019</v>
      </c>
      <c r="E80" s="3">
        <v>427549651</v>
      </c>
      <c r="F80" s="3">
        <v>303046218</v>
      </c>
      <c r="G80" s="3">
        <v>303046218</v>
      </c>
      <c r="H80" s="3">
        <v>1236266842</v>
      </c>
      <c r="I80" s="3">
        <v>307588106</v>
      </c>
      <c r="J80" s="3">
        <v>147907928</v>
      </c>
      <c r="K80" s="3">
        <v>75889662</v>
      </c>
    </row>
    <row r="81" spans="1:11" ht="12.75" hidden="1">
      <c r="A81" s="2" t="s">
        <v>68</v>
      </c>
      <c r="B81" s="3">
        <v>227438257</v>
      </c>
      <c r="C81" s="3">
        <v>259538210</v>
      </c>
      <c r="D81" s="3">
        <v>222273038</v>
      </c>
      <c r="E81" s="3">
        <v>182000000</v>
      </c>
      <c r="F81" s="3">
        <v>672566583</v>
      </c>
      <c r="G81" s="3">
        <v>672566583</v>
      </c>
      <c r="H81" s="3">
        <v>372816773</v>
      </c>
      <c r="I81" s="3">
        <v>104450275</v>
      </c>
      <c r="J81" s="3">
        <v>545605390</v>
      </c>
      <c r="K81" s="3">
        <v>988149235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2209151957</v>
      </c>
      <c r="C83" s="3">
        <v>2638553654</v>
      </c>
      <c r="D83" s="3">
        <v>2984873313</v>
      </c>
      <c r="E83" s="3">
        <v>3626681740</v>
      </c>
      <c r="F83" s="3">
        <v>3393348741</v>
      </c>
      <c r="G83" s="3">
        <v>3393348741</v>
      </c>
      <c r="H83" s="3">
        <v>3257397480</v>
      </c>
      <c r="I83" s="3">
        <v>3788283741</v>
      </c>
      <c r="J83" s="3">
        <v>4062732129</v>
      </c>
      <c r="K83" s="3">
        <v>4616778775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90132840</v>
      </c>
      <c r="C5" s="6">
        <v>94353113</v>
      </c>
      <c r="D5" s="23">
        <v>106157366</v>
      </c>
      <c r="E5" s="24">
        <v>130588389</v>
      </c>
      <c r="F5" s="6">
        <v>132629639</v>
      </c>
      <c r="G5" s="25">
        <v>132629639</v>
      </c>
      <c r="H5" s="26">
        <v>0</v>
      </c>
      <c r="I5" s="24">
        <v>145986409</v>
      </c>
      <c r="J5" s="6">
        <v>157665322</v>
      </c>
      <c r="K5" s="25">
        <v>170278547</v>
      </c>
    </row>
    <row r="6" spans="1:11" ht="13.5">
      <c r="A6" s="22" t="s">
        <v>18</v>
      </c>
      <c r="B6" s="6">
        <v>325320859</v>
      </c>
      <c r="C6" s="6">
        <v>377170635</v>
      </c>
      <c r="D6" s="23">
        <v>421537853</v>
      </c>
      <c r="E6" s="24">
        <v>479663000</v>
      </c>
      <c r="F6" s="6">
        <v>471967502</v>
      </c>
      <c r="G6" s="25">
        <v>471967502</v>
      </c>
      <c r="H6" s="26">
        <v>0</v>
      </c>
      <c r="I6" s="24">
        <v>552396253</v>
      </c>
      <c r="J6" s="6">
        <v>616153352</v>
      </c>
      <c r="K6" s="25">
        <v>687109935</v>
      </c>
    </row>
    <row r="7" spans="1:11" ht="13.5">
      <c r="A7" s="22" t="s">
        <v>19</v>
      </c>
      <c r="B7" s="6">
        <v>1157217</v>
      </c>
      <c r="C7" s="6">
        <v>2036636</v>
      </c>
      <c r="D7" s="23">
        <v>4850916</v>
      </c>
      <c r="E7" s="24">
        <v>2000000</v>
      </c>
      <c r="F7" s="6">
        <v>3300000</v>
      </c>
      <c r="G7" s="25">
        <v>3300000</v>
      </c>
      <c r="H7" s="26">
        <v>0</v>
      </c>
      <c r="I7" s="24">
        <v>4000000</v>
      </c>
      <c r="J7" s="6">
        <v>3000000</v>
      </c>
      <c r="K7" s="25">
        <v>3000000</v>
      </c>
    </row>
    <row r="8" spans="1:11" ht="13.5">
      <c r="A8" s="22" t="s">
        <v>20</v>
      </c>
      <c r="B8" s="6">
        <v>56818071</v>
      </c>
      <c r="C8" s="6">
        <v>64200113</v>
      </c>
      <c r="D8" s="23">
        <v>68248705</v>
      </c>
      <c r="E8" s="24">
        <v>77118902</v>
      </c>
      <c r="F8" s="6">
        <v>78230479</v>
      </c>
      <c r="G8" s="25">
        <v>78230479</v>
      </c>
      <c r="H8" s="26">
        <v>0</v>
      </c>
      <c r="I8" s="24">
        <v>88565257</v>
      </c>
      <c r="J8" s="6">
        <v>86564805</v>
      </c>
      <c r="K8" s="25">
        <v>96541777</v>
      </c>
    </row>
    <row r="9" spans="1:11" ht="13.5">
      <c r="A9" s="22" t="s">
        <v>21</v>
      </c>
      <c r="B9" s="6">
        <v>46100865</v>
      </c>
      <c r="C9" s="6">
        <v>86856916</v>
      </c>
      <c r="D9" s="23">
        <v>85865550</v>
      </c>
      <c r="E9" s="24">
        <v>50014392</v>
      </c>
      <c r="F9" s="6">
        <v>88304072</v>
      </c>
      <c r="G9" s="25">
        <v>88304072</v>
      </c>
      <c r="H9" s="26">
        <v>0</v>
      </c>
      <c r="I9" s="24">
        <v>88148858</v>
      </c>
      <c r="J9" s="6">
        <v>95276775</v>
      </c>
      <c r="K9" s="25">
        <v>102626339</v>
      </c>
    </row>
    <row r="10" spans="1:11" ht="25.5">
      <c r="A10" s="27" t="s">
        <v>85</v>
      </c>
      <c r="B10" s="28">
        <f>SUM(B5:B9)</f>
        <v>519529852</v>
      </c>
      <c r="C10" s="29">
        <f aca="true" t="shared" si="0" ref="C10:K10">SUM(C5:C9)</f>
        <v>624617413</v>
      </c>
      <c r="D10" s="30">
        <f t="shared" si="0"/>
        <v>686660390</v>
      </c>
      <c r="E10" s="28">
        <f t="shared" si="0"/>
        <v>739384683</v>
      </c>
      <c r="F10" s="29">
        <f t="shared" si="0"/>
        <v>774431692</v>
      </c>
      <c r="G10" s="31">
        <f t="shared" si="0"/>
        <v>774431692</v>
      </c>
      <c r="H10" s="32">
        <f t="shared" si="0"/>
        <v>0</v>
      </c>
      <c r="I10" s="28">
        <f t="shared" si="0"/>
        <v>879096777</v>
      </c>
      <c r="J10" s="29">
        <f t="shared" si="0"/>
        <v>958660254</v>
      </c>
      <c r="K10" s="31">
        <f t="shared" si="0"/>
        <v>1059556598</v>
      </c>
    </row>
    <row r="11" spans="1:11" ht="13.5">
      <c r="A11" s="22" t="s">
        <v>22</v>
      </c>
      <c r="B11" s="6">
        <v>135701991</v>
      </c>
      <c r="C11" s="6">
        <v>151169690</v>
      </c>
      <c r="D11" s="23">
        <v>125997712</v>
      </c>
      <c r="E11" s="24">
        <v>186356469</v>
      </c>
      <c r="F11" s="6">
        <v>186838150</v>
      </c>
      <c r="G11" s="25">
        <v>186838150</v>
      </c>
      <c r="H11" s="26">
        <v>0</v>
      </c>
      <c r="I11" s="24">
        <v>218911756</v>
      </c>
      <c r="J11" s="6">
        <v>243098411</v>
      </c>
      <c r="K11" s="25">
        <v>265702494</v>
      </c>
    </row>
    <row r="12" spans="1:11" ht="13.5">
      <c r="A12" s="22" t="s">
        <v>23</v>
      </c>
      <c r="B12" s="6">
        <v>7430429</v>
      </c>
      <c r="C12" s="6">
        <v>7874951</v>
      </c>
      <c r="D12" s="23">
        <v>8740935</v>
      </c>
      <c r="E12" s="24">
        <v>9052058</v>
      </c>
      <c r="F12" s="6">
        <v>9052058</v>
      </c>
      <c r="G12" s="25">
        <v>9052058</v>
      </c>
      <c r="H12" s="26">
        <v>0</v>
      </c>
      <c r="I12" s="24">
        <v>9630000</v>
      </c>
      <c r="J12" s="6">
        <v>10304100</v>
      </c>
      <c r="K12" s="25">
        <v>11025387</v>
      </c>
    </row>
    <row r="13" spans="1:11" ht="13.5">
      <c r="A13" s="22" t="s">
        <v>86</v>
      </c>
      <c r="B13" s="6">
        <v>77423417</v>
      </c>
      <c r="C13" s="6">
        <v>109753182</v>
      </c>
      <c r="D13" s="23">
        <v>115484153</v>
      </c>
      <c r="E13" s="24">
        <v>131699993</v>
      </c>
      <c r="F13" s="6">
        <v>131699993</v>
      </c>
      <c r="G13" s="25">
        <v>131699993</v>
      </c>
      <c r="H13" s="26">
        <v>0</v>
      </c>
      <c r="I13" s="24">
        <v>144869000</v>
      </c>
      <c r="J13" s="6">
        <v>158847700</v>
      </c>
      <c r="K13" s="25">
        <v>174732470</v>
      </c>
    </row>
    <row r="14" spans="1:11" ht="13.5">
      <c r="A14" s="22" t="s">
        <v>24</v>
      </c>
      <c r="B14" s="6">
        <v>13987567</v>
      </c>
      <c r="C14" s="6">
        <v>16119860</v>
      </c>
      <c r="D14" s="23">
        <v>16722328</v>
      </c>
      <c r="E14" s="24">
        <v>18805823</v>
      </c>
      <c r="F14" s="6">
        <v>19805936</v>
      </c>
      <c r="G14" s="25">
        <v>19805936</v>
      </c>
      <c r="H14" s="26">
        <v>0</v>
      </c>
      <c r="I14" s="24">
        <v>18488951</v>
      </c>
      <c r="J14" s="6">
        <v>16697918</v>
      </c>
      <c r="K14" s="25">
        <v>14498747</v>
      </c>
    </row>
    <row r="15" spans="1:11" ht="13.5">
      <c r="A15" s="22" t="s">
        <v>25</v>
      </c>
      <c r="B15" s="6">
        <v>199877869</v>
      </c>
      <c r="C15" s="6">
        <v>225659653</v>
      </c>
      <c r="D15" s="23">
        <v>250231044</v>
      </c>
      <c r="E15" s="24">
        <v>283638999</v>
      </c>
      <c r="F15" s="6">
        <v>286171704</v>
      </c>
      <c r="G15" s="25">
        <v>286171704</v>
      </c>
      <c r="H15" s="26">
        <v>0</v>
      </c>
      <c r="I15" s="24">
        <v>328032914</v>
      </c>
      <c r="J15" s="6">
        <v>370923974</v>
      </c>
      <c r="K15" s="25">
        <v>430715757</v>
      </c>
    </row>
    <row r="16" spans="1:11" ht="13.5">
      <c r="A16" s="33" t="s">
        <v>26</v>
      </c>
      <c r="B16" s="6">
        <v>15154</v>
      </c>
      <c r="C16" s="6">
        <v>826351</v>
      </c>
      <c r="D16" s="23">
        <v>1494313</v>
      </c>
      <c r="E16" s="24">
        <v>5926265</v>
      </c>
      <c r="F16" s="6">
        <v>5649035</v>
      </c>
      <c r="G16" s="25">
        <v>5649035</v>
      </c>
      <c r="H16" s="26">
        <v>0</v>
      </c>
      <c r="I16" s="24">
        <v>7197963</v>
      </c>
      <c r="J16" s="6">
        <v>7879538</v>
      </c>
      <c r="K16" s="25">
        <v>8688806</v>
      </c>
    </row>
    <row r="17" spans="1:11" ht="13.5">
      <c r="A17" s="22" t="s">
        <v>27</v>
      </c>
      <c r="B17" s="6">
        <v>138328069</v>
      </c>
      <c r="C17" s="6">
        <v>134244117</v>
      </c>
      <c r="D17" s="23">
        <v>197110245</v>
      </c>
      <c r="E17" s="24">
        <v>192673547</v>
      </c>
      <c r="F17" s="6">
        <v>227621886</v>
      </c>
      <c r="G17" s="25">
        <v>227621886</v>
      </c>
      <c r="H17" s="26">
        <v>0</v>
      </c>
      <c r="I17" s="24">
        <v>264566582</v>
      </c>
      <c r="J17" s="6">
        <v>274651980</v>
      </c>
      <c r="K17" s="25">
        <v>292478847</v>
      </c>
    </row>
    <row r="18" spans="1:11" ht="13.5">
      <c r="A18" s="34" t="s">
        <v>28</v>
      </c>
      <c r="B18" s="35">
        <f>SUM(B11:B17)</f>
        <v>572764496</v>
      </c>
      <c r="C18" s="36">
        <f aca="true" t="shared" si="1" ref="C18:K18">SUM(C11:C17)</f>
        <v>645647804</v>
      </c>
      <c r="D18" s="37">
        <f t="shared" si="1"/>
        <v>715780730</v>
      </c>
      <c r="E18" s="35">
        <f t="shared" si="1"/>
        <v>828153154</v>
      </c>
      <c r="F18" s="36">
        <f t="shared" si="1"/>
        <v>866838762</v>
      </c>
      <c r="G18" s="38">
        <f t="shared" si="1"/>
        <v>866838762</v>
      </c>
      <c r="H18" s="39">
        <f t="shared" si="1"/>
        <v>0</v>
      </c>
      <c r="I18" s="35">
        <f t="shared" si="1"/>
        <v>991697166</v>
      </c>
      <c r="J18" s="36">
        <f t="shared" si="1"/>
        <v>1082403621</v>
      </c>
      <c r="K18" s="38">
        <f t="shared" si="1"/>
        <v>1197842508</v>
      </c>
    </row>
    <row r="19" spans="1:11" ht="13.5">
      <c r="A19" s="34" t="s">
        <v>29</v>
      </c>
      <c r="B19" s="40">
        <f>+B10-B18</f>
        <v>-53234644</v>
      </c>
      <c r="C19" s="41">
        <f aca="true" t="shared" si="2" ref="C19:K19">+C10-C18</f>
        <v>-21030391</v>
      </c>
      <c r="D19" s="42">
        <f t="shared" si="2"/>
        <v>-29120340</v>
      </c>
      <c r="E19" s="40">
        <f t="shared" si="2"/>
        <v>-88768471</v>
      </c>
      <c r="F19" s="41">
        <f t="shared" si="2"/>
        <v>-92407070</v>
      </c>
      <c r="G19" s="43">
        <f t="shared" si="2"/>
        <v>-92407070</v>
      </c>
      <c r="H19" s="44">
        <f t="shared" si="2"/>
        <v>0</v>
      </c>
      <c r="I19" s="40">
        <f t="shared" si="2"/>
        <v>-112600389</v>
      </c>
      <c r="J19" s="41">
        <f t="shared" si="2"/>
        <v>-123743367</v>
      </c>
      <c r="K19" s="43">
        <f t="shared" si="2"/>
        <v>-138285910</v>
      </c>
    </row>
    <row r="20" spans="1:11" ht="13.5">
      <c r="A20" s="22" t="s">
        <v>30</v>
      </c>
      <c r="B20" s="24">
        <v>33200394</v>
      </c>
      <c r="C20" s="6">
        <v>32006161</v>
      </c>
      <c r="D20" s="23">
        <v>36315700</v>
      </c>
      <c r="E20" s="24">
        <v>31236000</v>
      </c>
      <c r="F20" s="6">
        <v>30322001</v>
      </c>
      <c r="G20" s="25">
        <v>30322001</v>
      </c>
      <c r="H20" s="26">
        <v>0</v>
      </c>
      <c r="I20" s="24">
        <v>50510000</v>
      </c>
      <c r="J20" s="6">
        <v>69509000</v>
      </c>
      <c r="K20" s="25">
        <v>59265000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1200000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-20034250</v>
      </c>
      <c r="C22" s="52">
        <f aca="true" t="shared" si="3" ref="C22:K22">SUM(C19:C21)</f>
        <v>10975770</v>
      </c>
      <c r="D22" s="53">
        <f t="shared" si="3"/>
        <v>7195360</v>
      </c>
      <c r="E22" s="51">
        <f t="shared" si="3"/>
        <v>-56332471</v>
      </c>
      <c r="F22" s="52">
        <f t="shared" si="3"/>
        <v>-62085069</v>
      </c>
      <c r="G22" s="54">
        <f t="shared" si="3"/>
        <v>-62085069</v>
      </c>
      <c r="H22" s="55">
        <f t="shared" si="3"/>
        <v>0</v>
      </c>
      <c r="I22" s="51">
        <f t="shared" si="3"/>
        <v>-62090389</v>
      </c>
      <c r="J22" s="52">
        <f t="shared" si="3"/>
        <v>-54234367</v>
      </c>
      <c r="K22" s="54">
        <f t="shared" si="3"/>
        <v>-79020910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-20034250</v>
      </c>
      <c r="C24" s="41">
        <f aca="true" t="shared" si="4" ref="C24:K24">SUM(C22:C23)</f>
        <v>10975770</v>
      </c>
      <c r="D24" s="42">
        <f t="shared" si="4"/>
        <v>7195360</v>
      </c>
      <c r="E24" s="40">
        <f t="shared" si="4"/>
        <v>-56332471</v>
      </c>
      <c r="F24" s="41">
        <f t="shared" si="4"/>
        <v>-62085069</v>
      </c>
      <c r="G24" s="43">
        <f t="shared" si="4"/>
        <v>-62085069</v>
      </c>
      <c r="H24" s="44">
        <f t="shared" si="4"/>
        <v>0</v>
      </c>
      <c r="I24" s="40">
        <f t="shared" si="4"/>
        <v>-62090389</v>
      </c>
      <c r="J24" s="41">
        <f t="shared" si="4"/>
        <v>-54234367</v>
      </c>
      <c r="K24" s="43">
        <f t="shared" si="4"/>
        <v>-79020910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42456784</v>
      </c>
      <c r="C27" s="7">
        <v>98129636</v>
      </c>
      <c r="D27" s="64">
        <v>86171549</v>
      </c>
      <c r="E27" s="65">
        <v>82391545</v>
      </c>
      <c r="F27" s="7">
        <v>73883691</v>
      </c>
      <c r="G27" s="66">
        <v>73883691</v>
      </c>
      <c r="H27" s="67">
        <v>0</v>
      </c>
      <c r="I27" s="65">
        <v>91790000</v>
      </c>
      <c r="J27" s="7">
        <v>76014000</v>
      </c>
      <c r="K27" s="66">
        <v>64910000</v>
      </c>
    </row>
    <row r="28" spans="1:11" ht="13.5">
      <c r="A28" s="68" t="s">
        <v>30</v>
      </c>
      <c r="B28" s="6">
        <v>33200579</v>
      </c>
      <c r="C28" s="6">
        <v>32006662</v>
      </c>
      <c r="D28" s="23">
        <v>36316381</v>
      </c>
      <c r="E28" s="24">
        <v>34455000</v>
      </c>
      <c r="F28" s="6">
        <v>30372000</v>
      </c>
      <c r="G28" s="25">
        <v>30372000</v>
      </c>
      <c r="H28" s="26">
        <v>0</v>
      </c>
      <c r="I28" s="24">
        <v>37163000</v>
      </c>
      <c r="J28" s="6">
        <v>38661000</v>
      </c>
      <c r="K28" s="25">
        <v>42200000</v>
      </c>
    </row>
    <row r="29" spans="1:11" ht="13.5">
      <c r="A29" s="22" t="s">
        <v>90</v>
      </c>
      <c r="B29" s="6">
        <v>1822377</v>
      </c>
      <c r="C29" s="6">
        <v>52708495</v>
      </c>
      <c r="D29" s="23">
        <v>1068215</v>
      </c>
      <c r="E29" s="24">
        <v>8550000</v>
      </c>
      <c r="F29" s="6">
        <v>5280000</v>
      </c>
      <c r="G29" s="25">
        <v>5280000</v>
      </c>
      <c r="H29" s="26">
        <v>0</v>
      </c>
      <c r="I29" s="24">
        <v>13347000</v>
      </c>
      <c r="J29" s="6">
        <v>30848000</v>
      </c>
      <c r="K29" s="25">
        <v>17065000</v>
      </c>
    </row>
    <row r="30" spans="1:11" ht="13.5">
      <c r="A30" s="22" t="s">
        <v>34</v>
      </c>
      <c r="B30" s="6">
        <v>1931182</v>
      </c>
      <c r="C30" s="6">
        <v>3112039</v>
      </c>
      <c r="D30" s="23">
        <v>35918717</v>
      </c>
      <c r="E30" s="24">
        <v>24400000</v>
      </c>
      <c r="F30" s="6">
        <v>20307039</v>
      </c>
      <c r="G30" s="25">
        <v>20307039</v>
      </c>
      <c r="H30" s="26">
        <v>0</v>
      </c>
      <c r="I30" s="24">
        <v>35995000</v>
      </c>
      <c r="J30" s="6">
        <v>0</v>
      </c>
      <c r="K30" s="25">
        <v>0</v>
      </c>
    </row>
    <row r="31" spans="1:11" ht="13.5">
      <c r="A31" s="22" t="s">
        <v>35</v>
      </c>
      <c r="B31" s="6">
        <v>5502646</v>
      </c>
      <c r="C31" s="6">
        <v>10302440</v>
      </c>
      <c r="D31" s="23">
        <v>12868236</v>
      </c>
      <c r="E31" s="24">
        <v>14986545</v>
      </c>
      <c r="F31" s="6">
        <v>17924652</v>
      </c>
      <c r="G31" s="25">
        <v>17924652</v>
      </c>
      <c r="H31" s="26">
        <v>0</v>
      </c>
      <c r="I31" s="24">
        <v>5285000</v>
      </c>
      <c r="J31" s="6">
        <v>6505000</v>
      </c>
      <c r="K31" s="25">
        <v>5645000</v>
      </c>
    </row>
    <row r="32" spans="1:11" ht="13.5">
      <c r="A32" s="34" t="s">
        <v>36</v>
      </c>
      <c r="B32" s="7">
        <f>SUM(B28:B31)</f>
        <v>42456784</v>
      </c>
      <c r="C32" s="7">
        <f aca="true" t="shared" si="5" ref="C32:K32">SUM(C28:C31)</f>
        <v>98129636</v>
      </c>
      <c r="D32" s="64">
        <f t="shared" si="5"/>
        <v>86171549</v>
      </c>
      <c r="E32" s="65">
        <f t="shared" si="5"/>
        <v>82391545</v>
      </c>
      <c r="F32" s="7">
        <f t="shared" si="5"/>
        <v>73883691</v>
      </c>
      <c r="G32" s="66">
        <f t="shared" si="5"/>
        <v>73883691</v>
      </c>
      <c r="H32" s="67">
        <f t="shared" si="5"/>
        <v>0</v>
      </c>
      <c r="I32" s="65">
        <f t="shared" si="5"/>
        <v>91790000</v>
      </c>
      <c r="J32" s="7">
        <f t="shared" si="5"/>
        <v>76014000</v>
      </c>
      <c r="K32" s="66">
        <f t="shared" si="5"/>
        <v>64910000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118018021</v>
      </c>
      <c r="C35" s="6">
        <v>154497957</v>
      </c>
      <c r="D35" s="23">
        <v>226859017</v>
      </c>
      <c r="E35" s="24">
        <v>174406852</v>
      </c>
      <c r="F35" s="6">
        <v>222060658</v>
      </c>
      <c r="G35" s="25">
        <v>222060658</v>
      </c>
      <c r="H35" s="26">
        <v>184412031</v>
      </c>
      <c r="I35" s="24">
        <v>215016229</v>
      </c>
      <c r="J35" s="6">
        <v>235155231</v>
      </c>
      <c r="K35" s="25">
        <v>259335868</v>
      </c>
    </row>
    <row r="36" spans="1:11" ht="13.5">
      <c r="A36" s="22" t="s">
        <v>39</v>
      </c>
      <c r="B36" s="6">
        <v>2144185135</v>
      </c>
      <c r="C36" s="6">
        <v>2151315342</v>
      </c>
      <c r="D36" s="23">
        <v>2116094854</v>
      </c>
      <c r="E36" s="24">
        <v>2072839195</v>
      </c>
      <c r="F36" s="6">
        <v>2058278551</v>
      </c>
      <c r="G36" s="25">
        <v>2058278551</v>
      </c>
      <c r="H36" s="26">
        <v>2050725734</v>
      </c>
      <c r="I36" s="24">
        <v>2005199551</v>
      </c>
      <c r="J36" s="6">
        <v>1922365851</v>
      </c>
      <c r="K36" s="25">
        <v>1812928381</v>
      </c>
    </row>
    <row r="37" spans="1:11" ht="13.5">
      <c r="A37" s="22" t="s">
        <v>40</v>
      </c>
      <c r="B37" s="6">
        <v>111744613</v>
      </c>
      <c r="C37" s="6">
        <v>103826203</v>
      </c>
      <c r="D37" s="23">
        <v>129888351</v>
      </c>
      <c r="E37" s="24">
        <v>105764138</v>
      </c>
      <c r="F37" s="6">
        <v>149503384</v>
      </c>
      <c r="G37" s="25">
        <v>149503384</v>
      </c>
      <c r="H37" s="26">
        <v>102011972</v>
      </c>
      <c r="I37" s="24">
        <v>158132314</v>
      </c>
      <c r="J37" s="6">
        <v>165959250</v>
      </c>
      <c r="K37" s="25">
        <v>173686430</v>
      </c>
    </row>
    <row r="38" spans="1:11" ht="13.5">
      <c r="A38" s="22" t="s">
        <v>41</v>
      </c>
      <c r="B38" s="6">
        <v>173521711</v>
      </c>
      <c r="C38" s="6">
        <v>222648197</v>
      </c>
      <c r="D38" s="23">
        <v>226531257</v>
      </c>
      <c r="E38" s="24">
        <v>234423127</v>
      </c>
      <c r="F38" s="6">
        <v>201104875</v>
      </c>
      <c r="G38" s="25">
        <v>201104875</v>
      </c>
      <c r="H38" s="26">
        <v>212756472</v>
      </c>
      <c r="I38" s="24">
        <v>194443663</v>
      </c>
      <c r="J38" s="6">
        <v>178158070</v>
      </c>
      <c r="K38" s="25">
        <v>163808590</v>
      </c>
    </row>
    <row r="39" spans="1:11" ht="13.5">
      <c r="A39" s="22" t="s">
        <v>42</v>
      </c>
      <c r="B39" s="6">
        <v>1976936832</v>
      </c>
      <c r="C39" s="6">
        <v>1979338899</v>
      </c>
      <c r="D39" s="23">
        <v>1986534263</v>
      </c>
      <c r="E39" s="24">
        <v>1907058782</v>
      </c>
      <c r="F39" s="6">
        <v>1929730950</v>
      </c>
      <c r="G39" s="25">
        <v>1929730950</v>
      </c>
      <c r="H39" s="26">
        <v>1920369321</v>
      </c>
      <c r="I39" s="24">
        <v>1867639803</v>
      </c>
      <c r="J39" s="6">
        <v>1813403762</v>
      </c>
      <c r="K39" s="25">
        <v>1734769229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82421426</v>
      </c>
      <c r="C42" s="6">
        <v>103613562</v>
      </c>
      <c r="D42" s="23">
        <v>113413484</v>
      </c>
      <c r="E42" s="24">
        <v>-55923740</v>
      </c>
      <c r="F42" s="6">
        <v>-106949197</v>
      </c>
      <c r="G42" s="25">
        <v>-106949197</v>
      </c>
      <c r="H42" s="26">
        <v>63515853</v>
      </c>
      <c r="I42" s="24">
        <v>170358213</v>
      </c>
      <c r="J42" s="6">
        <v>195539825</v>
      </c>
      <c r="K42" s="25">
        <v>191382258</v>
      </c>
    </row>
    <row r="43" spans="1:11" ht="13.5">
      <c r="A43" s="22" t="s">
        <v>45</v>
      </c>
      <c r="B43" s="6">
        <v>-74435452</v>
      </c>
      <c r="C43" s="6">
        <v>-81104185</v>
      </c>
      <c r="D43" s="23">
        <v>-104272355</v>
      </c>
      <c r="E43" s="24">
        <v>-81191545</v>
      </c>
      <c r="F43" s="6">
        <v>-153367697</v>
      </c>
      <c r="G43" s="25">
        <v>-153367697</v>
      </c>
      <c r="H43" s="26">
        <v>-138280957</v>
      </c>
      <c r="I43" s="24">
        <v>-185031652</v>
      </c>
      <c r="J43" s="6">
        <v>-173931977</v>
      </c>
      <c r="K43" s="25">
        <v>-168927431</v>
      </c>
    </row>
    <row r="44" spans="1:11" ht="13.5">
      <c r="A44" s="22" t="s">
        <v>46</v>
      </c>
      <c r="B44" s="6">
        <v>-7346974</v>
      </c>
      <c r="C44" s="6">
        <v>12624227</v>
      </c>
      <c r="D44" s="23">
        <v>41845367</v>
      </c>
      <c r="E44" s="24">
        <v>-13670834</v>
      </c>
      <c r="F44" s="6">
        <v>-19400003</v>
      </c>
      <c r="G44" s="25">
        <v>-19400003</v>
      </c>
      <c r="H44" s="26">
        <v>-18326059</v>
      </c>
      <c r="I44" s="24">
        <v>-7995168</v>
      </c>
      <c r="J44" s="6">
        <v>-18583511</v>
      </c>
      <c r="K44" s="25">
        <v>-17038213</v>
      </c>
    </row>
    <row r="45" spans="1:11" ht="13.5">
      <c r="A45" s="34" t="s">
        <v>47</v>
      </c>
      <c r="B45" s="7">
        <v>5349916</v>
      </c>
      <c r="C45" s="7">
        <v>40483880</v>
      </c>
      <c r="D45" s="64">
        <v>91470683</v>
      </c>
      <c r="E45" s="65">
        <v>-130432119</v>
      </c>
      <c r="F45" s="7">
        <v>-188246073</v>
      </c>
      <c r="G45" s="66">
        <v>-188246073</v>
      </c>
      <c r="H45" s="67">
        <v>-2658308</v>
      </c>
      <c r="I45" s="65">
        <v>37773792</v>
      </c>
      <c r="J45" s="7">
        <v>40798129</v>
      </c>
      <c r="K45" s="66">
        <v>46214743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5350276</v>
      </c>
      <c r="C48" s="6">
        <v>40484187</v>
      </c>
      <c r="D48" s="23">
        <v>91470823</v>
      </c>
      <c r="E48" s="24">
        <v>47238541</v>
      </c>
      <c r="F48" s="6">
        <v>60442399</v>
      </c>
      <c r="G48" s="25">
        <v>60442399</v>
      </c>
      <c r="H48" s="26">
        <v>75516750</v>
      </c>
      <c r="I48" s="24">
        <v>37773886</v>
      </c>
      <c r="J48" s="6">
        <v>40798223</v>
      </c>
      <c r="K48" s="25">
        <v>46214837</v>
      </c>
    </row>
    <row r="49" spans="1:11" ht="13.5">
      <c r="A49" s="22" t="s">
        <v>50</v>
      </c>
      <c r="B49" s="6">
        <f>+B75</f>
        <v>52279697.10403104</v>
      </c>
      <c r="C49" s="6">
        <f aca="true" t="shared" si="6" ref="C49:K49">+C75</f>
        <v>65714958.93225664</v>
      </c>
      <c r="D49" s="23">
        <f t="shared" si="6"/>
        <v>89262503.70855555</v>
      </c>
      <c r="E49" s="24">
        <f t="shared" si="6"/>
        <v>34681038.14901659</v>
      </c>
      <c r="F49" s="6">
        <f t="shared" si="6"/>
        <v>122108966.64369817</v>
      </c>
      <c r="G49" s="25">
        <f t="shared" si="6"/>
        <v>122108966.64369817</v>
      </c>
      <c r="H49" s="26">
        <f t="shared" si="6"/>
        <v>152478219</v>
      </c>
      <c r="I49" s="24">
        <f t="shared" si="6"/>
        <v>36342049.352074444</v>
      </c>
      <c r="J49" s="6">
        <f t="shared" si="6"/>
        <v>28067189.50917712</v>
      </c>
      <c r="K49" s="25">
        <f t="shared" si="6"/>
        <v>25575673.745924354</v>
      </c>
    </row>
    <row r="50" spans="1:11" ht="13.5">
      <c r="A50" s="34" t="s">
        <v>51</v>
      </c>
      <c r="B50" s="7">
        <f>+B48-B49</f>
        <v>-46929421.10403104</v>
      </c>
      <c r="C50" s="7">
        <f aca="true" t="shared" si="7" ref="C50:K50">+C48-C49</f>
        <v>-25230771.93225664</v>
      </c>
      <c r="D50" s="64">
        <f t="shared" si="7"/>
        <v>2208319.2914444506</v>
      </c>
      <c r="E50" s="65">
        <f t="shared" si="7"/>
        <v>12557502.850983411</v>
      </c>
      <c r="F50" s="7">
        <f t="shared" si="7"/>
        <v>-61666567.64369817</v>
      </c>
      <c r="G50" s="66">
        <f t="shared" si="7"/>
        <v>-61666567.64369817</v>
      </c>
      <c r="H50" s="67">
        <f t="shared" si="7"/>
        <v>-76961469</v>
      </c>
      <c r="I50" s="65">
        <f t="shared" si="7"/>
        <v>1431836.6479255557</v>
      </c>
      <c r="J50" s="7">
        <f t="shared" si="7"/>
        <v>12731033.490822881</v>
      </c>
      <c r="K50" s="66">
        <f t="shared" si="7"/>
        <v>20639163.254075646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2101728784</v>
      </c>
      <c r="C53" s="6">
        <v>2053165636</v>
      </c>
      <c r="D53" s="23">
        <v>2029902549</v>
      </c>
      <c r="E53" s="24">
        <v>2072688371</v>
      </c>
      <c r="F53" s="6">
        <v>2064180517</v>
      </c>
      <c r="G53" s="25">
        <v>2064180517</v>
      </c>
      <c r="H53" s="26">
        <v>1990296826</v>
      </c>
      <c r="I53" s="24">
        <v>1913391850</v>
      </c>
      <c r="J53" s="6">
        <v>1846719150</v>
      </c>
      <c r="K53" s="25">
        <v>1747999681</v>
      </c>
    </row>
    <row r="54" spans="1:11" ht="13.5">
      <c r="A54" s="22" t="s">
        <v>86</v>
      </c>
      <c r="B54" s="6">
        <v>77423417</v>
      </c>
      <c r="C54" s="6">
        <v>109753182</v>
      </c>
      <c r="D54" s="23">
        <v>115484153</v>
      </c>
      <c r="E54" s="24">
        <v>131699993</v>
      </c>
      <c r="F54" s="6">
        <v>131699993</v>
      </c>
      <c r="G54" s="25">
        <v>131699993</v>
      </c>
      <c r="H54" s="26">
        <v>0</v>
      </c>
      <c r="I54" s="24">
        <v>144869000</v>
      </c>
      <c r="J54" s="6">
        <v>158847700</v>
      </c>
      <c r="K54" s="25">
        <v>174732470</v>
      </c>
    </row>
    <row r="55" spans="1:11" ht="13.5">
      <c r="A55" s="22" t="s">
        <v>54</v>
      </c>
      <c r="B55" s="6">
        <v>346148</v>
      </c>
      <c r="C55" s="6">
        <v>27649996</v>
      </c>
      <c r="D55" s="23">
        <v>30804740</v>
      </c>
      <c r="E55" s="24">
        <v>35120000</v>
      </c>
      <c r="F55" s="6">
        <v>36693514</v>
      </c>
      <c r="G55" s="25">
        <v>36693514</v>
      </c>
      <c r="H55" s="26">
        <v>0</v>
      </c>
      <c r="I55" s="24">
        <v>36650000</v>
      </c>
      <c r="J55" s="6">
        <v>33210000</v>
      </c>
      <c r="K55" s="25">
        <v>28500000</v>
      </c>
    </row>
    <row r="56" spans="1:11" ht="13.5">
      <c r="A56" s="22" t="s">
        <v>55</v>
      </c>
      <c r="B56" s="6">
        <v>29272000</v>
      </c>
      <c r="C56" s="6">
        <v>28713000</v>
      </c>
      <c r="D56" s="23">
        <v>30242000</v>
      </c>
      <c r="E56" s="24">
        <v>46793637</v>
      </c>
      <c r="F56" s="6">
        <v>46207113</v>
      </c>
      <c r="G56" s="25">
        <v>46207113</v>
      </c>
      <c r="H56" s="26">
        <v>0</v>
      </c>
      <c r="I56" s="24">
        <v>59118000</v>
      </c>
      <c r="J56" s="6">
        <v>63564000</v>
      </c>
      <c r="K56" s="25">
        <v>69102000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5945</v>
      </c>
      <c r="C59" s="6">
        <v>6607</v>
      </c>
      <c r="D59" s="23">
        <v>7340</v>
      </c>
      <c r="E59" s="24">
        <v>12740041</v>
      </c>
      <c r="F59" s="6">
        <v>8135</v>
      </c>
      <c r="G59" s="25">
        <v>8135</v>
      </c>
      <c r="H59" s="26">
        <v>8135</v>
      </c>
      <c r="I59" s="24">
        <v>9157</v>
      </c>
      <c r="J59" s="6">
        <v>10152</v>
      </c>
      <c r="K59" s="25">
        <v>11257</v>
      </c>
    </row>
    <row r="60" spans="1:11" ht="13.5">
      <c r="A60" s="33" t="s">
        <v>58</v>
      </c>
      <c r="B60" s="6">
        <v>57683</v>
      </c>
      <c r="C60" s="6">
        <v>64092</v>
      </c>
      <c r="D60" s="23">
        <v>80346</v>
      </c>
      <c r="E60" s="24">
        <v>0</v>
      </c>
      <c r="F60" s="6">
        <v>95406</v>
      </c>
      <c r="G60" s="25">
        <v>95406</v>
      </c>
      <c r="H60" s="26">
        <v>95406</v>
      </c>
      <c r="I60" s="24">
        <v>110506</v>
      </c>
      <c r="J60" s="6">
        <v>138652</v>
      </c>
      <c r="K60" s="25">
        <v>166798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3660</v>
      </c>
      <c r="C62" s="92">
        <v>3660</v>
      </c>
      <c r="D62" s="93">
        <v>3660</v>
      </c>
      <c r="E62" s="91">
        <v>1500</v>
      </c>
      <c r="F62" s="92">
        <v>3733</v>
      </c>
      <c r="G62" s="93">
        <v>3733</v>
      </c>
      <c r="H62" s="94">
        <v>3733</v>
      </c>
      <c r="I62" s="91">
        <v>3808</v>
      </c>
      <c r="J62" s="92">
        <v>3884</v>
      </c>
      <c r="K62" s="93">
        <v>3960</v>
      </c>
    </row>
    <row r="63" spans="1:11" ht="13.5">
      <c r="A63" s="90" t="s">
        <v>61</v>
      </c>
      <c r="B63" s="91">
        <v>1251</v>
      </c>
      <c r="C63" s="92">
        <v>1251</v>
      </c>
      <c r="D63" s="93">
        <v>1251</v>
      </c>
      <c r="E63" s="91">
        <v>800</v>
      </c>
      <c r="F63" s="92">
        <v>1276</v>
      </c>
      <c r="G63" s="93">
        <v>1276</v>
      </c>
      <c r="H63" s="94">
        <v>1276</v>
      </c>
      <c r="I63" s="91">
        <v>1301</v>
      </c>
      <c r="J63" s="92">
        <v>1327</v>
      </c>
      <c r="K63" s="93">
        <v>1353</v>
      </c>
    </row>
    <row r="64" spans="1:11" ht="13.5">
      <c r="A64" s="90" t="s">
        <v>62</v>
      </c>
      <c r="B64" s="91">
        <v>6558</v>
      </c>
      <c r="C64" s="92">
        <v>6558</v>
      </c>
      <c r="D64" s="93">
        <v>6558</v>
      </c>
      <c r="E64" s="91">
        <v>8200</v>
      </c>
      <c r="F64" s="92">
        <v>6689</v>
      </c>
      <c r="G64" s="93">
        <v>6689</v>
      </c>
      <c r="H64" s="94">
        <v>6689</v>
      </c>
      <c r="I64" s="91">
        <v>6823</v>
      </c>
      <c r="J64" s="92">
        <v>6959</v>
      </c>
      <c r="K64" s="93">
        <v>7095</v>
      </c>
    </row>
    <row r="65" spans="1:11" ht="13.5">
      <c r="A65" s="90" t="s">
        <v>63</v>
      </c>
      <c r="B65" s="91">
        <v>5370</v>
      </c>
      <c r="C65" s="92">
        <v>5370</v>
      </c>
      <c r="D65" s="93">
        <v>5370</v>
      </c>
      <c r="E65" s="91">
        <v>0</v>
      </c>
      <c r="F65" s="92">
        <v>5478</v>
      </c>
      <c r="G65" s="93">
        <v>5478</v>
      </c>
      <c r="H65" s="94">
        <v>5478</v>
      </c>
      <c r="I65" s="91">
        <v>5586</v>
      </c>
      <c r="J65" s="92">
        <v>5698</v>
      </c>
      <c r="K65" s="93">
        <v>5810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0.8948337323464606</v>
      </c>
      <c r="C70" s="5">
        <f aca="true" t="shared" si="8" ref="C70:K70">IF(ISERROR(C71/C72),0,(C71/C72))</f>
        <v>0.9003156097826482</v>
      </c>
      <c r="D70" s="5">
        <f t="shared" si="8"/>
        <v>0.8603795711949737</v>
      </c>
      <c r="E70" s="5">
        <f t="shared" si="8"/>
        <v>0.9369662184568066</v>
      </c>
      <c r="F70" s="5">
        <f t="shared" si="8"/>
        <v>0.4928055783328525</v>
      </c>
      <c r="G70" s="5">
        <f t="shared" si="8"/>
        <v>0.4928055783328525</v>
      </c>
      <c r="H70" s="5">
        <f t="shared" si="8"/>
        <v>0</v>
      </c>
      <c r="I70" s="5">
        <f t="shared" si="8"/>
        <v>0.8814793003210247</v>
      </c>
      <c r="J70" s="5">
        <f t="shared" si="8"/>
        <v>0.9061916583178792</v>
      </c>
      <c r="K70" s="5">
        <f t="shared" si="8"/>
        <v>0.8930795235632684</v>
      </c>
    </row>
    <row r="71" spans="1:11" ht="12.75" hidden="1">
      <c r="A71" s="1" t="s">
        <v>92</v>
      </c>
      <c r="B71" s="1">
        <f>+B83</f>
        <v>412920037</v>
      </c>
      <c r="C71" s="1">
        <f aca="true" t="shared" si="9" ref="C71:K71">+C83</f>
        <v>502718828</v>
      </c>
      <c r="D71" s="1">
        <f t="shared" si="9"/>
        <v>527502524</v>
      </c>
      <c r="E71" s="1">
        <f t="shared" si="9"/>
        <v>618646732</v>
      </c>
      <c r="F71" s="1">
        <f t="shared" si="9"/>
        <v>341465583</v>
      </c>
      <c r="G71" s="1">
        <f t="shared" si="9"/>
        <v>341465583</v>
      </c>
      <c r="H71" s="1">
        <f t="shared" si="9"/>
        <v>633483064</v>
      </c>
      <c r="I71" s="1">
        <f t="shared" si="9"/>
        <v>693223106</v>
      </c>
      <c r="J71" s="1">
        <f t="shared" si="9"/>
        <v>787476427</v>
      </c>
      <c r="K71" s="1">
        <f t="shared" si="9"/>
        <v>857280271</v>
      </c>
    </row>
    <row r="72" spans="1:11" ht="12.75" hidden="1">
      <c r="A72" s="1" t="s">
        <v>93</v>
      </c>
      <c r="B72" s="1">
        <f>+B77</f>
        <v>461448895</v>
      </c>
      <c r="C72" s="1">
        <f aca="true" t="shared" si="10" ref="C72:K72">+C77</f>
        <v>558380664</v>
      </c>
      <c r="D72" s="1">
        <f t="shared" si="10"/>
        <v>613104427</v>
      </c>
      <c r="E72" s="1">
        <f t="shared" si="10"/>
        <v>660265781</v>
      </c>
      <c r="F72" s="1">
        <f t="shared" si="10"/>
        <v>692901213</v>
      </c>
      <c r="G72" s="1">
        <f t="shared" si="10"/>
        <v>692901213</v>
      </c>
      <c r="H72" s="1">
        <f t="shared" si="10"/>
        <v>0</v>
      </c>
      <c r="I72" s="1">
        <f t="shared" si="10"/>
        <v>786431520</v>
      </c>
      <c r="J72" s="1">
        <f t="shared" si="10"/>
        <v>868995449</v>
      </c>
      <c r="K72" s="1">
        <f t="shared" si="10"/>
        <v>959914821</v>
      </c>
    </row>
    <row r="73" spans="1:11" ht="12.75" hidden="1">
      <c r="A73" s="1" t="s">
        <v>94</v>
      </c>
      <c r="B73" s="1">
        <f>+B74</f>
        <v>10404250.33333333</v>
      </c>
      <c r="C73" s="1">
        <f aca="true" t="shared" si="11" ref="C73:K73">+(C78+C80+C81+C82)-(B78+B80+B81+B82)</f>
        <v>2341890</v>
      </c>
      <c r="D73" s="1">
        <f t="shared" si="11"/>
        <v>21031618</v>
      </c>
      <c r="E73" s="1">
        <f t="shared" si="11"/>
        <v>-8652816</v>
      </c>
      <c r="F73" s="1">
        <f>+(F78+F80+F81+F82)-(D78+D80+D81+D82)</f>
        <v>25545870</v>
      </c>
      <c r="G73" s="1">
        <f>+(G78+G80+G81+G82)-(D78+D80+D81+D82)</f>
        <v>25545870</v>
      </c>
      <c r="H73" s="1">
        <f>+(H78+H80+H81+H82)-(D78+D80+D81+D82)</f>
        <v>-28442935</v>
      </c>
      <c r="I73" s="1">
        <f>+(I78+I80+I81+I82)-(E78+E80+E81+E82)</f>
        <v>49386254</v>
      </c>
      <c r="J73" s="1">
        <f t="shared" si="11"/>
        <v>16676718</v>
      </c>
      <c r="K73" s="1">
        <f t="shared" si="11"/>
        <v>18318791</v>
      </c>
    </row>
    <row r="74" spans="1:11" ht="12.75" hidden="1">
      <c r="A74" s="1" t="s">
        <v>95</v>
      </c>
      <c r="B74" s="1">
        <f>+TREND(C74:E74)</f>
        <v>10404250.33333333</v>
      </c>
      <c r="C74" s="1">
        <f>+C73</f>
        <v>2341890</v>
      </c>
      <c r="D74" s="1">
        <f aca="true" t="shared" si="12" ref="D74:K74">+D73</f>
        <v>21031618</v>
      </c>
      <c r="E74" s="1">
        <f t="shared" si="12"/>
        <v>-8652816</v>
      </c>
      <c r="F74" s="1">
        <f t="shared" si="12"/>
        <v>25545870</v>
      </c>
      <c r="G74" s="1">
        <f t="shared" si="12"/>
        <v>25545870</v>
      </c>
      <c r="H74" s="1">
        <f t="shared" si="12"/>
        <v>-28442935</v>
      </c>
      <c r="I74" s="1">
        <f t="shared" si="12"/>
        <v>49386254</v>
      </c>
      <c r="J74" s="1">
        <f t="shared" si="12"/>
        <v>16676718</v>
      </c>
      <c r="K74" s="1">
        <f t="shared" si="12"/>
        <v>18318791</v>
      </c>
    </row>
    <row r="75" spans="1:11" ht="12.75" hidden="1">
      <c r="A75" s="1" t="s">
        <v>96</v>
      </c>
      <c r="B75" s="1">
        <f>+B84-(((B80+B81+B78)*B70)-B79)</f>
        <v>52279697.10403104</v>
      </c>
      <c r="C75" s="1">
        <f aca="true" t="shared" si="13" ref="C75:K75">+C84-(((C80+C81+C78)*C70)-C79)</f>
        <v>65714958.93225664</v>
      </c>
      <c r="D75" s="1">
        <f t="shared" si="13"/>
        <v>89262503.70855555</v>
      </c>
      <c r="E75" s="1">
        <f t="shared" si="13"/>
        <v>34681038.14901659</v>
      </c>
      <c r="F75" s="1">
        <f t="shared" si="13"/>
        <v>122108966.64369817</v>
      </c>
      <c r="G75" s="1">
        <f t="shared" si="13"/>
        <v>122108966.64369817</v>
      </c>
      <c r="H75" s="1">
        <f t="shared" si="13"/>
        <v>152478219</v>
      </c>
      <c r="I75" s="1">
        <f t="shared" si="13"/>
        <v>36342049.352074444</v>
      </c>
      <c r="J75" s="1">
        <f t="shared" si="13"/>
        <v>28067189.50917712</v>
      </c>
      <c r="K75" s="1">
        <f t="shared" si="13"/>
        <v>25575673.745924354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461448895</v>
      </c>
      <c r="C77" s="3">
        <v>558380664</v>
      </c>
      <c r="D77" s="3">
        <v>613104427</v>
      </c>
      <c r="E77" s="3">
        <v>660265781</v>
      </c>
      <c r="F77" s="3">
        <v>692901213</v>
      </c>
      <c r="G77" s="3">
        <v>692901213</v>
      </c>
      <c r="H77" s="3">
        <v>0</v>
      </c>
      <c r="I77" s="3">
        <v>786431520</v>
      </c>
      <c r="J77" s="3">
        <v>868995449</v>
      </c>
      <c r="K77" s="3">
        <v>959914821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93014633</v>
      </c>
      <c r="C79" s="3">
        <v>82219562</v>
      </c>
      <c r="D79" s="3">
        <v>106445602</v>
      </c>
      <c r="E79" s="3">
        <v>82897047</v>
      </c>
      <c r="F79" s="3">
        <v>117090170</v>
      </c>
      <c r="G79" s="3">
        <v>117090170</v>
      </c>
      <c r="H79" s="3">
        <v>61796370</v>
      </c>
      <c r="I79" s="3">
        <v>124443004</v>
      </c>
      <c r="J79" s="3">
        <v>131949259</v>
      </c>
      <c r="K79" s="3">
        <v>139703008</v>
      </c>
    </row>
    <row r="80" spans="1:11" ht="12.75" hidden="1">
      <c r="A80" s="2" t="s">
        <v>67</v>
      </c>
      <c r="B80" s="3">
        <v>93459545</v>
      </c>
      <c r="C80" s="3">
        <v>95151228</v>
      </c>
      <c r="D80" s="3">
        <v>114926707</v>
      </c>
      <c r="E80" s="3">
        <v>106106559</v>
      </c>
      <c r="F80" s="3">
        <v>139110623</v>
      </c>
      <c r="G80" s="3">
        <v>139110623</v>
      </c>
      <c r="H80" s="3">
        <v>131428487</v>
      </c>
      <c r="I80" s="3">
        <v>153021686</v>
      </c>
      <c r="J80" s="3">
        <v>168323854</v>
      </c>
      <c r="K80" s="3">
        <v>185156239</v>
      </c>
    </row>
    <row r="81" spans="1:11" ht="12.75" hidden="1">
      <c r="A81" s="2" t="s">
        <v>68</v>
      </c>
      <c r="B81" s="3">
        <v>11713191</v>
      </c>
      <c r="C81" s="3">
        <v>12363398</v>
      </c>
      <c r="D81" s="3">
        <v>13619537</v>
      </c>
      <c r="E81" s="3">
        <v>13786869</v>
      </c>
      <c r="F81" s="3">
        <v>14981491</v>
      </c>
      <c r="G81" s="3">
        <v>14981491</v>
      </c>
      <c r="H81" s="3">
        <v>-31325178</v>
      </c>
      <c r="I81" s="3">
        <v>16257996</v>
      </c>
      <c r="J81" s="3">
        <v>17632546</v>
      </c>
      <c r="K81" s="3">
        <v>19118952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412920037</v>
      </c>
      <c r="C83" s="3">
        <v>502718828</v>
      </c>
      <c r="D83" s="3">
        <v>527502524</v>
      </c>
      <c r="E83" s="3">
        <v>618646732</v>
      </c>
      <c r="F83" s="3">
        <v>341465583</v>
      </c>
      <c r="G83" s="3">
        <v>341465583</v>
      </c>
      <c r="H83" s="3">
        <v>633483064</v>
      </c>
      <c r="I83" s="3">
        <v>693223106</v>
      </c>
      <c r="J83" s="3">
        <v>787476427</v>
      </c>
      <c r="K83" s="3">
        <v>857280271</v>
      </c>
    </row>
    <row r="84" spans="1:11" ht="12.75" hidden="1">
      <c r="A84" s="2" t="s">
        <v>71</v>
      </c>
      <c r="B84" s="3">
        <v>53377176</v>
      </c>
      <c r="C84" s="3">
        <v>80292493</v>
      </c>
      <c r="D84" s="3">
        <v>93415464</v>
      </c>
      <c r="E84" s="3">
        <v>64120083</v>
      </c>
      <c r="F84" s="3">
        <v>80956250</v>
      </c>
      <c r="G84" s="3">
        <v>80956250</v>
      </c>
      <c r="H84" s="3">
        <v>90681849</v>
      </c>
      <c r="I84" s="3">
        <v>61115581</v>
      </c>
      <c r="J84" s="3">
        <v>64630069</v>
      </c>
      <c r="K84" s="3">
        <v>68306656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54509763</v>
      </c>
      <c r="C5" s="6">
        <v>58416764</v>
      </c>
      <c r="D5" s="23">
        <v>62277506</v>
      </c>
      <c r="E5" s="24">
        <v>73200000</v>
      </c>
      <c r="F5" s="6">
        <v>73200000</v>
      </c>
      <c r="G5" s="25">
        <v>73200000</v>
      </c>
      <c r="H5" s="26">
        <v>0</v>
      </c>
      <c r="I5" s="24">
        <v>85591575</v>
      </c>
      <c r="J5" s="6">
        <v>90727070</v>
      </c>
      <c r="K5" s="25">
        <v>96170694</v>
      </c>
    </row>
    <row r="6" spans="1:11" ht="13.5">
      <c r="A6" s="22" t="s">
        <v>18</v>
      </c>
      <c r="B6" s="6">
        <v>253238263</v>
      </c>
      <c r="C6" s="6">
        <v>296967128</v>
      </c>
      <c r="D6" s="23">
        <v>316031123</v>
      </c>
      <c r="E6" s="24">
        <v>361298992</v>
      </c>
      <c r="F6" s="6">
        <v>361298992</v>
      </c>
      <c r="G6" s="25">
        <v>361298992</v>
      </c>
      <c r="H6" s="26">
        <v>0</v>
      </c>
      <c r="I6" s="24">
        <v>389405991</v>
      </c>
      <c r="J6" s="6">
        <v>436719835</v>
      </c>
      <c r="K6" s="25">
        <v>489908420</v>
      </c>
    </row>
    <row r="7" spans="1:11" ht="13.5">
      <c r="A7" s="22" t="s">
        <v>19</v>
      </c>
      <c r="B7" s="6">
        <v>745778</v>
      </c>
      <c r="C7" s="6">
        <v>1063634</v>
      </c>
      <c r="D7" s="23">
        <v>1471573</v>
      </c>
      <c r="E7" s="24">
        <v>1272318</v>
      </c>
      <c r="F7" s="6">
        <v>1272318</v>
      </c>
      <c r="G7" s="25">
        <v>1272318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60121803</v>
      </c>
      <c r="C8" s="6">
        <v>73192766</v>
      </c>
      <c r="D8" s="23">
        <v>79435336</v>
      </c>
      <c r="E8" s="24">
        <v>91363621</v>
      </c>
      <c r="F8" s="6">
        <v>91363621</v>
      </c>
      <c r="G8" s="25">
        <v>91363621</v>
      </c>
      <c r="H8" s="26">
        <v>0</v>
      </c>
      <c r="I8" s="24">
        <v>101502632</v>
      </c>
      <c r="J8" s="6">
        <v>106099231</v>
      </c>
      <c r="K8" s="25">
        <v>111194760</v>
      </c>
    </row>
    <row r="9" spans="1:11" ht="13.5">
      <c r="A9" s="22" t="s">
        <v>21</v>
      </c>
      <c r="B9" s="6">
        <v>30737438</v>
      </c>
      <c r="C9" s="6">
        <v>8859562</v>
      </c>
      <c r="D9" s="23">
        <v>17070773</v>
      </c>
      <c r="E9" s="24">
        <v>19033201</v>
      </c>
      <c r="F9" s="6">
        <v>19033201</v>
      </c>
      <c r="G9" s="25">
        <v>19033201</v>
      </c>
      <c r="H9" s="26">
        <v>0</v>
      </c>
      <c r="I9" s="24">
        <v>21538245</v>
      </c>
      <c r="J9" s="6">
        <v>24130150</v>
      </c>
      <c r="K9" s="25">
        <v>25089873</v>
      </c>
    </row>
    <row r="10" spans="1:11" ht="25.5">
      <c r="A10" s="27" t="s">
        <v>85</v>
      </c>
      <c r="B10" s="28">
        <f>SUM(B5:B9)</f>
        <v>399353045</v>
      </c>
      <c r="C10" s="29">
        <f aca="true" t="shared" si="0" ref="C10:K10">SUM(C5:C9)</f>
        <v>438499854</v>
      </c>
      <c r="D10" s="30">
        <f t="shared" si="0"/>
        <v>476286311</v>
      </c>
      <c r="E10" s="28">
        <f t="shared" si="0"/>
        <v>546168132</v>
      </c>
      <c r="F10" s="29">
        <f t="shared" si="0"/>
        <v>546168132</v>
      </c>
      <c r="G10" s="31">
        <f t="shared" si="0"/>
        <v>546168132</v>
      </c>
      <c r="H10" s="32">
        <f t="shared" si="0"/>
        <v>0</v>
      </c>
      <c r="I10" s="28">
        <f t="shared" si="0"/>
        <v>598038443</v>
      </c>
      <c r="J10" s="29">
        <f t="shared" si="0"/>
        <v>657676286</v>
      </c>
      <c r="K10" s="31">
        <f t="shared" si="0"/>
        <v>722363747</v>
      </c>
    </row>
    <row r="11" spans="1:11" ht="13.5">
      <c r="A11" s="22" t="s">
        <v>22</v>
      </c>
      <c r="B11" s="6">
        <v>90598555</v>
      </c>
      <c r="C11" s="6">
        <v>92694192</v>
      </c>
      <c r="D11" s="23">
        <v>100178382</v>
      </c>
      <c r="E11" s="24">
        <v>147508907</v>
      </c>
      <c r="F11" s="6">
        <v>147508907</v>
      </c>
      <c r="G11" s="25">
        <v>147508907</v>
      </c>
      <c r="H11" s="26">
        <v>0</v>
      </c>
      <c r="I11" s="24">
        <v>137425433</v>
      </c>
      <c r="J11" s="6">
        <v>147044667</v>
      </c>
      <c r="K11" s="25">
        <v>157333689</v>
      </c>
    </row>
    <row r="12" spans="1:11" ht="13.5">
      <c r="A12" s="22" t="s">
        <v>23</v>
      </c>
      <c r="B12" s="6">
        <v>7033566</v>
      </c>
      <c r="C12" s="6">
        <v>7344756</v>
      </c>
      <c r="D12" s="23">
        <v>7839778</v>
      </c>
      <c r="E12" s="24">
        <v>8185301</v>
      </c>
      <c r="F12" s="6">
        <v>8185301</v>
      </c>
      <c r="G12" s="25">
        <v>8185301</v>
      </c>
      <c r="H12" s="26">
        <v>0</v>
      </c>
      <c r="I12" s="24">
        <v>8660048</v>
      </c>
      <c r="J12" s="6">
        <v>9136351</v>
      </c>
      <c r="K12" s="25">
        <v>9620578</v>
      </c>
    </row>
    <row r="13" spans="1:11" ht="13.5">
      <c r="A13" s="22" t="s">
        <v>86</v>
      </c>
      <c r="B13" s="6">
        <v>40840277</v>
      </c>
      <c r="C13" s="6">
        <v>35963616</v>
      </c>
      <c r="D13" s="23">
        <v>36911860</v>
      </c>
      <c r="E13" s="24">
        <v>34054010</v>
      </c>
      <c r="F13" s="6">
        <v>34054010</v>
      </c>
      <c r="G13" s="25">
        <v>34054010</v>
      </c>
      <c r="H13" s="26">
        <v>0</v>
      </c>
      <c r="I13" s="24">
        <v>38026235</v>
      </c>
      <c r="J13" s="6">
        <v>40307809</v>
      </c>
      <c r="K13" s="25">
        <v>42726277</v>
      </c>
    </row>
    <row r="14" spans="1:11" ht="13.5">
      <c r="A14" s="22" t="s">
        <v>24</v>
      </c>
      <c r="B14" s="6">
        <v>7813547</v>
      </c>
      <c r="C14" s="6">
        <v>6982598</v>
      </c>
      <c r="D14" s="23">
        <v>6972563</v>
      </c>
      <c r="E14" s="24">
        <v>6083739</v>
      </c>
      <c r="F14" s="6">
        <v>6083739</v>
      </c>
      <c r="G14" s="25">
        <v>6083739</v>
      </c>
      <c r="H14" s="26">
        <v>0</v>
      </c>
      <c r="I14" s="24">
        <v>5850563</v>
      </c>
      <c r="J14" s="6">
        <v>5523170</v>
      </c>
      <c r="K14" s="25">
        <v>5235632</v>
      </c>
    </row>
    <row r="15" spans="1:11" ht="13.5">
      <c r="A15" s="22" t="s">
        <v>25</v>
      </c>
      <c r="B15" s="6">
        <v>193868684</v>
      </c>
      <c r="C15" s="6">
        <v>210124396</v>
      </c>
      <c r="D15" s="23">
        <v>215740533</v>
      </c>
      <c r="E15" s="24">
        <v>225837367</v>
      </c>
      <c r="F15" s="6">
        <v>225837367</v>
      </c>
      <c r="G15" s="25">
        <v>225837367</v>
      </c>
      <c r="H15" s="26">
        <v>0</v>
      </c>
      <c r="I15" s="24">
        <v>252080243</v>
      </c>
      <c r="J15" s="6">
        <v>272969956</v>
      </c>
      <c r="K15" s="25">
        <v>308905214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84930658</v>
      </c>
      <c r="C17" s="6">
        <v>134861601</v>
      </c>
      <c r="D17" s="23">
        <v>138367704</v>
      </c>
      <c r="E17" s="24">
        <v>122540005</v>
      </c>
      <c r="F17" s="6">
        <v>122540005</v>
      </c>
      <c r="G17" s="25">
        <v>122540005</v>
      </c>
      <c r="H17" s="26">
        <v>0</v>
      </c>
      <c r="I17" s="24">
        <v>138984462</v>
      </c>
      <c r="J17" s="6">
        <v>156196849</v>
      </c>
      <c r="K17" s="25">
        <v>169867910</v>
      </c>
    </row>
    <row r="18" spans="1:11" ht="13.5">
      <c r="A18" s="34" t="s">
        <v>28</v>
      </c>
      <c r="B18" s="35">
        <f>SUM(B11:B17)</f>
        <v>425085287</v>
      </c>
      <c r="C18" s="36">
        <f aca="true" t="shared" si="1" ref="C18:K18">SUM(C11:C17)</f>
        <v>487971159</v>
      </c>
      <c r="D18" s="37">
        <f t="shared" si="1"/>
        <v>506010820</v>
      </c>
      <c r="E18" s="35">
        <f t="shared" si="1"/>
        <v>544209329</v>
      </c>
      <c r="F18" s="36">
        <f t="shared" si="1"/>
        <v>544209329</v>
      </c>
      <c r="G18" s="38">
        <f t="shared" si="1"/>
        <v>544209329</v>
      </c>
      <c r="H18" s="39">
        <f t="shared" si="1"/>
        <v>0</v>
      </c>
      <c r="I18" s="35">
        <f t="shared" si="1"/>
        <v>581026984</v>
      </c>
      <c r="J18" s="36">
        <f t="shared" si="1"/>
        <v>631178802</v>
      </c>
      <c r="K18" s="38">
        <f t="shared" si="1"/>
        <v>693689300</v>
      </c>
    </row>
    <row r="19" spans="1:11" ht="13.5">
      <c r="A19" s="34" t="s">
        <v>29</v>
      </c>
      <c r="B19" s="40">
        <f>+B10-B18</f>
        <v>-25732242</v>
      </c>
      <c r="C19" s="41">
        <f aca="true" t="shared" si="2" ref="C19:K19">+C10-C18</f>
        <v>-49471305</v>
      </c>
      <c r="D19" s="42">
        <f t="shared" si="2"/>
        <v>-29724509</v>
      </c>
      <c r="E19" s="40">
        <f t="shared" si="2"/>
        <v>1958803</v>
      </c>
      <c r="F19" s="41">
        <f t="shared" si="2"/>
        <v>1958803</v>
      </c>
      <c r="G19" s="43">
        <f t="shared" si="2"/>
        <v>1958803</v>
      </c>
      <c r="H19" s="44">
        <f t="shared" si="2"/>
        <v>0</v>
      </c>
      <c r="I19" s="40">
        <f t="shared" si="2"/>
        <v>17011459</v>
      </c>
      <c r="J19" s="41">
        <f t="shared" si="2"/>
        <v>26497484</v>
      </c>
      <c r="K19" s="43">
        <f t="shared" si="2"/>
        <v>28674447</v>
      </c>
    </row>
    <row r="20" spans="1:11" ht="13.5">
      <c r="A20" s="22" t="s">
        <v>30</v>
      </c>
      <c r="B20" s="24">
        <v>27279637</v>
      </c>
      <c r="C20" s="6">
        <v>20316562</v>
      </c>
      <c r="D20" s="23">
        <v>34079000</v>
      </c>
      <c r="E20" s="24">
        <v>32037000</v>
      </c>
      <c r="F20" s="6">
        <v>32037000</v>
      </c>
      <c r="G20" s="25">
        <v>32037000</v>
      </c>
      <c r="H20" s="26">
        <v>0</v>
      </c>
      <c r="I20" s="24">
        <v>35629000</v>
      </c>
      <c r="J20" s="6">
        <v>32519000</v>
      </c>
      <c r="K20" s="25">
        <v>42854000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1547395</v>
      </c>
      <c r="C22" s="52">
        <f aca="true" t="shared" si="3" ref="C22:K22">SUM(C19:C21)</f>
        <v>-29154743</v>
      </c>
      <c r="D22" s="53">
        <f t="shared" si="3"/>
        <v>4354491</v>
      </c>
      <c r="E22" s="51">
        <f t="shared" si="3"/>
        <v>33995803</v>
      </c>
      <c r="F22" s="52">
        <f t="shared" si="3"/>
        <v>33995803</v>
      </c>
      <c r="G22" s="54">
        <f t="shared" si="3"/>
        <v>33995803</v>
      </c>
      <c r="H22" s="55">
        <f t="shared" si="3"/>
        <v>0</v>
      </c>
      <c r="I22" s="51">
        <f t="shared" si="3"/>
        <v>52640459</v>
      </c>
      <c r="J22" s="52">
        <f t="shared" si="3"/>
        <v>59016484</v>
      </c>
      <c r="K22" s="54">
        <f t="shared" si="3"/>
        <v>71528447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1547395</v>
      </c>
      <c r="C24" s="41">
        <f aca="true" t="shared" si="4" ref="C24:K24">SUM(C22:C23)</f>
        <v>-29154743</v>
      </c>
      <c r="D24" s="42">
        <f t="shared" si="4"/>
        <v>4354491</v>
      </c>
      <c r="E24" s="40">
        <f t="shared" si="4"/>
        <v>33995803</v>
      </c>
      <c r="F24" s="41">
        <f t="shared" si="4"/>
        <v>33995803</v>
      </c>
      <c r="G24" s="43">
        <f t="shared" si="4"/>
        <v>33995803</v>
      </c>
      <c r="H24" s="44">
        <f t="shared" si="4"/>
        <v>0</v>
      </c>
      <c r="I24" s="40">
        <f t="shared" si="4"/>
        <v>52640459</v>
      </c>
      <c r="J24" s="41">
        <f t="shared" si="4"/>
        <v>59016484</v>
      </c>
      <c r="K24" s="43">
        <f t="shared" si="4"/>
        <v>71528447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57431809</v>
      </c>
      <c r="C27" s="7">
        <v>50542754</v>
      </c>
      <c r="D27" s="64">
        <v>37153780</v>
      </c>
      <c r="E27" s="65">
        <v>47654000</v>
      </c>
      <c r="F27" s="7">
        <v>47654000</v>
      </c>
      <c r="G27" s="66">
        <v>47654000</v>
      </c>
      <c r="H27" s="67">
        <v>0</v>
      </c>
      <c r="I27" s="65">
        <v>52199000</v>
      </c>
      <c r="J27" s="7">
        <v>57389000</v>
      </c>
      <c r="K27" s="66">
        <v>70524800</v>
      </c>
    </row>
    <row r="28" spans="1:11" ht="13.5">
      <c r="A28" s="68" t="s">
        <v>30</v>
      </c>
      <c r="B28" s="6">
        <v>22835834</v>
      </c>
      <c r="C28" s="6">
        <v>20383269</v>
      </c>
      <c r="D28" s="23">
        <v>28075149</v>
      </c>
      <c r="E28" s="24">
        <v>32037000</v>
      </c>
      <c r="F28" s="6">
        <v>32037000</v>
      </c>
      <c r="G28" s="25">
        <v>32037000</v>
      </c>
      <c r="H28" s="26">
        <v>0</v>
      </c>
      <c r="I28" s="24">
        <v>36099000</v>
      </c>
      <c r="J28" s="6">
        <v>32519000</v>
      </c>
      <c r="K28" s="25">
        <v>42854000</v>
      </c>
    </row>
    <row r="29" spans="1:11" ht="13.5">
      <c r="A29" s="22" t="s">
        <v>90</v>
      </c>
      <c r="B29" s="6">
        <v>10100747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3424598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21070630</v>
      </c>
      <c r="C31" s="6">
        <v>30159485</v>
      </c>
      <c r="D31" s="23">
        <v>9078631</v>
      </c>
      <c r="E31" s="24">
        <v>15617000</v>
      </c>
      <c r="F31" s="6">
        <v>15617000</v>
      </c>
      <c r="G31" s="25">
        <v>15617000</v>
      </c>
      <c r="H31" s="26">
        <v>0</v>
      </c>
      <c r="I31" s="24">
        <v>16100000</v>
      </c>
      <c r="J31" s="6">
        <v>24870000</v>
      </c>
      <c r="K31" s="25">
        <v>27670800</v>
      </c>
    </row>
    <row r="32" spans="1:11" ht="13.5">
      <c r="A32" s="34" t="s">
        <v>36</v>
      </c>
      <c r="B32" s="7">
        <f>SUM(B28:B31)</f>
        <v>57431809</v>
      </c>
      <c r="C32" s="7">
        <f aca="true" t="shared" si="5" ref="C32:K32">SUM(C28:C31)</f>
        <v>50542754</v>
      </c>
      <c r="D32" s="64">
        <f t="shared" si="5"/>
        <v>37153780</v>
      </c>
      <c r="E32" s="65">
        <f t="shared" si="5"/>
        <v>47654000</v>
      </c>
      <c r="F32" s="7">
        <f t="shared" si="5"/>
        <v>47654000</v>
      </c>
      <c r="G32" s="66">
        <f t="shared" si="5"/>
        <v>47654000</v>
      </c>
      <c r="H32" s="67">
        <f t="shared" si="5"/>
        <v>0</v>
      </c>
      <c r="I32" s="65">
        <f t="shared" si="5"/>
        <v>52199000</v>
      </c>
      <c r="J32" s="7">
        <f t="shared" si="5"/>
        <v>57389000</v>
      </c>
      <c r="K32" s="66">
        <f t="shared" si="5"/>
        <v>70524800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82929819</v>
      </c>
      <c r="C35" s="6">
        <v>64691366</v>
      </c>
      <c r="D35" s="23">
        <v>81290205</v>
      </c>
      <c r="E35" s="24">
        <v>81645511</v>
      </c>
      <c r="F35" s="6">
        <v>81645511</v>
      </c>
      <c r="G35" s="25">
        <v>81645511</v>
      </c>
      <c r="H35" s="26">
        <v>159769415</v>
      </c>
      <c r="I35" s="24">
        <v>76756113</v>
      </c>
      <c r="J35" s="6">
        <v>100903880</v>
      </c>
      <c r="K35" s="25">
        <v>126188573</v>
      </c>
    </row>
    <row r="36" spans="1:11" ht="13.5">
      <c r="A36" s="22" t="s">
        <v>39</v>
      </c>
      <c r="B36" s="6">
        <v>931365975</v>
      </c>
      <c r="C36" s="6">
        <v>805041415</v>
      </c>
      <c r="D36" s="23">
        <v>795234210</v>
      </c>
      <c r="E36" s="24">
        <v>961486494</v>
      </c>
      <c r="F36" s="6">
        <v>961486494</v>
      </c>
      <c r="G36" s="25">
        <v>961486494</v>
      </c>
      <c r="H36" s="26">
        <v>820565936</v>
      </c>
      <c r="I36" s="24">
        <v>835691026</v>
      </c>
      <c r="J36" s="6">
        <v>845562217</v>
      </c>
      <c r="K36" s="25">
        <v>873360740</v>
      </c>
    </row>
    <row r="37" spans="1:11" ht="13.5">
      <c r="A37" s="22" t="s">
        <v>40</v>
      </c>
      <c r="B37" s="6">
        <v>79671036</v>
      </c>
      <c r="C37" s="6">
        <v>109991823</v>
      </c>
      <c r="D37" s="23">
        <v>112627561</v>
      </c>
      <c r="E37" s="24">
        <v>57035586</v>
      </c>
      <c r="F37" s="6">
        <v>57035586</v>
      </c>
      <c r="G37" s="25">
        <v>57035586</v>
      </c>
      <c r="H37" s="26">
        <v>138364521</v>
      </c>
      <c r="I37" s="24">
        <v>81620734</v>
      </c>
      <c r="J37" s="6">
        <v>81935923</v>
      </c>
      <c r="K37" s="25">
        <v>82274570</v>
      </c>
    </row>
    <row r="38" spans="1:11" ht="13.5">
      <c r="A38" s="22" t="s">
        <v>41</v>
      </c>
      <c r="B38" s="6">
        <v>72383986</v>
      </c>
      <c r="C38" s="6">
        <v>70392905</v>
      </c>
      <c r="D38" s="23">
        <v>69598815</v>
      </c>
      <c r="E38" s="24">
        <v>67575417</v>
      </c>
      <c r="F38" s="6">
        <v>67575417</v>
      </c>
      <c r="G38" s="25">
        <v>67575417</v>
      </c>
      <c r="H38" s="26">
        <v>69598815</v>
      </c>
      <c r="I38" s="24">
        <v>63179006</v>
      </c>
      <c r="J38" s="6">
        <v>59807239</v>
      </c>
      <c r="K38" s="25">
        <v>55796826</v>
      </c>
    </row>
    <row r="39" spans="1:11" ht="13.5">
      <c r="A39" s="22" t="s">
        <v>42</v>
      </c>
      <c r="B39" s="6">
        <v>862240772</v>
      </c>
      <c r="C39" s="6">
        <v>689348053</v>
      </c>
      <c r="D39" s="23">
        <v>694298039</v>
      </c>
      <c r="E39" s="24">
        <v>918521002</v>
      </c>
      <c r="F39" s="6">
        <v>918521002</v>
      </c>
      <c r="G39" s="25">
        <v>918521002</v>
      </c>
      <c r="H39" s="26">
        <v>772372015</v>
      </c>
      <c r="I39" s="24">
        <v>767647399</v>
      </c>
      <c r="J39" s="6">
        <v>804722935</v>
      </c>
      <c r="K39" s="25">
        <v>861477917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12583558</v>
      </c>
      <c r="C42" s="6">
        <v>65022222</v>
      </c>
      <c r="D42" s="23">
        <v>34639040</v>
      </c>
      <c r="E42" s="24">
        <v>51911812</v>
      </c>
      <c r="F42" s="6">
        <v>51911812</v>
      </c>
      <c r="G42" s="25">
        <v>51911812</v>
      </c>
      <c r="H42" s="26">
        <v>62201926</v>
      </c>
      <c r="I42" s="24">
        <v>70666904</v>
      </c>
      <c r="J42" s="6">
        <v>78721568</v>
      </c>
      <c r="K42" s="25">
        <v>92926489</v>
      </c>
    </row>
    <row r="43" spans="1:11" ht="13.5">
      <c r="A43" s="22" t="s">
        <v>45</v>
      </c>
      <c r="B43" s="6">
        <v>-30464834</v>
      </c>
      <c r="C43" s="6">
        <v>-50669831</v>
      </c>
      <c r="D43" s="23">
        <v>-38226893</v>
      </c>
      <c r="E43" s="24">
        <v>-45654000</v>
      </c>
      <c r="F43" s="6">
        <v>-45654000</v>
      </c>
      <c r="G43" s="25">
        <v>-45654000</v>
      </c>
      <c r="H43" s="26">
        <v>-49381542</v>
      </c>
      <c r="I43" s="24">
        <v>-52199004</v>
      </c>
      <c r="J43" s="6">
        <v>-57389000</v>
      </c>
      <c r="K43" s="25">
        <v>-70524800</v>
      </c>
    </row>
    <row r="44" spans="1:11" ht="13.5">
      <c r="A44" s="22" t="s">
        <v>46</v>
      </c>
      <c r="B44" s="6">
        <v>20582098</v>
      </c>
      <c r="C44" s="6">
        <v>-6512097</v>
      </c>
      <c r="D44" s="23">
        <v>-2596116</v>
      </c>
      <c r="E44" s="24">
        <v>-2817536</v>
      </c>
      <c r="F44" s="6">
        <v>-2817536</v>
      </c>
      <c r="G44" s="25">
        <v>-2817536</v>
      </c>
      <c r="H44" s="26">
        <v>-2603702</v>
      </c>
      <c r="I44" s="24">
        <v>-3063232</v>
      </c>
      <c r="J44" s="6">
        <v>-3356578</v>
      </c>
      <c r="K44" s="25">
        <v>-3671767</v>
      </c>
    </row>
    <row r="45" spans="1:11" ht="13.5">
      <c r="A45" s="34" t="s">
        <v>47</v>
      </c>
      <c r="B45" s="7">
        <v>6591606</v>
      </c>
      <c r="C45" s="7">
        <v>14431897</v>
      </c>
      <c r="D45" s="64">
        <v>8247932</v>
      </c>
      <c r="E45" s="65">
        <v>4423846</v>
      </c>
      <c r="F45" s="7">
        <v>4423846</v>
      </c>
      <c r="G45" s="66">
        <v>4423846</v>
      </c>
      <c r="H45" s="67">
        <v>18464614</v>
      </c>
      <c r="I45" s="65">
        <v>21389992</v>
      </c>
      <c r="J45" s="7">
        <v>39365982</v>
      </c>
      <c r="K45" s="66">
        <v>58095904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6591603</v>
      </c>
      <c r="C48" s="6">
        <v>14431901</v>
      </c>
      <c r="D48" s="23">
        <v>8247932</v>
      </c>
      <c r="E48" s="24">
        <v>4423834</v>
      </c>
      <c r="F48" s="6">
        <v>4423834</v>
      </c>
      <c r="G48" s="25">
        <v>4423834</v>
      </c>
      <c r="H48" s="26">
        <v>18464614</v>
      </c>
      <c r="I48" s="24">
        <v>21389909</v>
      </c>
      <c r="J48" s="6">
        <v>39365899</v>
      </c>
      <c r="K48" s="25">
        <v>58095823</v>
      </c>
    </row>
    <row r="49" spans="1:11" ht="13.5">
      <c r="A49" s="22" t="s">
        <v>50</v>
      </c>
      <c r="B49" s="6">
        <f>+B75</f>
        <v>5666984.646088146</v>
      </c>
      <c r="C49" s="6">
        <f aca="true" t="shared" si="6" ref="C49:K49">+C75</f>
        <v>45989341.42447787</v>
      </c>
      <c r="D49" s="23">
        <f t="shared" si="6"/>
        <v>35029505.3611079</v>
      </c>
      <c r="E49" s="24">
        <f t="shared" si="6"/>
        <v>-22168784.510621645</v>
      </c>
      <c r="F49" s="6">
        <f t="shared" si="6"/>
        <v>-22168784.510621645</v>
      </c>
      <c r="G49" s="25">
        <f t="shared" si="6"/>
        <v>-22168784.510621645</v>
      </c>
      <c r="H49" s="26">
        <f t="shared" si="6"/>
        <v>121673845</v>
      </c>
      <c r="I49" s="24">
        <f t="shared" si="6"/>
        <v>18875687.56686431</v>
      </c>
      <c r="J49" s="6">
        <f t="shared" si="6"/>
        <v>13627579.376848958</v>
      </c>
      <c r="K49" s="25">
        <f t="shared" si="6"/>
        <v>8035425.996957004</v>
      </c>
    </row>
    <row r="50" spans="1:11" ht="13.5">
      <c r="A50" s="34" t="s">
        <v>51</v>
      </c>
      <c r="B50" s="7">
        <f>+B48-B49</f>
        <v>924618.3539118543</v>
      </c>
      <c r="C50" s="7">
        <f aca="true" t="shared" si="7" ref="C50:K50">+C48-C49</f>
        <v>-31557440.424477868</v>
      </c>
      <c r="D50" s="64">
        <f t="shared" si="7"/>
        <v>-26781573.3611079</v>
      </c>
      <c r="E50" s="65">
        <f t="shared" si="7"/>
        <v>26592618.510621645</v>
      </c>
      <c r="F50" s="7">
        <f t="shared" si="7"/>
        <v>26592618.510621645</v>
      </c>
      <c r="G50" s="66">
        <f t="shared" si="7"/>
        <v>26592618.510621645</v>
      </c>
      <c r="H50" s="67">
        <f t="shared" si="7"/>
        <v>-103209231</v>
      </c>
      <c r="I50" s="65">
        <f t="shared" si="7"/>
        <v>2514221.4331356883</v>
      </c>
      <c r="J50" s="7">
        <f t="shared" si="7"/>
        <v>25738319.62315104</v>
      </c>
      <c r="K50" s="66">
        <f t="shared" si="7"/>
        <v>50060397.003042996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925140000</v>
      </c>
      <c r="C53" s="6">
        <v>769978754</v>
      </c>
      <c r="D53" s="23">
        <v>795235063</v>
      </c>
      <c r="E53" s="24">
        <v>962475320</v>
      </c>
      <c r="F53" s="6">
        <v>962475320</v>
      </c>
      <c r="G53" s="25">
        <v>962475320</v>
      </c>
      <c r="H53" s="26">
        <v>914821320</v>
      </c>
      <c r="I53" s="24">
        <v>835533325</v>
      </c>
      <c r="J53" s="6">
        <v>845404516</v>
      </c>
      <c r="K53" s="25">
        <v>873203039</v>
      </c>
    </row>
    <row r="54" spans="1:11" ht="13.5">
      <c r="A54" s="22" t="s">
        <v>86</v>
      </c>
      <c r="B54" s="6">
        <v>40840277</v>
      </c>
      <c r="C54" s="6">
        <v>35963616</v>
      </c>
      <c r="D54" s="23">
        <v>36911860</v>
      </c>
      <c r="E54" s="24">
        <v>34054010</v>
      </c>
      <c r="F54" s="6">
        <v>34054010</v>
      </c>
      <c r="G54" s="25">
        <v>34054010</v>
      </c>
      <c r="H54" s="26">
        <v>0</v>
      </c>
      <c r="I54" s="24">
        <v>38026235</v>
      </c>
      <c r="J54" s="6">
        <v>40307809</v>
      </c>
      <c r="K54" s="25">
        <v>42726277</v>
      </c>
    </row>
    <row r="55" spans="1:11" ht="13.5">
      <c r="A55" s="22" t="s">
        <v>54</v>
      </c>
      <c r="B55" s="6">
        <v>1906304</v>
      </c>
      <c r="C55" s="6">
        <v>0</v>
      </c>
      <c r="D55" s="23">
        <v>3919629</v>
      </c>
      <c r="E55" s="24">
        <v>7350000</v>
      </c>
      <c r="F55" s="6">
        <v>7350000</v>
      </c>
      <c r="G55" s="25">
        <v>7350000</v>
      </c>
      <c r="H55" s="26">
        <v>0</v>
      </c>
      <c r="I55" s="24">
        <v>11000000</v>
      </c>
      <c r="J55" s="6">
        <v>9560000</v>
      </c>
      <c r="K55" s="25">
        <v>15623600</v>
      </c>
    </row>
    <row r="56" spans="1:11" ht="13.5">
      <c r="A56" s="22" t="s">
        <v>55</v>
      </c>
      <c r="B56" s="6">
        <v>22378564</v>
      </c>
      <c r="C56" s="6">
        <v>24980760</v>
      </c>
      <c r="D56" s="23">
        <v>17715753</v>
      </c>
      <c r="E56" s="24">
        <v>21614436</v>
      </c>
      <c r="F56" s="6">
        <v>21614436</v>
      </c>
      <c r="G56" s="25">
        <v>21614436</v>
      </c>
      <c r="H56" s="26">
        <v>0</v>
      </c>
      <c r="I56" s="24">
        <v>25948856</v>
      </c>
      <c r="J56" s="6">
        <v>31207818</v>
      </c>
      <c r="K56" s="25">
        <v>35247797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10032051</v>
      </c>
      <c r="C59" s="6">
        <v>10035255</v>
      </c>
      <c r="D59" s="23">
        <v>0</v>
      </c>
      <c r="E59" s="24">
        <v>2079440</v>
      </c>
      <c r="F59" s="6">
        <v>2079440</v>
      </c>
      <c r="G59" s="25">
        <v>2079440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13394556</v>
      </c>
      <c r="C60" s="6">
        <v>14734011</v>
      </c>
      <c r="D60" s="23">
        <v>0</v>
      </c>
      <c r="E60" s="24">
        <v>27411518</v>
      </c>
      <c r="F60" s="6">
        <v>27411518</v>
      </c>
      <c r="G60" s="25">
        <v>27411518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7680</v>
      </c>
      <c r="D63" s="93">
        <v>1960</v>
      </c>
      <c r="E63" s="91">
        <v>58</v>
      </c>
      <c r="F63" s="92">
        <v>58</v>
      </c>
      <c r="G63" s="93">
        <v>58</v>
      </c>
      <c r="H63" s="94">
        <v>0</v>
      </c>
      <c r="I63" s="91">
        <v>1960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7680</v>
      </c>
      <c r="D64" s="93">
        <v>0</v>
      </c>
      <c r="E64" s="91">
        <v>3831</v>
      </c>
      <c r="F64" s="92">
        <v>3831</v>
      </c>
      <c r="G64" s="93">
        <v>3831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1501</v>
      </c>
      <c r="C65" s="92">
        <v>4680</v>
      </c>
      <c r="D65" s="93">
        <v>90</v>
      </c>
      <c r="E65" s="91">
        <v>4512</v>
      </c>
      <c r="F65" s="92">
        <v>4512</v>
      </c>
      <c r="G65" s="93">
        <v>4512</v>
      </c>
      <c r="H65" s="94">
        <v>0</v>
      </c>
      <c r="I65" s="91">
        <v>90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0.7095412014553297</v>
      </c>
      <c r="C70" s="5">
        <f aca="true" t="shared" si="8" ref="C70:K70">IF(ISERROR(C71/C72),0,(C71/C72))</f>
        <v>0.9617305353138893</v>
      </c>
      <c r="D70" s="5">
        <f t="shared" si="8"/>
        <v>0.8456549742062689</v>
      </c>
      <c r="E70" s="5">
        <f t="shared" si="8"/>
        <v>0.855852287866145</v>
      </c>
      <c r="F70" s="5">
        <f t="shared" si="8"/>
        <v>0.855852287866145</v>
      </c>
      <c r="G70" s="5">
        <f t="shared" si="8"/>
        <v>0.855852287866145</v>
      </c>
      <c r="H70" s="5">
        <f t="shared" si="8"/>
        <v>0</v>
      </c>
      <c r="I70" s="5">
        <f t="shared" si="8"/>
        <v>0.820290265025819</v>
      </c>
      <c r="J70" s="5">
        <f t="shared" si="8"/>
        <v>0.823471493026482</v>
      </c>
      <c r="K70" s="5">
        <f t="shared" si="8"/>
        <v>0.8264704030212842</v>
      </c>
    </row>
    <row r="71" spans="1:11" ht="12.75" hidden="1">
      <c r="A71" s="1" t="s">
        <v>92</v>
      </c>
      <c r="B71" s="1">
        <f>+B83</f>
        <v>233749007</v>
      </c>
      <c r="C71" s="1">
        <f aca="true" t="shared" si="9" ref="C71:K71">+C83</f>
        <v>350304052</v>
      </c>
      <c r="D71" s="1">
        <f t="shared" si="9"/>
        <v>334354558</v>
      </c>
      <c r="E71" s="1">
        <f t="shared" si="9"/>
        <v>388156565</v>
      </c>
      <c r="F71" s="1">
        <f t="shared" si="9"/>
        <v>388156565</v>
      </c>
      <c r="G71" s="1">
        <f t="shared" si="9"/>
        <v>388156565</v>
      </c>
      <c r="H71" s="1">
        <f t="shared" si="9"/>
        <v>384758232</v>
      </c>
      <c r="I71" s="1">
        <f t="shared" si="9"/>
        <v>407303492</v>
      </c>
      <c r="J71" s="1">
        <f t="shared" si="9"/>
        <v>454207981</v>
      </c>
      <c r="K71" s="1">
        <f t="shared" si="9"/>
        <v>505113079</v>
      </c>
    </row>
    <row r="72" spans="1:11" ht="12.75" hidden="1">
      <c r="A72" s="1" t="s">
        <v>93</v>
      </c>
      <c r="B72" s="1">
        <f>+B77</f>
        <v>329436834</v>
      </c>
      <c r="C72" s="1">
        <f aca="true" t="shared" si="10" ref="C72:K72">+C77</f>
        <v>364243454</v>
      </c>
      <c r="D72" s="1">
        <f t="shared" si="10"/>
        <v>395379402</v>
      </c>
      <c r="E72" s="1">
        <f t="shared" si="10"/>
        <v>453532193</v>
      </c>
      <c r="F72" s="1">
        <f t="shared" si="10"/>
        <v>453532193</v>
      </c>
      <c r="G72" s="1">
        <f t="shared" si="10"/>
        <v>453532193</v>
      </c>
      <c r="H72" s="1">
        <f t="shared" si="10"/>
        <v>0</v>
      </c>
      <c r="I72" s="1">
        <f t="shared" si="10"/>
        <v>496535811</v>
      </c>
      <c r="J72" s="1">
        <f t="shared" si="10"/>
        <v>551577055</v>
      </c>
      <c r="K72" s="1">
        <f t="shared" si="10"/>
        <v>611168987</v>
      </c>
    </row>
    <row r="73" spans="1:11" ht="12.75" hidden="1">
      <c r="A73" s="1" t="s">
        <v>94</v>
      </c>
      <c r="B73" s="1">
        <f>+B74</f>
        <v>-14664466.833333338</v>
      </c>
      <c r="C73" s="1">
        <f aca="true" t="shared" si="11" ref="C73:K73">+(C78+C80+C81+C82)-(B78+B80+B81+B82)</f>
        <v>-26005835</v>
      </c>
      <c r="D73" s="1">
        <f t="shared" si="11"/>
        <v>23000743</v>
      </c>
      <c r="E73" s="1">
        <f t="shared" si="11"/>
        <v>3959112</v>
      </c>
      <c r="F73" s="1">
        <f>+(F78+F80+F81+F82)-(D78+D80+D81+D82)</f>
        <v>3959112</v>
      </c>
      <c r="G73" s="1">
        <f>+(G78+G80+G81+G82)-(D78+D80+D81+D82)</f>
        <v>3959112</v>
      </c>
      <c r="H73" s="1">
        <f>+(H78+H80+H81+H82)-(D78+D80+D81+D82)</f>
        <v>69426061</v>
      </c>
      <c r="I73" s="1">
        <f>+(I78+I80+I81+I82)-(E78+E80+E81+E82)</f>
        <v>-21115805</v>
      </c>
      <c r="J73" s="1">
        <f t="shared" si="11"/>
        <v>6171777</v>
      </c>
      <c r="K73" s="1">
        <f t="shared" si="11"/>
        <v>6554769</v>
      </c>
    </row>
    <row r="74" spans="1:11" ht="12.75" hidden="1">
      <c r="A74" s="1" t="s">
        <v>95</v>
      </c>
      <c r="B74" s="1">
        <f>+TREND(C74:E74)</f>
        <v>-14664466.833333338</v>
      </c>
      <c r="C74" s="1">
        <f>+C73</f>
        <v>-26005835</v>
      </c>
      <c r="D74" s="1">
        <f aca="true" t="shared" si="12" ref="D74:K74">+D73</f>
        <v>23000743</v>
      </c>
      <c r="E74" s="1">
        <f t="shared" si="12"/>
        <v>3959112</v>
      </c>
      <c r="F74" s="1">
        <f t="shared" si="12"/>
        <v>3959112</v>
      </c>
      <c r="G74" s="1">
        <f t="shared" si="12"/>
        <v>3959112</v>
      </c>
      <c r="H74" s="1">
        <f t="shared" si="12"/>
        <v>69426061</v>
      </c>
      <c r="I74" s="1">
        <f t="shared" si="12"/>
        <v>-21115805</v>
      </c>
      <c r="J74" s="1">
        <f t="shared" si="12"/>
        <v>6171777</v>
      </c>
      <c r="K74" s="1">
        <f t="shared" si="12"/>
        <v>6554769</v>
      </c>
    </row>
    <row r="75" spans="1:11" ht="12.75" hidden="1">
      <c r="A75" s="1" t="s">
        <v>96</v>
      </c>
      <c r="B75" s="1">
        <f>+B84-(((B80+B81+B78)*B70)-B79)</f>
        <v>5666984.646088146</v>
      </c>
      <c r="C75" s="1">
        <f aca="true" t="shared" si="13" ref="C75:K75">+C84-(((C80+C81+C78)*C70)-C79)</f>
        <v>45989341.42447787</v>
      </c>
      <c r="D75" s="1">
        <f t="shared" si="13"/>
        <v>35029505.3611079</v>
      </c>
      <c r="E75" s="1">
        <f t="shared" si="13"/>
        <v>-22168784.510621645</v>
      </c>
      <c r="F75" s="1">
        <f t="shared" si="13"/>
        <v>-22168784.510621645</v>
      </c>
      <c r="G75" s="1">
        <f t="shared" si="13"/>
        <v>-22168784.510621645</v>
      </c>
      <c r="H75" s="1">
        <f t="shared" si="13"/>
        <v>121673845</v>
      </c>
      <c r="I75" s="1">
        <f t="shared" si="13"/>
        <v>18875687.56686431</v>
      </c>
      <c r="J75" s="1">
        <f t="shared" si="13"/>
        <v>13627579.376848958</v>
      </c>
      <c r="K75" s="1">
        <f t="shared" si="13"/>
        <v>8035425.996957004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329436834</v>
      </c>
      <c r="C77" s="3">
        <v>364243454</v>
      </c>
      <c r="D77" s="3">
        <v>395379402</v>
      </c>
      <c r="E77" s="3">
        <v>453532193</v>
      </c>
      <c r="F77" s="3">
        <v>453532193</v>
      </c>
      <c r="G77" s="3">
        <v>453532193</v>
      </c>
      <c r="H77" s="3">
        <v>0</v>
      </c>
      <c r="I77" s="3">
        <v>496535811</v>
      </c>
      <c r="J77" s="3">
        <v>551577055</v>
      </c>
      <c r="K77" s="3">
        <v>611168987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664202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56958387</v>
      </c>
      <c r="C79" s="3">
        <v>90500432</v>
      </c>
      <c r="D79" s="3">
        <v>93619046</v>
      </c>
      <c r="E79" s="3">
        <v>40515672</v>
      </c>
      <c r="F79" s="3">
        <v>40515672</v>
      </c>
      <c r="G79" s="3">
        <v>40515672</v>
      </c>
      <c r="H79" s="3">
        <v>121673845</v>
      </c>
      <c r="I79" s="3">
        <v>61634416</v>
      </c>
      <c r="J79" s="3">
        <v>61634416</v>
      </c>
      <c r="K79" s="3">
        <v>61634416</v>
      </c>
    </row>
    <row r="80" spans="1:11" ht="12.75" hidden="1">
      <c r="A80" s="2" t="s">
        <v>67</v>
      </c>
      <c r="B80" s="3">
        <v>46250884</v>
      </c>
      <c r="C80" s="3">
        <v>42707265</v>
      </c>
      <c r="D80" s="3">
        <v>61288296</v>
      </c>
      <c r="E80" s="3">
        <v>72932548</v>
      </c>
      <c r="F80" s="3">
        <v>72932548</v>
      </c>
      <c r="G80" s="3">
        <v>72932548</v>
      </c>
      <c r="H80" s="3">
        <v>132506757</v>
      </c>
      <c r="I80" s="3">
        <v>46505322</v>
      </c>
      <c r="J80" s="3">
        <v>52677099</v>
      </c>
      <c r="K80" s="3">
        <v>59231868</v>
      </c>
    </row>
    <row r="81" spans="1:11" ht="12.75" hidden="1">
      <c r="A81" s="2" t="s">
        <v>68</v>
      </c>
      <c r="B81" s="3">
        <v>26037240</v>
      </c>
      <c r="C81" s="3">
        <v>3575024</v>
      </c>
      <c r="D81" s="3">
        <v>7994736</v>
      </c>
      <c r="E81" s="3">
        <v>309596</v>
      </c>
      <c r="F81" s="3">
        <v>309596</v>
      </c>
      <c r="G81" s="3">
        <v>309596</v>
      </c>
      <c r="H81" s="3">
        <v>5538134</v>
      </c>
      <c r="I81" s="3">
        <v>5621017</v>
      </c>
      <c r="J81" s="3">
        <v>5621017</v>
      </c>
      <c r="K81" s="3">
        <v>5621017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233749007</v>
      </c>
      <c r="C83" s="3">
        <v>350304052</v>
      </c>
      <c r="D83" s="3">
        <v>334354558</v>
      </c>
      <c r="E83" s="3">
        <v>388156565</v>
      </c>
      <c r="F83" s="3">
        <v>388156565</v>
      </c>
      <c r="G83" s="3">
        <v>388156565</v>
      </c>
      <c r="H83" s="3">
        <v>384758232</v>
      </c>
      <c r="I83" s="3">
        <v>407303492</v>
      </c>
      <c r="J83" s="3">
        <v>454207981</v>
      </c>
      <c r="K83" s="3">
        <v>505113079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2221854</v>
      </c>
      <c r="C7" s="6">
        <v>2115595</v>
      </c>
      <c r="D7" s="23">
        <v>1607476</v>
      </c>
      <c r="E7" s="24">
        <v>2199236</v>
      </c>
      <c r="F7" s="6">
        <v>2199236</v>
      </c>
      <c r="G7" s="25">
        <v>2199236</v>
      </c>
      <c r="H7" s="26">
        <v>0</v>
      </c>
      <c r="I7" s="24">
        <v>2040000</v>
      </c>
      <c r="J7" s="6">
        <v>2080800</v>
      </c>
      <c r="K7" s="25">
        <v>2122416</v>
      </c>
    </row>
    <row r="8" spans="1:11" ht="13.5">
      <c r="A8" s="22" t="s">
        <v>20</v>
      </c>
      <c r="B8" s="6">
        <v>292212987</v>
      </c>
      <c r="C8" s="6">
        <v>259626688</v>
      </c>
      <c r="D8" s="23">
        <v>254076689</v>
      </c>
      <c r="E8" s="24">
        <v>251597000</v>
      </c>
      <c r="F8" s="6">
        <v>264730000</v>
      </c>
      <c r="G8" s="25">
        <v>264730000</v>
      </c>
      <c r="H8" s="26">
        <v>0</v>
      </c>
      <c r="I8" s="24">
        <v>262738000</v>
      </c>
      <c r="J8" s="6">
        <v>265230000</v>
      </c>
      <c r="K8" s="25">
        <v>270421000</v>
      </c>
    </row>
    <row r="9" spans="1:11" ht="13.5">
      <c r="A9" s="22" t="s">
        <v>21</v>
      </c>
      <c r="B9" s="6">
        <v>78482847</v>
      </c>
      <c r="C9" s="6">
        <v>79607422</v>
      </c>
      <c r="D9" s="23">
        <v>78764699</v>
      </c>
      <c r="E9" s="24">
        <v>95049427</v>
      </c>
      <c r="F9" s="6">
        <v>112902245</v>
      </c>
      <c r="G9" s="25">
        <v>112902245</v>
      </c>
      <c r="H9" s="26">
        <v>0</v>
      </c>
      <c r="I9" s="24">
        <v>94988000</v>
      </c>
      <c r="J9" s="6">
        <v>96887762</v>
      </c>
      <c r="K9" s="25">
        <v>98825514</v>
      </c>
    </row>
    <row r="10" spans="1:11" ht="25.5">
      <c r="A10" s="27" t="s">
        <v>85</v>
      </c>
      <c r="B10" s="28">
        <f>SUM(B5:B9)</f>
        <v>372917688</v>
      </c>
      <c r="C10" s="29">
        <f aca="true" t="shared" si="0" ref="C10:K10">SUM(C5:C9)</f>
        <v>341349705</v>
      </c>
      <c r="D10" s="30">
        <f t="shared" si="0"/>
        <v>334448864</v>
      </c>
      <c r="E10" s="28">
        <f t="shared" si="0"/>
        <v>348845663</v>
      </c>
      <c r="F10" s="29">
        <f t="shared" si="0"/>
        <v>379831481</v>
      </c>
      <c r="G10" s="31">
        <f t="shared" si="0"/>
        <v>379831481</v>
      </c>
      <c r="H10" s="32">
        <f t="shared" si="0"/>
        <v>0</v>
      </c>
      <c r="I10" s="28">
        <f t="shared" si="0"/>
        <v>359766000</v>
      </c>
      <c r="J10" s="29">
        <f t="shared" si="0"/>
        <v>364198562</v>
      </c>
      <c r="K10" s="31">
        <f t="shared" si="0"/>
        <v>371368930</v>
      </c>
    </row>
    <row r="11" spans="1:11" ht="13.5">
      <c r="A11" s="22" t="s">
        <v>22</v>
      </c>
      <c r="B11" s="6">
        <v>228392379</v>
      </c>
      <c r="C11" s="6">
        <v>203124985</v>
      </c>
      <c r="D11" s="23">
        <v>200806522</v>
      </c>
      <c r="E11" s="24">
        <v>207216301</v>
      </c>
      <c r="F11" s="6">
        <v>206647385</v>
      </c>
      <c r="G11" s="25">
        <v>206647385</v>
      </c>
      <c r="H11" s="26">
        <v>0</v>
      </c>
      <c r="I11" s="24">
        <v>210039698</v>
      </c>
      <c r="J11" s="6">
        <v>221058789</v>
      </c>
      <c r="K11" s="25">
        <v>232659599</v>
      </c>
    </row>
    <row r="12" spans="1:11" ht="13.5">
      <c r="A12" s="22" t="s">
        <v>23</v>
      </c>
      <c r="B12" s="6">
        <v>9407076</v>
      </c>
      <c r="C12" s="6">
        <v>10284043</v>
      </c>
      <c r="D12" s="23">
        <v>10709156</v>
      </c>
      <c r="E12" s="24">
        <v>11580705</v>
      </c>
      <c r="F12" s="6">
        <v>11806173</v>
      </c>
      <c r="G12" s="25">
        <v>11806173</v>
      </c>
      <c r="H12" s="26">
        <v>0</v>
      </c>
      <c r="I12" s="24">
        <v>12698371</v>
      </c>
      <c r="J12" s="6">
        <v>13371250</v>
      </c>
      <c r="K12" s="25">
        <v>14079792</v>
      </c>
    </row>
    <row r="13" spans="1:11" ht="13.5">
      <c r="A13" s="22" t="s">
        <v>86</v>
      </c>
      <c r="B13" s="6">
        <v>23602041</v>
      </c>
      <c r="C13" s="6">
        <v>26707940</v>
      </c>
      <c r="D13" s="23">
        <v>28018728</v>
      </c>
      <c r="E13" s="24">
        <v>26766440</v>
      </c>
      <c r="F13" s="6">
        <v>26766440</v>
      </c>
      <c r="G13" s="25">
        <v>26766440</v>
      </c>
      <c r="H13" s="26">
        <v>0</v>
      </c>
      <c r="I13" s="24">
        <v>26767200</v>
      </c>
      <c r="J13" s="6">
        <v>27302544</v>
      </c>
      <c r="K13" s="25">
        <v>27848595</v>
      </c>
    </row>
    <row r="14" spans="1:11" ht="13.5">
      <c r="A14" s="22" t="s">
        <v>24</v>
      </c>
      <c r="B14" s="6">
        <v>0</v>
      </c>
      <c r="C14" s="6">
        <v>47186</v>
      </c>
      <c r="D14" s="23">
        <v>38340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32301682</v>
      </c>
      <c r="C16" s="6">
        <v>5038185</v>
      </c>
      <c r="D16" s="23">
        <v>11145127</v>
      </c>
      <c r="E16" s="24">
        <v>1365000</v>
      </c>
      <c r="F16" s="6">
        <v>2765000</v>
      </c>
      <c r="G16" s="25">
        <v>2765000</v>
      </c>
      <c r="H16" s="26">
        <v>0</v>
      </c>
      <c r="I16" s="24">
        <v>6282794</v>
      </c>
      <c r="J16" s="6">
        <v>6408450</v>
      </c>
      <c r="K16" s="25">
        <v>6536619</v>
      </c>
    </row>
    <row r="17" spans="1:11" ht="13.5">
      <c r="A17" s="22" t="s">
        <v>27</v>
      </c>
      <c r="B17" s="6">
        <v>108912486</v>
      </c>
      <c r="C17" s="6">
        <v>109921314</v>
      </c>
      <c r="D17" s="23">
        <v>111745389</v>
      </c>
      <c r="E17" s="24">
        <v>101876829</v>
      </c>
      <c r="F17" s="6">
        <v>131766495</v>
      </c>
      <c r="G17" s="25">
        <v>131766495</v>
      </c>
      <c r="H17" s="26">
        <v>0</v>
      </c>
      <c r="I17" s="24">
        <v>103852943</v>
      </c>
      <c r="J17" s="6">
        <v>105930001</v>
      </c>
      <c r="K17" s="25">
        <v>108048602</v>
      </c>
    </row>
    <row r="18" spans="1:11" ht="13.5">
      <c r="A18" s="34" t="s">
        <v>28</v>
      </c>
      <c r="B18" s="35">
        <f>SUM(B11:B17)</f>
        <v>402615664</v>
      </c>
      <c r="C18" s="36">
        <f aca="true" t="shared" si="1" ref="C18:K18">SUM(C11:C17)</f>
        <v>355123653</v>
      </c>
      <c r="D18" s="37">
        <f t="shared" si="1"/>
        <v>362463262</v>
      </c>
      <c r="E18" s="35">
        <f t="shared" si="1"/>
        <v>348805275</v>
      </c>
      <c r="F18" s="36">
        <f t="shared" si="1"/>
        <v>379751493</v>
      </c>
      <c r="G18" s="38">
        <f t="shared" si="1"/>
        <v>379751493</v>
      </c>
      <c r="H18" s="39">
        <f t="shared" si="1"/>
        <v>0</v>
      </c>
      <c r="I18" s="35">
        <f t="shared" si="1"/>
        <v>359641006</v>
      </c>
      <c r="J18" s="36">
        <f t="shared" si="1"/>
        <v>374071034</v>
      </c>
      <c r="K18" s="38">
        <f t="shared" si="1"/>
        <v>389173207</v>
      </c>
    </row>
    <row r="19" spans="1:11" ht="13.5">
      <c r="A19" s="34" t="s">
        <v>29</v>
      </c>
      <c r="B19" s="40">
        <f>+B10-B18</f>
        <v>-29697976</v>
      </c>
      <c r="C19" s="41">
        <f aca="true" t="shared" si="2" ref="C19:K19">+C10-C18</f>
        <v>-13773948</v>
      </c>
      <c r="D19" s="42">
        <f t="shared" si="2"/>
        <v>-28014398</v>
      </c>
      <c r="E19" s="40">
        <f t="shared" si="2"/>
        <v>40388</v>
      </c>
      <c r="F19" s="41">
        <f t="shared" si="2"/>
        <v>79988</v>
      </c>
      <c r="G19" s="43">
        <f t="shared" si="2"/>
        <v>79988</v>
      </c>
      <c r="H19" s="44">
        <f t="shared" si="2"/>
        <v>0</v>
      </c>
      <c r="I19" s="40">
        <f t="shared" si="2"/>
        <v>124994</v>
      </c>
      <c r="J19" s="41">
        <f t="shared" si="2"/>
        <v>-9872472</v>
      </c>
      <c r="K19" s="43">
        <f t="shared" si="2"/>
        <v>-17804277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-29697976</v>
      </c>
      <c r="C22" s="52">
        <f aca="true" t="shared" si="3" ref="C22:K22">SUM(C19:C21)</f>
        <v>-13773948</v>
      </c>
      <c r="D22" s="53">
        <f t="shared" si="3"/>
        <v>-28014398</v>
      </c>
      <c r="E22" s="51">
        <f t="shared" si="3"/>
        <v>40388</v>
      </c>
      <c r="F22" s="52">
        <f t="shared" si="3"/>
        <v>79988</v>
      </c>
      <c r="G22" s="54">
        <f t="shared" si="3"/>
        <v>79988</v>
      </c>
      <c r="H22" s="55">
        <f t="shared" si="3"/>
        <v>0</v>
      </c>
      <c r="I22" s="51">
        <f t="shared" si="3"/>
        <v>124994</v>
      </c>
      <c r="J22" s="52">
        <f t="shared" si="3"/>
        <v>-9872472</v>
      </c>
      <c r="K22" s="54">
        <f t="shared" si="3"/>
        <v>-17804277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-29697976</v>
      </c>
      <c r="C24" s="41">
        <f aca="true" t="shared" si="4" ref="C24:K24">SUM(C22:C23)</f>
        <v>-13773948</v>
      </c>
      <c r="D24" s="42">
        <f t="shared" si="4"/>
        <v>-28014398</v>
      </c>
      <c r="E24" s="40">
        <f t="shared" si="4"/>
        <v>40388</v>
      </c>
      <c r="F24" s="41">
        <f t="shared" si="4"/>
        <v>79988</v>
      </c>
      <c r="G24" s="43">
        <f t="shared" si="4"/>
        <v>79988</v>
      </c>
      <c r="H24" s="44">
        <f t="shared" si="4"/>
        <v>0</v>
      </c>
      <c r="I24" s="40">
        <f t="shared" si="4"/>
        <v>124994</v>
      </c>
      <c r="J24" s="41">
        <f t="shared" si="4"/>
        <v>-9872472</v>
      </c>
      <c r="K24" s="43">
        <f t="shared" si="4"/>
        <v>-17804277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15999499</v>
      </c>
      <c r="C27" s="7">
        <v>13963807</v>
      </c>
      <c r="D27" s="64">
        <v>17245228</v>
      </c>
      <c r="E27" s="65">
        <v>17237736</v>
      </c>
      <c r="F27" s="7">
        <v>16808436</v>
      </c>
      <c r="G27" s="66">
        <v>16808436</v>
      </c>
      <c r="H27" s="67">
        <v>0</v>
      </c>
      <c r="I27" s="65">
        <v>13616000</v>
      </c>
      <c r="J27" s="7">
        <v>8230000</v>
      </c>
      <c r="K27" s="66">
        <v>2529600</v>
      </c>
    </row>
    <row r="28" spans="1:11" ht="13.5">
      <c r="A28" s="68" t="s">
        <v>30</v>
      </c>
      <c r="B28" s="6">
        <v>356000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90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688728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15643499</v>
      </c>
      <c r="C31" s="6">
        <v>13275079</v>
      </c>
      <c r="D31" s="23">
        <v>17245228</v>
      </c>
      <c r="E31" s="24">
        <v>17237736</v>
      </c>
      <c r="F31" s="6">
        <v>16808436</v>
      </c>
      <c r="G31" s="25">
        <v>16808436</v>
      </c>
      <c r="H31" s="26">
        <v>0</v>
      </c>
      <c r="I31" s="24">
        <v>13616000</v>
      </c>
      <c r="J31" s="6">
        <v>8230000</v>
      </c>
      <c r="K31" s="25">
        <v>2529600</v>
      </c>
    </row>
    <row r="32" spans="1:11" ht="13.5">
      <c r="A32" s="34" t="s">
        <v>36</v>
      </c>
      <c r="B32" s="7">
        <f>SUM(B28:B31)</f>
        <v>15999499</v>
      </c>
      <c r="C32" s="7">
        <f aca="true" t="shared" si="5" ref="C32:K32">SUM(C28:C31)</f>
        <v>13963807</v>
      </c>
      <c r="D32" s="64">
        <f t="shared" si="5"/>
        <v>17245228</v>
      </c>
      <c r="E32" s="65">
        <f t="shared" si="5"/>
        <v>17237736</v>
      </c>
      <c r="F32" s="7">
        <f t="shared" si="5"/>
        <v>16808436</v>
      </c>
      <c r="G32" s="66">
        <f t="shared" si="5"/>
        <v>16808436</v>
      </c>
      <c r="H32" s="67">
        <f t="shared" si="5"/>
        <v>0</v>
      </c>
      <c r="I32" s="65">
        <f t="shared" si="5"/>
        <v>13616000</v>
      </c>
      <c r="J32" s="7">
        <f t="shared" si="5"/>
        <v>8230000</v>
      </c>
      <c r="K32" s="66">
        <f t="shared" si="5"/>
        <v>2529600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55283185</v>
      </c>
      <c r="C35" s="6">
        <v>18205541</v>
      </c>
      <c r="D35" s="23">
        <v>33743208</v>
      </c>
      <c r="E35" s="24">
        <v>77115204</v>
      </c>
      <c r="F35" s="6">
        <v>69003947</v>
      </c>
      <c r="G35" s="25">
        <v>69003947</v>
      </c>
      <c r="H35" s="26">
        <v>27565844</v>
      </c>
      <c r="I35" s="24">
        <v>55086980</v>
      </c>
      <c r="J35" s="6">
        <v>28394068</v>
      </c>
      <c r="K35" s="25">
        <v>35908798</v>
      </c>
    </row>
    <row r="36" spans="1:11" ht="13.5">
      <c r="A36" s="22" t="s">
        <v>39</v>
      </c>
      <c r="B36" s="6">
        <v>186156839</v>
      </c>
      <c r="C36" s="6">
        <v>178840184</v>
      </c>
      <c r="D36" s="23">
        <v>167233279</v>
      </c>
      <c r="E36" s="24">
        <v>119460557</v>
      </c>
      <c r="F36" s="6">
        <v>119031257</v>
      </c>
      <c r="G36" s="25">
        <v>119031257</v>
      </c>
      <c r="H36" s="26">
        <v>158278926</v>
      </c>
      <c r="I36" s="24">
        <v>103560057</v>
      </c>
      <c r="J36" s="6">
        <v>84487513</v>
      </c>
      <c r="K36" s="25">
        <v>59168518</v>
      </c>
    </row>
    <row r="37" spans="1:11" ht="13.5">
      <c r="A37" s="22" t="s">
        <v>40</v>
      </c>
      <c r="B37" s="6">
        <v>95864531</v>
      </c>
      <c r="C37" s="6">
        <v>61404309</v>
      </c>
      <c r="D37" s="23">
        <v>93642466</v>
      </c>
      <c r="E37" s="24">
        <v>66510617</v>
      </c>
      <c r="F37" s="6">
        <v>52624176</v>
      </c>
      <c r="G37" s="25">
        <v>52624176</v>
      </c>
      <c r="H37" s="26">
        <v>77264330</v>
      </c>
      <c r="I37" s="24">
        <v>53596559</v>
      </c>
      <c r="J37" s="6">
        <v>53596559</v>
      </c>
      <c r="K37" s="25">
        <v>53743559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145575493</v>
      </c>
      <c r="C39" s="6">
        <v>135641416</v>
      </c>
      <c r="D39" s="23">
        <v>107334021</v>
      </c>
      <c r="E39" s="24">
        <v>130065144</v>
      </c>
      <c r="F39" s="6">
        <v>135411029</v>
      </c>
      <c r="G39" s="25">
        <v>135411029</v>
      </c>
      <c r="H39" s="26">
        <v>108580440</v>
      </c>
      <c r="I39" s="24">
        <v>105050478</v>
      </c>
      <c r="J39" s="6">
        <v>59285022</v>
      </c>
      <c r="K39" s="25">
        <v>41333757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-15635373</v>
      </c>
      <c r="C42" s="6">
        <v>7617114</v>
      </c>
      <c r="D42" s="23">
        <v>25568929</v>
      </c>
      <c r="E42" s="24">
        <v>39619283</v>
      </c>
      <c r="F42" s="6">
        <v>26796932</v>
      </c>
      <c r="G42" s="25">
        <v>26796932</v>
      </c>
      <c r="H42" s="26">
        <v>10788936</v>
      </c>
      <c r="I42" s="24">
        <v>7796234</v>
      </c>
      <c r="J42" s="6">
        <v>17430072</v>
      </c>
      <c r="K42" s="25">
        <v>10044318</v>
      </c>
    </row>
    <row r="43" spans="1:11" ht="13.5">
      <c r="A43" s="22" t="s">
        <v>45</v>
      </c>
      <c r="B43" s="6">
        <v>-14301970</v>
      </c>
      <c r="C43" s="6">
        <v>-13193281</v>
      </c>
      <c r="D43" s="23">
        <v>-17245228</v>
      </c>
      <c r="E43" s="24">
        <v>-17652113</v>
      </c>
      <c r="F43" s="6">
        <v>-16808436</v>
      </c>
      <c r="G43" s="25">
        <v>-16808436</v>
      </c>
      <c r="H43" s="26">
        <v>-15350970</v>
      </c>
      <c r="I43" s="24">
        <v>-13616004</v>
      </c>
      <c r="J43" s="6">
        <v>-8230000</v>
      </c>
      <c r="K43" s="25">
        <v>-2529600</v>
      </c>
    </row>
    <row r="44" spans="1:11" ht="13.5">
      <c r="A44" s="22" t="s">
        <v>46</v>
      </c>
      <c r="B44" s="6">
        <v>0</v>
      </c>
      <c r="C44" s="6">
        <v>0</v>
      </c>
      <c r="D44" s="23">
        <v>-263779</v>
      </c>
      <c r="E44" s="24">
        <v>0</v>
      </c>
      <c r="F44" s="6">
        <v>50000</v>
      </c>
      <c r="G44" s="25">
        <v>50000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12491997</v>
      </c>
      <c r="C45" s="7">
        <v>6915829</v>
      </c>
      <c r="D45" s="64">
        <v>14975752</v>
      </c>
      <c r="E45" s="65">
        <v>35938169</v>
      </c>
      <c r="F45" s="7">
        <v>25014248</v>
      </c>
      <c r="G45" s="66">
        <v>25014248</v>
      </c>
      <c r="H45" s="67">
        <v>10413718</v>
      </c>
      <c r="I45" s="65">
        <v>19194230</v>
      </c>
      <c r="J45" s="7">
        <v>28394302</v>
      </c>
      <c r="K45" s="66">
        <v>35909020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12491995</v>
      </c>
      <c r="C48" s="6">
        <v>6915829</v>
      </c>
      <c r="D48" s="23">
        <v>14975752</v>
      </c>
      <c r="E48" s="24">
        <v>33125001</v>
      </c>
      <c r="F48" s="6">
        <v>25013744</v>
      </c>
      <c r="G48" s="25">
        <v>25013744</v>
      </c>
      <c r="H48" s="26">
        <v>10413718</v>
      </c>
      <c r="I48" s="24">
        <v>19193980</v>
      </c>
      <c r="J48" s="6">
        <v>28394068</v>
      </c>
      <c r="K48" s="25">
        <v>35908798</v>
      </c>
    </row>
    <row r="49" spans="1:11" ht="13.5">
      <c r="A49" s="22" t="s">
        <v>50</v>
      </c>
      <c r="B49" s="6">
        <f>+B75</f>
        <v>59599301.40979848</v>
      </c>
      <c r="C49" s="6">
        <f aca="true" t="shared" si="6" ref="C49:K49">+C75</f>
        <v>47891889</v>
      </c>
      <c r="D49" s="23">
        <f t="shared" si="6"/>
        <v>73683959.28822786</v>
      </c>
      <c r="E49" s="24">
        <f t="shared" si="6"/>
        <v>23784811.805976704</v>
      </c>
      <c r="F49" s="6">
        <f t="shared" si="6"/>
        <v>-41962586.779866196</v>
      </c>
      <c r="G49" s="25">
        <f t="shared" si="6"/>
        <v>-41962586.779866196</v>
      </c>
      <c r="H49" s="26">
        <f t="shared" si="6"/>
        <v>77076720</v>
      </c>
      <c r="I49" s="24">
        <f t="shared" si="6"/>
        <v>17665730.785979263</v>
      </c>
      <c r="J49" s="6">
        <f t="shared" si="6"/>
        <v>53596559</v>
      </c>
      <c r="K49" s="25">
        <f t="shared" si="6"/>
        <v>53743559</v>
      </c>
    </row>
    <row r="50" spans="1:11" ht="13.5">
      <c r="A50" s="34" t="s">
        <v>51</v>
      </c>
      <c r="B50" s="7">
        <f>+B48-B49</f>
        <v>-47107306.40979848</v>
      </c>
      <c r="C50" s="7">
        <f aca="true" t="shared" si="7" ref="C50:K50">+C48-C49</f>
        <v>-40976060</v>
      </c>
      <c r="D50" s="64">
        <f t="shared" si="7"/>
        <v>-58708207.288227856</v>
      </c>
      <c r="E50" s="65">
        <f t="shared" si="7"/>
        <v>9340189.194023296</v>
      </c>
      <c r="F50" s="7">
        <f t="shared" si="7"/>
        <v>66976330.779866196</v>
      </c>
      <c r="G50" s="66">
        <f t="shared" si="7"/>
        <v>66976330.779866196</v>
      </c>
      <c r="H50" s="67">
        <f t="shared" si="7"/>
        <v>-66663002</v>
      </c>
      <c r="I50" s="65">
        <f t="shared" si="7"/>
        <v>1528249.2140207365</v>
      </c>
      <c r="J50" s="7">
        <f t="shared" si="7"/>
        <v>-25202491</v>
      </c>
      <c r="K50" s="66">
        <f t="shared" si="7"/>
        <v>-17834761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186157426</v>
      </c>
      <c r="C53" s="6">
        <v>178839694</v>
      </c>
      <c r="D53" s="23">
        <v>167233115</v>
      </c>
      <c r="E53" s="24">
        <v>119460557</v>
      </c>
      <c r="F53" s="6">
        <v>119031257</v>
      </c>
      <c r="G53" s="25">
        <v>119031257</v>
      </c>
      <c r="H53" s="26">
        <v>102222821</v>
      </c>
      <c r="I53" s="24">
        <v>103560057</v>
      </c>
      <c r="J53" s="6">
        <v>84487513</v>
      </c>
      <c r="K53" s="25">
        <v>59168518</v>
      </c>
    </row>
    <row r="54" spans="1:11" ht="13.5">
      <c r="A54" s="22" t="s">
        <v>86</v>
      </c>
      <c r="B54" s="6">
        <v>23602041</v>
      </c>
      <c r="C54" s="6">
        <v>26707940</v>
      </c>
      <c r="D54" s="23">
        <v>28018728</v>
      </c>
      <c r="E54" s="24">
        <v>26766440</v>
      </c>
      <c r="F54" s="6">
        <v>26766440</v>
      </c>
      <c r="G54" s="25">
        <v>26766440</v>
      </c>
      <c r="H54" s="26">
        <v>0</v>
      </c>
      <c r="I54" s="24">
        <v>26767200</v>
      </c>
      <c r="J54" s="6">
        <v>27302544</v>
      </c>
      <c r="K54" s="25">
        <v>27848595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7878000</v>
      </c>
      <c r="C56" s="6">
        <v>4813486</v>
      </c>
      <c r="D56" s="23">
        <v>4316000</v>
      </c>
      <c r="E56" s="24">
        <v>4495894</v>
      </c>
      <c r="F56" s="6">
        <v>0</v>
      </c>
      <c r="G56" s="25">
        <v>0</v>
      </c>
      <c r="H56" s="26">
        <v>0</v>
      </c>
      <c r="I56" s="24">
        <v>3890624</v>
      </c>
      <c r="J56" s="6">
        <v>3968437</v>
      </c>
      <c r="K56" s="25">
        <v>4047806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0.8082760083286951</v>
      </c>
      <c r="C70" s="5">
        <f aca="true" t="shared" si="8" ref="C70:K70">IF(ISERROR(C71/C72),0,(C71/C72))</f>
        <v>1</v>
      </c>
      <c r="D70" s="5">
        <f t="shared" si="8"/>
        <v>1.0020677791201869</v>
      </c>
      <c r="E70" s="5">
        <f t="shared" si="8"/>
        <v>0.9251648189489667</v>
      </c>
      <c r="F70" s="5">
        <f t="shared" si="8"/>
        <v>1.0000000177281791</v>
      </c>
      <c r="G70" s="5">
        <f t="shared" si="8"/>
        <v>1.0000000177281791</v>
      </c>
      <c r="H70" s="5">
        <f t="shared" si="8"/>
        <v>0</v>
      </c>
      <c r="I70" s="5">
        <f t="shared" si="8"/>
        <v>1.0010539161959362</v>
      </c>
      <c r="J70" s="5">
        <f t="shared" si="8"/>
        <v>1.0010538740191972</v>
      </c>
      <c r="K70" s="5">
        <f t="shared" si="8"/>
        <v>1.0010538740537849</v>
      </c>
    </row>
    <row r="71" spans="1:11" ht="12.75" hidden="1">
      <c r="A71" s="1" t="s">
        <v>92</v>
      </c>
      <c r="B71" s="1">
        <f>+B83</f>
        <v>62496803</v>
      </c>
      <c r="C71" s="1">
        <f aca="true" t="shared" si="9" ref="C71:K71">+C83</f>
        <v>79607422</v>
      </c>
      <c r="D71" s="1">
        <f t="shared" si="9"/>
        <v>78927567</v>
      </c>
      <c r="E71" s="1">
        <f t="shared" si="9"/>
        <v>87855434</v>
      </c>
      <c r="F71" s="1">
        <f t="shared" si="9"/>
        <v>112814747</v>
      </c>
      <c r="G71" s="1">
        <f t="shared" si="9"/>
        <v>112814747</v>
      </c>
      <c r="H71" s="1">
        <f t="shared" si="9"/>
        <v>99259958</v>
      </c>
      <c r="I71" s="1">
        <f t="shared" si="9"/>
        <v>94988004</v>
      </c>
      <c r="J71" s="1">
        <f t="shared" si="9"/>
        <v>96887762</v>
      </c>
      <c r="K71" s="1">
        <f t="shared" si="9"/>
        <v>98825514</v>
      </c>
    </row>
    <row r="72" spans="1:11" ht="12.75" hidden="1">
      <c r="A72" s="1" t="s">
        <v>93</v>
      </c>
      <c r="B72" s="1">
        <f>+B77</f>
        <v>77321116</v>
      </c>
      <c r="C72" s="1">
        <f aca="true" t="shared" si="10" ref="C72:K72">+C77</f>
        <v>79607422</v>
      </c>
      <c r="D72" s="1">
        <f t="shared" si="10"/>
        <v>78764699</v>
      </c>
      <c r="E72" s="1">
        <f t="shared" si="10"/>
        <v>94961927</v>
      </c>
      <c r="F72" s="1">
        <f t="shared" si="10"/>
        <v>112814745</v>
      </c>
      <c r="G72" s="1">
        <f t="shared" si="10"/>
        <v>112814745</v>
      </c>
      <c r="H72" s="1">
        <f t="shared" si="10"/>
        <v>0</v>
      </c>
      <c r="I72" s="1">
        <f t="shared" si="10"/>
        <v>94888000</v>
      </c>
      <c r="J72" s="1">
        <f t="shared" si="10"/>
        <v>96785762</v>
      </c>
      <c r="K72" s="1">
        <f t="shared" si="10"/>
        <v>98721474</v>
      </c>
    </row>
    <row r="73" spans="1:11" ht="12.75" hidden="1">
      <c r="A73" s="1" t="s">
        <v>94</v>
      </c>
      <c r="B73" s="1">
        <f>+B74</f>
        <v>-28007544.666666664</v>
      </c>
      <c r="C73" s="1">
        <f aca="true" t="shared" si="11" ref="C73:K73">+(C78+C80+C81+C82)-(B78+B80+B81+B82)</f>
        <v>-31414046</v>
      </c>
      <c r="D73" s="1">
        <f t="shared" si="11"/>
        <v>7315181</v>
      </c>
      <c r="E73" s="1">
        <f t="shared" si="11"/>
        <v>25605400</v>
      </c>
      <c r="F73" s="1">
        <f>+(F78+F80+F81+F82)-(D78+D80+D81+D82)</f>
        <v>25605400</v>
      </c>
      <c r="G73" s="1">
        <f>+(G78+G80+G81+G82)-(D78+D80+D81+D82)</f>
        <v>25605400</v>
      </c>
      <c r="H73" s="1">
        <f>+(H78+H80+H81+H82)-(D78+D80+D81+D82)</f>
        <v>-1625318</v>
      </c>
      <c r="I73" s="1">
        <f>+(I78+I80+I81+I82)-(E78+E80+E81+E82)</f>
        <v>-8097203</v>
      </c>
      <c r="J73" s="1">
        <f t="shared" si="11"/>
        <v>-35893000</v>
      </c>
      <c r="K73" s="1">
        <f t="shared" si="11"/>
        <v>0</v>
      </c>
    </row>
    <row r="74" spans="1:11" ht="12.75" hidden="1">
      <c r="A74" s="1" t="s">
        <v>95</v>
      </c>
      <c r="B74" s="1">
        <f>+TREND(C74:E74)</f>
        <v>-28007544.666666664</v>
      </c>
      <c r="C74" s="1">
        <f>+C73</f>
        <v>-31414046</v>
      </c>
      <c r="D74" s="1">
        <f aca="true" t="shared" si="12" ref="D74:K74">+D73</f>
        <v>7315181</v>
      </c>
      <c r="E74" s="1">
        <f t="shared" si="12"/>
        <v>25605400</v>
      </c>
      <c r="F74" s="1">
        <f t="shared" si="12"/>
        <v>25605400</v>
      </c>
      <c r="G74" s="1">
        <f t="shared" si="12"/>
        <v>25605400</v>
      </c>
      <c r="H74" s="1">
        <f t="shared" si="12"/>
        <v>-1625318</v>
      </c>
      <c r="I74" s="1">
        <f t="shared" si="12"/>
        <v>-8097203</v>
      </c>
      <c r="J74" s="1">
        <f t="shared" si="12"/>
        <v>-35893000</v>
      </c>
      <c r="K74" s="1">
        <f t="shared" si="12"/>
        <v>0</v>
      </c>
    </row>
    <row r="75" spans="1:11" ht="12.75" hidden="1">
      <c r="A75" s="1" t="s">
        <v>96</v>
      </c>
      <c r="B75" s="1">
        <f>+B84-(((B80+B81+B78)*B70)-B79)</f>
        <v>59599301.40979848</v>
      </c>
      <c r="C75" s="1">
        <f aca="true" t="shared" si="13" ref="C75:K75">+C84-(((C80+C81+C78)*C70)-C79)</f>
        <v>47891889</v>
      </c>
      <c r="D75" s="1">
        <f t="shared" si="13"/>
        <v>73683959.28822786</v>
      </c>
      <c r="E75" s="1">
        <f t="shared" si="13"/>
        <v>23784811.805976704</v>
      </c>
      <c r="F75" s="1">
        <f t="shared" si="13"/>
        <v>-41962586.779866196</v>
      </c>
      <c r="G75" s="1">
        <f t="shared" si="13"/>
        <v>-41962586.779866196</v>
      </c>
      <c r="H75" s="1">
        <f t="shared" si="13"/>
        <v>77076720</v>
      </c>
      <c r="I75" s="1">
        <f t="shared" si="13"/>
        <v>17665730.785979263</v>
      </c>
      <c r="J75" s="1">
        <f t="shared" si="13"/>
        <v>53596559</v>
      </c>
      <c r="K75" s="1">
        <f t="shared" si="13"/>
        <v>53743559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77321116</v>
      </c>
      <c r="C77" s="3">
        <v>79607422</v>
      </c>
      <c r="D77" s="3">
        <v>78764699</v>
      </c>
      <c r="E77" s="3">
        <v>94961927</v>
      </c>
      <c r="F77" s="3">
        <v>112814745</v>
      </c>
      <c r="G77" s="3">
        <v>112814745</v>
      </c>
      <c r="H77" s="3">
        <v>0</v>
      </c>
      <c r="I77" s="3">
        <v>94888000</v>
      </c>
      <c r="J77" s="3">
        <v>96785762</v>
      </c>
      <c r="K77" s="3">
        <v>98721474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93937831</v>
      </c>
      <c r="C79" s="3">
        <v>58961511</v>
      </c>
      <c r="D79" s="3">
        <v>92106778</v>
      </c>
      <c r="E79" s="3">
        <v>64483000</v>
      </c>
      <c r="F79" s="3">
        <v>2027617</v>
      </c>
      <c r="G79" s="3">
        <v>2027617</v>
      </c>
      <c r="H79" s="3">
        <v>77076720</v>
      </c>
      <c r="I79" s="3">
        <v>53596559</v>
      </c>
      <c r="J79" s="3">
        <v>53596559</v>
      </c>
      <c r="K79" s="3">
        <v>53743559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42483668</v>
      </c>
      <c r="C81" s="3">
        <v>11069622</v>
      </c>
      <c r="D81" s="3">
        <v>18384803</v>
      </c>
      <c r="E81" s="3">
        <v>43990203</v>
      </c>
      <c r="F81" s="3">
        <v>43990203</v>
      </c>
      <c r="G81" s="3">
        <v>43990203</v>
      </c>
      <c r="H81" s="3">
        <v>16759485</v>
      </c>
      <c r="I81" s="3">
        <v>35893000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62496803</v>
      </c>
      <c r="C83" s="3">
        <v>79607422</v>
      </c>
      <c r="D83" s="3">
        <v>78927567</v>
      </c>
      <c r="E83" s="3">
        <v>87855434</v>
      </c>
      <c r="F83" s="3">
        <v>112814747</v>
      </c>
      <c r="G83" s="3">
        <v>112814747</v>
      </c>
      <c r="H83" s="3">
        <v>99259958</v>
      </c>
      <c r="I83" s="3">
        <v>94988004</v>
      </c>
      <c r="J83" s="3">
        <v>96887762</v>
      </c>
      <c r="K83" s="3">
        <v>98825514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260499947</v>
      </c>
      <c r="C5" s="6">
        <v>293405645</v>
      </c>
      <c r="D5" s="23">
        <v>340748379</v>
      </c>
      <c r="E5" s="24">
        <v>348891404</v>
      </c>
      <c r="F5" s="6">
        <v>372961920</v>
      </c>
      <c r="G5" s="25">
        <v>372961920</v>
      </c>
      <c r="H5" s="26">
        <v>0</v>
      </c>
      <c r="I5" s="24">
        <v>394871812</v>
      </c>
      <c r="J5" s="6">
        <v>416589762</v>
      </c>
      <c r="K5" s="25">
        <v>438669019</v>
      </c>
    </row>
    <row r="6" spans="1:11" ht="13.5">
      <c r="A6" s="22" t="s">
        <v>18</v>
      </c>
      <c r="B6" s="6">
        <v>951363075</v>
      </c>
      <c r="C6" s="6">
        <v>1068152670</v>
      </c>
      <c r="D6" s="23">
        <v>1122817716</v>
      </c>
      <c r="E6" s="24">
        <v>1280060786</v>
      </c>
      <c r="F6" s="6">
        <v>1269991401</v>
      </c>
      <c r="G6" s="25">
        <v>1269991401</v>
      </c>
      <c r="H6" s="26">
        <v>0</v>
      </c>
      <c r="I6" s="24">
        <v>1403833851</v>
      </c>
      <c r="J6" s="6">
        <v>1568143271</v>
      </c>
      <c r="K6" s="25">
        <v>1752019462</v>
      </c>
    </row>
    <row r="7" spans="1:11" ht="13.5">
      <c r="A7" s="22" t="s">
        <v>19</v>
      </c>
      <c r="B7" s="6">
        <v>4716966</v>
      </c>
      <c r="C7" s="6">
        <v>13536638</v>
      </c>
      <c r="D7" s="23">
        <v>12624109</v>
      </c>
      <c r="E7" s="24">
        <v>1468352</v>
      </c>
      <c r="F7" s="6">
        <v>5838868</v>
      </c>
      <c r="G7" s="25">
        <v>5838868</v>
      </c>
      <c r="H7" s="26">
        <v>0</v>
      </c>
      <c r="I7" s="24">
        <v>6000000</v>
      </c>
      <c r="J7" s="6">
        <v>6330000</v>
      </c>
      <c r="K7" s="25">
        <v>6665490</v>
      </c>
    </row>
    <row r="8" spans="1:11" ht="13.5">
      <c r="A8" s="22" t="s">
        <v>20</v>
      </c>
      <c r="B8" s="6">
        <v>213806680</v>
      </c>
      <c r="C8" s="6">
        <v>239980265</v>
      </c>
      <c r="D8" s="23">
        <v>236922900</v>
      </c>
      <c r="E8" s="24">
        <v>250984100</v>
      </c>
      <c r="F8" s="6">
        <v>253629800</v>
      </c>
      <c r="G8" s="25">
        <v>253629800</v>
      </c>
      <c r="H8" s="26">
        <v>0</v>
      </c>
      <c r="I8" s="24">
        <v>274719886</v>
      </c>
      <c r="J8" s="6">
        <v>303035218</v>
      </c>
      <c r="K8" s="25">
        <v>332388424</v>
      </c>
    </row>
    <row r="9" spans="1:11" ht="13.5">
      <c r="A9" s="22" t="s">
        <v>21</v>
      </c>
      <c r="B9" s="6">
        <v>253270772</v>
      </c>
      <c r="C9" s="6">
        <v>122075735</v>
      </c>
      <c r="D9" s="23">
        <v>293448122</v>
      </c>
      <c r="E9" s="24">
        <v>119903307</v>
      </c>
      <c r="F9" s="6">
        <v>133825580</v>
      </c>
      <c r="G9" s="25">
        <v>133825580</v>
      </c>
      <c r="H9" s="26">
        <v>0</v>
      </c>
      <c r="I9" s="24">
        <v>170095035</v>
      </c>
      <c r="J9" s="6">
        <v>117732758</v>
      </c>
      <c r="K9" s="25">
        <v>123972595</v>
      </c>
    </row>
    <row r="10" spans="1:11" ht="25.5">
      <c r="A10" s="27" t="s">
        <v>85</v>
      </c>
      <c r="B10" s="28">
        <f>SUM(B5:B9)</f>
        <v>1683657440</v>
      </c>
      <c r="C10" s="29">
        <f aca="true" t="shared" si="0" ref="C10:K10">SUM(C5:C9)</f>
        <v>1737150953</v>
      </c>
      <c r="D10" s="30">
        <f t="shared" si="0"/>
        <v>2006561226</v>
      </c>
      <c r="E10" s="28">
        <f t="shared" si="0"/>
        <v>2001307949</v>
      </c>
      <c r="F10" s="29">
        <f t="shared" si="0"/>
        <v>2036247569</v>
      </c>
      <c r="G10" s="31">
        <f t="shared" si="0"/>
        <v>2036247569</v>
      </c>
      <c r="H10" s="32">
        <f t="shared" si="0"/>
        <v>0</v>
      </c>
      <c r="I10" s="28">
        <f t="shared" si="0"/>
        <v>2249520584</v>
      </c>
      <c r="J10" s="29">
        <f t="shared" si="0"/>
        <v>2411831009</v>
      </c>
      <c r="K10" s="31">
        <f t="shared" si="0"/>
        <v>2653714990</v>
      </c>
    </row>
    <row r="11" spans="1:11" ht="13.5">
      <c r="A11" s="22" t="s">
        <v>22</v>
      </c>
      <c r="B11" s="6">
        <v>397067501</v>
      </c>
      <c r="C11" s="6">
        <v>441828095</v>
      </c>
      <c r="D11" s="23">
        <v>485486326</v>
      </c>
      <c r="E11" s="24">
        <v>570351573</v>
      </c>
      <c r="F11" s="6">
        <v>574775384</v>
      </c>
      <c r="G11" s="25">
        <v>574775384</v>
      </c>
      <c r="H11" s="26">
        <v>0</v>
      </c>
      <c r="I11" s="24">
        <v>576304490</v>
      </c>
      <c r="J11" s="6">
        <v>594794749</v>
      </c>
      <c r="K11" s="25">
        <v>625894212</v>
      </c>
    </row>
    <row r="12" spans="1:11" ht="13.5">
      <c r="A12" s="22" t="s">
        <v>23</v>
      </c>
      <c r="B12" s="6">
        <v>17954208</v>
      </c>
      <c r="C12" s="6">
        <v>19019067</v>
      </c>
      <c r="D12" s="23">
        <v>24074379</v>
      </c>
      <c r="E12" s="24">
        <v>28386634</v>
      </c>
      <c r="F12" s="6">
        <v>28386637</v>
      </c>
      <c r="G12" s="25">
        <v>28386637</v>
      </c>
      <c r="H12" s="26">
        <v>0</v>
      </c>
      <c r="I12" s="24">
        <v>31225301</v>
      </c>
      <c r="J12" s="6">
        <v>33098819</v>
      </c>
      <c r="K12" s="25">
        <v>35084748</v>
      </c>
    </row>
    <row r="13" spans="1:11" ht="13.5">
      <c r="A13" s="22" t="s">
        <v>86</v>
      </c>
      <c r="B13" s="6">
        <v>210655078</v>
      </c>
      <c r="C13" s="6">
        <v>242282204</v>
      </c>
      <c r="D13" s="23">
        <v>267570776</v>
      </c>
      <c r="E13" s="24">
        <v>281809046</v>
      </c>
      <c r="F13" s="6">
        <v>281809042</v>
      </c>
      <c r="G13" s="25">
        <v>281809042</v>
      </c>
      <c r="H13" s="26">
        <v>0</v>
      </c>
      <c r="I13" s="24">
        <v>298153967</v>
      </c>
      <c r="J13" s="6">
        <v>314552434</v>
      </c>
      <c r="K13" s="25">
        <v>331852818</v>
      </c>
    </row>
    <row r="14" spans="1:11" ht="13.5">
      <c r="A14" s="22" t="s">
        <v>24</v>
      </c>
      <c r="B14" s="6">
        <v>45285418</v>
      </c>
      <c r="C14" s="6">
        <v>45421281</v>
      </c>
      <c r="D14" s="23">
        <v>55300492</v>
      </c>
      <c r="E14" s="24">
        <v>58067497</v>
      </c>
      <c r="F14" s="6">
        <v>53067498</v>
      </c>
      <c r="G14" s="25">
        <v>53067498</v>
      </c>
      <c r="H14" s="26">
        <v>0</v>
      </c>
      <c r="I14" s="24">
        <v>56034795</v>
      </c>
      <c r="J14" s="6">
        <v>51944255</v>
      </c>
      <c r="K14" s="25">
        <v>48308157</v>
      </c>
    </row>
    <row r="15" spans="1:11" ht="13.5">
      <c r="A15" s="22" t="s">
        <v>25</v>
      </c>
      <c r="B15" s="6">
        <v>603487160</v>
      </c>
      <c r="C15" s="6">
        <v>677026664</v>
      </c>
      <c r="D15" s="23">
        <v>727327679</v>
      </c>
      <c r="E15" s="24">
        <v>829013675</v>
      </c>
      <c r="F15" s="6">
        <v>834167892</v>
      </c>
      <c r="G15" s="25">
        <v>834167892</v>
      </c>
      <c r="H15" s="26">
        <v>0</v>
      </c>
      <c r="I15" s="24">
        <v>937613399</v>
      </c>
      <c r="J15" s="6">
        <v>1060629389</v>
      </c>
      <c r="K15" s="25">
        <v>1201636631</v>
      </c>
    </row>
    <row r="16" spans="1:11" ht="13.5">
      <c r="A16" s="33" t="s">
        <v>26</v>
      </c>
      <c r="B16" s="6">
        <v>19893177</v>
      </c>
      <c r="C16" s="6">
        <v>32510000</v>
      </c>
      <c r="D16" s="23">
        <v>25461629</v>
      </c>
      <c r="E16" s="24">
        <v>40649555</v>
      </c>
      <c r="F16" s="6">
        <v>40619554</v>
      </c>
      <c r="G16" s="25">
        <v>40619554</v>
      </c>
      <c r="H16" s="26">
        <v>0</v>
      </c>
      <c r="I16" s="24">
        <v>64438922</v>
      </c>
      <c r="J16" s="6">
        <v>42135559</v>
      </c>
      <c r="K16" s="25">
        <v>44453019</v>
      </c>
    </row>
    <row r="17" spans="1:11" ht="13.5">
      <c r="A17" s="22" t="s">
        <v>27</v>
      </c>
      <c r="B17" s="6">
        <v>424839021</v>
      </c>
      <c r="C17" s="6">
        <v>434166988</v>
      </c>
      <c r="D17" s="23">
        <v>590087783</v>
      </c>
      <c r="E17" s="24">
        <v>562129687</v>
      </c>
      <c r="F17" s="6">
        <v>634481405</v>
      </c>
      <c r="G17" s="25">
        <v>634481405</v>
      </c>
      <c r="H17" s="26">
        <v>0</v>
      </c>
      <c r="I17" s="24">
        <v>629303819</v>
      </c>
      <c r="J17" s="6">
        <v>662237508</v>
      </c>
      <c r="K17" s="25">
        <v>695138970</v>
      </c>
    </row>
    <row r="18" spans="1:11" ht="13.5">
      <c r="A18" s="34" t="s">
        <v>28</v>
      </c>
      <c r="B18" s="35">
        <f>SUM(B11:B17)</f>
        <v>1719181563</v>
      </c>
      <c r="C18" s="36">
        <f aca="true" t="shared" si="1" ref="C18:K18">SUM(C11:C17)</f>
        <v>1892254299</v>
      </c>
      <c r="D18" s="37">
        <f t="shared" si="1"/>
        <v>2175309064</v>
      </c>
      <c r="E18" s="35">
        <f t="shared" si="1"/>
        <v>2370407667</v>
      </c>
      <c r="F18" s="36">
        <f t="shared" si="1"/>
        <v>2447307412</v>
      </c>
      <c r="G18" s="38">
        <f t="shared" si="1"/>
        <v>2447307412</v>
      </c>
      <c r="H18" s="39">
        <f t="shared" si="1"/>
        <v>0</v>
      </c>
      <c r="I18" s="35">
        <f t="shared" si="1"/>
        <v>2593074693</v>
      </c>
      <c r="J18" s="36">
        <f t="shared" si="1"/>
        <v>2759392713</v>
      </c>
      <c r="K18" s="38">
        <f t="shared" si="1"/>
        <v>2982368555</v>
      </c>
    </row>
    <row r="19" spans="1:11" ht="13.5">
      <c r="A19" s="34" t="s">
        <v>29</v>
      </c>
      <c r="B19" s="40">
        <f>+B10-B18</f>
        <v>-35524123</v>
      </c>
      <c r="C19" s="41">
        <f aca="true" t="shared" si="2" ref="C19:K19">+C10-C18</f>
        <v>-155103346</v>
      </c>
      <c r="D19" s="42">
        <f t="shared" si="2"/>
        <v>-168747838</v>
      </c>
      <c r="E19" s="40">
        <f t="shared" si="2"/>
        <v>-369099718</v>
      </c>
      <c r="F19" s="41">
        <f t="shared" si="2"/>
        <v>-411059843</v>
      </c>
      <c r="G19" s="43">
        <f t="shared" si="2"/>
        <v>-411059843</v>
      </c>
      <c r="H19" s="44">
        <f t="shared" si="2"/>
        <v>0</v>
      </c>
      <c r="I19" s="40">
        <f t="shared" si="2"/>
        <v>-343554109</v>
      </c>
      <c r="J19" s="41">
        <f t="shared" si="2"/>
        <v>-347561704</v>
      </c>
      <c r="K19" s="43">
        <f t="shared" si="2"/>
        <v>-328653565</v>
      </c>
    </row>
    <row r="20" spans="1:11" ht="13.5">
      <c r="A20" s="22" t="s">
        <v>30</v>
      </c>
      <c r="B20" s="24">
        <v>84757681</v>
      </c>
      <c r="C20" s="6">
        <v>109609660</v>
      </c>
      <c r="D20" s="23">
        <v>105109002</v>
      </c>
      <c r="E20" s="24">
        <v>122012129</v>
      </c>
      <c r="F20" s="6">
        <v>118250083</v>
      </c>
      <c r="G20" s="25">
        <v>118250083</v>
      </c>
      <c r="H20" s="26">
        <v>0</v>
      </c>
      <c r="I20" s="24">
        <v>141156739</v>
      </c>
      <c r="J20" s="6">
        <v>156790999</v>
      </c>
      <c r="K20" s="25">
        <v>168682160</v>
      </c>
    </row>
    <row r="21" spans="1:11" ht="13.5">
      <c r="A21" s="22" t="s">
        <v>87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88</v>
      </c>
      <c r="B22" s="51">
        <f>SUM(B19:B21)</f>
        <v>49233558</v>
      </c>
      <c r="C22" s="52">
        <f aca="true" t="shared" si="3" ref="C22:K22">SUM(C19:C21)</f>
        <v>-45493686</v>
      </c>
      <c r="D22" s="53">
        <f t="shared" si="3"/>
        <v>-63638836</v>
      </c>
      <c r="E22" s="51">
        <f t="shared" si="3"/>
        <v>-247087589</v>
      </c>
      <c r="F22" s="52">
        <f t="shared" si="3"/>
        <v>-292809760</v>
      </c>
      <c r="G22" s="54">
        <f t="shared" si="3"/>
        <v>-292809760</v>
      </c>
      <c r="H22" s="55">
        <f t="shared" si="3"/>
        <v>0</v>
      </c>
      <c r="I22" s="51">
        <f t="shared" si="3"/>
        <v>-202397370</v>
      </c>
      <c r="J22" s="52">
        <f t="shared" si="3"/>
        <v>-190770705</v>
      </c>
      <c r="K22" s="54">
        <f t="shared" si="3"/>
        <v>-159971405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49233558</v>
      </c>
      <c r="C24" s="41">
        <f aca="true" t="shared" si="4" ref="C24:K24">SUM(C22:C23)</f>
        <v>-45493686</v>
      </c>
      <c r="D24" s="42">
        <f t="shared" si="4"/>
        <v>-63638836</v>
      </c>
      <c r="E24" s="40">
        <f t="shared" si="4"/>
        <v>-247087589</v>
      </c>
      <c r="F24" s="41">
        <f t="shared" si="4"/>
        <v>-292809760</v>
      </c>
      <c r="G24" s="43">
        <f t="shared" si="4"/>
        <v>-292809760</v>
      </c>
      <c r="H24" s="44">
        <f t="shared" si="4"/>
        <v>0</v>
      </c>
      <c r="I24" s="40">
        <f t="shared" si="4"/>
        <v>-202397370</v>
      </c>
      <c r="J24" s="41">
        <f t="shared" si="4"/>
        <v>-190770705</v>
      </c>
      <c r="K24" s="43">
        <f t="shared" si="4"/>
        <v>-159971405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89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183772519</v>
      </c>
      <c r="C27" s="7">
        <v>331531499</v>
      </c>
      <c r="D27" s="64">
        <v>241823243</v>
      </c>
      <c r="E27" s="65">
        <v>483995868</v>
      </c>
      <c r="F27" s="7">
        <v>461909368</v>
      </c>
      <c r="G27" s="66">
        <v>461909368</v>
      </c>
      <c r="H27" s="67">
        <v>0</v>
      </c>
      <c r="I27" s="65">
        <v>293360149</v>
      </c>
      <c r="J27" s="7">
        <v>201968955</v>
      </c>
      <c r="K27" s="66">
        <v>216352983</v>
      </c>
    </row>
    <row r="28" spans="1:11" ht="13.5">
      <c r="A28" s="68" t="s">
        <v>30</v>
      </c>
      <c r="B28" s="6">
        <v>70424222</v>
      </c>
      <c r="C28" s="6">
        <v>124636200</v>
      </c>
      <c r="D28" s="23">
        <v>105281242</v>
      </c>
      <c r="E28" s="24">
        <v>122012129</v>
      </c>
      <c r="F28" s="6">
        <v>118250083</v>
      </c>
      <c r="G28" s="25">
        <v>118250083</v>
      </c>
      <c r="H28" s="26">
        <v>0</v>
      </c>
      <c r="I28" s="24">
        <v>141156740</v>
      </c>
      <c r="J28" s="6">
        <v>156790999</v>
      </c>
      <c r="K28" s="25">
        <v>168682160</v>
      </c>
    </row>
    <row r="29" spans="1:11" ht="13.5">
      <c r="A29" s="22" t="s">
        <v>90</v>
      </c>
      <c r="B29" s="6">
        <v>0</v>
      </c>
      <c r="C29" s="6">
        <v>0</v>
      </c>
      <c r="D29" s="23">
        <v>0</v>
      </c>
      <c r="E29" s="24">
        <v>0</v>
      </c>
      <c r="F29" s="6">
        <v>10000000</v>
      </c>
      <c r="G29" s="25">
        <v>10000000</v>
      </c>
      <c r="H29" s="26">
        <v>0</v>
      </c>
      <c r="I29" s="24">
        <v>8500000</v>
      </c>
      <c r="J29" s="6">
        <v>0</v>
      </c>
      <c r="K29" s="25">
        <v>0</v>
      </c>
    </row>
    <row r="30" spans="1:11" ht="13.5">
      <c r="A30" s="22" t="s">
        <v>34</v>
      </c>
      <c r="B30" s="6">
        <v>-9351850</v>
      </c>
      <c r="C30" s="6">
        <v>167772599</v>
      </c>
      <c r="D30" s="23">
        <v>23220832</v>
      </c>
      <c r="E30" s="24">
        <v>239500000</v>
      </c>
      <c r="F30" s="6">
        <v>239500000</v>
      </c>
      <c r="G30" s="25">
        <v>239500000</v>
      </c>
      <c r="H30" s="26">
        <v>0</v>
      </c>
      <c r="I30" s="24">
        <v>37269071</v>
      </c>
      <c r="J30" s="6">
        <v>0</v>
      </c>
      <c r="K30" s="25">
        <v>0</v>
      </c>
    </row>
    <row r="31" spans="1:11" ht="13.5">
      <c r="A31" s="22" t="s">
        <v>35</v>
      </c>
      <c r="B31" s="6">
        <v>122700147</v>
      </c>
      <c r="C31" s="6">
        <v>39122700</v>
      </c>
      <c r="D31" s="23">
        <v>113321169</v>
      </c>
      <c r="E31" s="24">
        <v>122483739</v>
      </c>
      <c r="F31" s="6">
        <v>94159285</v>
      </c>
      <c r="G31" s="25">
        <v>94159285</v>
      </c>
      <c r="H31" s="26">
        <v>0</v>
      </c>
      <c r="I31" s="24">
        <v>106434338</v>
      </c>
      <c r="J31" s="6">
        <v>45177956</v>
      </c>
      <c r="K31" s="25">
        <v>47670823</v>
      </c>
    </row>
    <row r="32" spans="1:11" ht="13.5">
      <c r="A32" s="34" t="s">
        <v>36</v>
      </c>
      <c r="B32" s="7">
        <f>SUM(B28:B31)</f>
        <v>183772519</v>
      </c>
      <c r="C32" s="7">
        <f aca="true" t="shared" si="5" ref="C32:K32">SUM(C28:C31)</f>
        <v>331531499</v>
      </c>
      <c r="D32" s="64">
        <f t="shared" si="5"/>
        <v>241823243</v>
      </c>
      <c r="E32" s="65">
        <f t="shared" si="5"/>
        <v>483995868</v>
      </c>
      <c r="F32" s="7">
        <f t="shared" si="5"/>
        <v>461909368</v>
      </c>
      <c r="G32" s="66">
        <f t="shared" si="5"/>
        <v>461909368</v>
      </c>
      <c r="H32" s="67">
        <f t="shared" si="5"/>
        <v>0</v>
      </c>
      <c r="I32" s="65">
        <f t="shared" si="5"/>
        <v>293360149</v>
      </c>
      <c r="J32" s="7">
        <f t="shared" si="5"/>
        <v>201968955</v>
      </c>
      <c r="K32" s="66">
        <f t="shared" si="5"/>
        <v>216352983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404646553</v>
      </c>
      <c r="C35" s="6">
        <v>537806462</v>
      </c>
      <c r="D35" s="23">
        <v>527002030</v>
      </c>
      <c r="E35" s="24">
        <v>415720959</v>
      </c>
      <c r="F35" s="6">
        <v>468667103</v>
      </c>
      <c r="G35" s="25">
        <v>468667103</v>
      </c>
      <c r="H35" s="26">
        <v>664543208</v>
      </c>
      <c r="I35" s="24">
        <v>433189259</v>
      </c>
      <c r="J35" s="6">
        <v>475780075</v>
      </c>
      <c r="K35" s="25">
        <v>525538528</v>
      </c>
    </row>
    <row r="36" spans="1:11" ht="13.5">
      <c r="A36" s="22" t="s">
        <v>39</v>
      </c>
      <c r="B36" s="6">
        <v>5746371680</v>
      </c>
      <c r="C36" s="6">
        <v>5795898262</v>
      </c>
      <c r="D36" s="23">
        <v>5791091128</v>
      </c>
      <c r="E36" s="24">
        <v>5984231712</v>
      </c>
      <c r="F36" s="6">
        <v>5777153447</v>
      </c>
      <c r="G36" s="25">
        <v>5777153447</v>
      </c>
      <c r="H36" s="26">
        <v>5873300912</v>
      </c>
      <c r="I36" s="24">
        <v>5778714114</v>
      </c>
      <c r="J36" s="6">
        <v>5705191736</v>
      </c>
      <c r="K36" s="25">
        <v>5594871901</v>
      </c>
    </row>
    <row r="37" spans="1:11" ht="13.5">
      <c r="A37" s="22" t="s">
        <v>40</v>
      </c>
      <c r="B37" s="6">
        <v>518342135</v>
      </c>
      <c r="C37" s="6">
        <v>580478946</v>
      </c>
      <c r="D37" s="23">
        <v>632744065</v>
      </c>
      <c r="E37" s="24">
        <v>522238143</v>
      </c>
      <c r="F37" s="6">
        <v>509980009</v>
      </c>
      <c r="G37" s="25">
        <v>509980009</v>
      </c>
      <c r="H37" s="26">
        <v>483212957</v>
      </c>
      <c r="I37" s="24">
        <v>514507579</v>
      </c>
      <c r="J37" s="6">
        <v>614650112</v>
      </c>
      <c r="K37" s="25">
        <v>509676188</v>
      </c>
    </row>
    <row r="38" spans="1:11" ht="13.5">
      <c r="A38" s="22" t="s">
        <v>41</v>
      </c>
      <c r="B38" s="6">
        <v>345715845</v>
      </c>
      <c r="C38" s="6">
        <v>521183426</v>
      </c>
      <c r="D38" s="23">
        <v>514319001</v>
      </c>
      <c r="E38" s="24">
        <v>589558809</v>
      </c>
      <c r="F38" s="6">
        <v>627783489</v>
      </c>
      <c r="G38" s="25">
        <v>627783489</v>
      </c>
      <c r="H38" s="26">
        <v>707453154</v>
      </c>
      <c r="I38" s="24">
        <v>712126719</v>
      </c>
      <c r="J38" s="6">
        <v>681341427</v>
      </c>
      <c r="K38" s="25">
        <v>580117040</v>
      </c>
    </row>
    <row r="39" spans="1:11" ht="13.5">
      <c r="A39" s="22" t="s">
        <v>42</v>
      </c>
      <c r="B39" s="6">
        <v>5286960253</v>
      </c>
      <c r="C39" s="6">
        <v>5232042352</v>
      </c>
      <c r="D39" s="23">
        <v>5171030092</v>
      </c>
      <c r="E39" s="24">
        <v>5288155719</v>
      </c>
      <c r="F39" s="6">
        <v>5108057052</v>
      </c>
      <c r="G39" s="25">
        <v>5108057052</v>
      </c>
      <c r="H39" s="26">
        <v>5347178009</v>
      </c>
      <c r="I39" s="24">
        <v>4985269076</v>
      </c>
      <c r="J39" s="6">
        <v>4884980272</v>
      </c>
      <c r="K39" s="25">
        <v>5030617201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173453883</v>
      </c>
      <c r="C42" s="6">
        <v>207385597</v>
      </c>
      <c r="D42" s="23">
        <v>259954183</v>
      </c>
      <c r="E42" s="24">
        <v>250014894</v>
      </c>
      <c r="F42" s="6">
        <v>158555317</v>
      </c>
      <c r="G42" s="25">
        <v>158555317</v>
      </c>
      <c r="H42" s="26">
        <v>150694485</v>
      </c>
      <c r="I42" s="24">
        <v>282892430</v>
      </c>
      <c r="J42" s="6">
        <v>276611971</v>
      </c>
      <c r="K42" s="25">
        <v>369085813</v>
      </c>
    </row>
    <row r="43" spans="1:11" ht="13.5">
      <c r="A43" s="22" t="s">
        <v>45</v>
      </c>
      <c r="B43" s="6">
        <v>-159366849</v>
      </c>
      <c r="C43" s="6">
        <v>-323911326</v>
      </c>
      <c r="D43" s="23">
        <v>-220893410</v>
      </c>
      <c r="E43" s="24">
        <v>-481995869</v>
      </c>
      <c r="F43" s="6">
        <v>-461909366</v>
      </c>
      <c r="G43" s="25">
        <v>-461909366</v>
      </c>
      <c r="H43" s="26">
        <v>-289833475</v>
      </c>
      <c r="I43" s="24">
        <v>-243360148</v>
      </c>
      <c r="J43" s="6">
        <v>-201968955</v>
      </c>
      <c r="K43" s="25">
        <v>-216352983</v>
      </c>
    </row>
    <row r="44" spans="1:11" ht="13.5">
      <c r="A44" s="22" t="s">
        <v>46</v>
      </c>
      <c r="B44" s="6">
        <v>-9647408</v>
      </c>
      <c r="C44" s="6">
        <v>171549569</v>
      </c>
      <c r="D44" s="23">
        <v>-22639803</v>
      </c>
      <c r="E44" s="24">
        <v>211605761</v>
      </c>
      <c r="F44" s="6">
        <v>208506761</v>
      </c>
      <c r="G44" s="25">
        <v>208506761</v>
      </c>
      <c r="H44" s="26">
        <v>208215918</v>
      </c>
      <c r="I44" s="24">
        <v>-41173446</v>
      </c>
      <c r="J44" s="6">
        <v>-33683963</v>
      </c>
      <c r="K44" s="25">
        <v>-106093066</v>
      </c>
    </row>
    <row r="45" spans="1:11" ht="13.5">
      <c r="A45" s="34" t="s">
        <v>47</v>
      </c>
      <c r="B45" s="7">
        <v>43775288</v>
      </c>
      <c r="C45" s="7">
        <v>98799128</v>
      </c>
      <c r="D45" s="64">
        <v>106584245</v>
      </c>
      <c r="E45" s="65">
        <v>6891790</v>
      </c>
      <c r="F45" s="7">
        <v>1857997</v>
      </c>
      <c r="G45" s="66">
        <v>1857997</v>
      </c>
      <c r="H45" s="67">
        <v>165782215</v>
      </c>
      <c r="I45" s="65">
        <v>216830</v>
      </c>
      <c r="J45" s="7">
        <v>41175883</v>
      </c>
      <c r="K45" s="66">
        <v>87815647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82018858</v>
      </c>
      <c r="C48" s="6">
        <v>137270821</v>
      </c>
      <c r="D48" s="23">
        <v>150639369</v>
      </c>
      <c r="E48" s="24">
        <v>68975366</v>
      </c>
      <c r="F48" s="6">
        <v>63941578</v>
      </c>
      <c r="G48" s="25">
        <v>63941578</v>
      </c>
      <c r="H48" s="26">
        <v>227389485</v>
      </c>
      <c r="I48" s="24">
        <v>63776221</v>
      </c>
      <c r="J48" s="6">
        <v>104735273</v>
      </c>
      <c r="K48" s="25">
        <v>151375037</v>
      </c>
    </row>
    <row r="49" spans="1:11" ht="13.5">
      <c r="A49" s="22" t="s">
        <v>50</v>
      </c>
      <c r="B49" s="6">
        <f>+B75</f>
        <v>260323183.62605327</v>
      </c>
      <c r="C49" s="6">
        <f aca="true" t="shared" si="6" ref="C49:K49">+C75</f>
        <v>249140739.75550592</v>
      </c>
      <c r="D49" s="23">
        <f t="shared" si="6"/>
        <v>332234587.50483596</v>
      </c>
      <c r="E49" s="24">
        <f t="shared" si="6"/>
        <v>127034833.20095885</v>
      </c>
      <c r="F49" s="6">
        <f t="shared" si="6"/>
        <v>128915878.12583417</v>
      </c>
      <c r="G49" s="25">
        <f t="shared" si="6"/>
        <v>128915878.12583417</v>
      </c>
      <c r="H49" s="26">
        <f t="shared" si="6"/>
        <v>521304190</v>
      </c>
      <c r="I49" s="24">
        <f t="shared" si="6"/>
        <v>143061014.84317762</v>
      </c>
      <c r="J49" s="6">
        <f t="shared" si="6"/>
        <v>141253620.8598792</v>
      </c>
      <c r="K49" s="25">
        <f t="shared" si="6"/>
        <v>136774065.64187574</v>
      </c>
    </row>
    <row r="50" spans="1:11" ht="13.5">
      <c r="A50" s="34" t="s">
        <v>51</v>
      </c>
      <c r="B50" s="7">
        <f>+B48-B49</f>
        <v>-178304325.62605327</v>
      </c>
      <c r="C50" s="7">
        <f aca="true" t="shared" si="7" ref="C50:K50">+C48-C49</f>
        <v>-111869918.75550592</v>
      </c>
      <c r="D50" s="64">
        <f t="shared" si="7"/>
        <v>-181595218.50483596</v>
      </c>
      <c r="E50" s="65">
        <f t="shared" si="7"/>
        <v>-58059467.20095885</v>
      </c>
      <c r="F50" s="7">
        <f t="shared" si="7"/>
        <v>-64974300.12583417</v>
      </c>
      <c r="G50" s="66">
        <f t="shared" si="7"/>
        <v>-64974300.12583417</v>
      </c>
      <c r="H50" s="67">
        <f t="shared" si="7"/>
        <v>-293914705</v>
      </c>
      <c r="I50" s="65">
        <f t="shared" si="7"/>
        <v>-79284793.84317762</v>
      </c>
      <c r="J50" s="7">
        <f t="shared" si="7"/>
        <v>-36518347.859879196</v>
      </c>
      <c r="K50" s="66">
        <f t="shared" si="7"/>
        <v>14600971.358124256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5707616519</v>
      </c>
      <c r="C53" s="6">
        <v>5748169499</v>
      </c>
      <c r="D53" s="23">
        <v>5736537755</v>
      </c>
      <c r="E53" s="24">
        <v>5921528444</v>
      </c>
      <c r="F53" s="6">
        <v>5899441944</v>
      </c>
      <c r="G53" s="25">
        <v>5899441944</v>
      </c>
      <c r="H53" s="26">
        <v>5437532576</v>
      </c>
      <c r="I53" s="24">
        <v>5715154726</v>
      </c>
      <c r="J53" s="6">
        <v>5641632345</v>
      </c>
      <c r="K53" s="25">
        <v>5531312511</v>
      </c>
    </row>
    <row r="54" spans="1:11" ht="13.5">
      <c r="A54" s="22" t="s">
        <v>86</v>
      </c>
      <c r="B54" s="6">
        <v>210655078</v>
      </c>
      <c r="C54" s="6">
        <v>242282204</v>
      </c>
      <c r="D54" s="23">
        <v>267570776</v>
      </c>
      <c r="E54" s="24">
        <v>281809046</v>
      </c>
      <c r="F54" s="6">
        <v>281809042</v>
      </c>
      <c r="G54" s="25">
        <v>281809042</v>
      </c>
      <c r="H54" s="26">
        <v>0</v>
      </c>
      <c r="I54" s="24">
        <v>298153967</v>
      </c>
      <c r="J54" s="6">
        <v>314552434</v>
      </c>
      <c r="K54" s="25">
        <v>331852818</v>
      </c>
    </row>
    <row r="55" spans="1:11" ht="13.5">
      <c r="A55" s="22" t="s">
        <v>54</v>
      </c>
      <c r="B55" s="6">
        <v>82933169</v>
      </c>
      <c r="C55" s="6">
        <v>140818588</v>
      </c>
      <c r="D55" s="23">
        <v>149664131</v>
      </c>
      <c r="E55" s="24">
        <v>164963597</v>
      </c>
      <c r="F55" s="6">
        <v>125248323</v>
      </c>
      <c r="G55" s="25">
        <v>125248323</v>
      </c>
      <c r="H55" s="26">
        <v>0</v>
      </c>
      <c r="I55" s="24">
        <v>104319146</v>
      </c>
      <c r="J55" s="6">
        <v>70947600</v>
      </c>
      <c r="K55" s="25">
        <v>32155280</v>
      </c>
    </row>
    <row r="56" spans="1:11" ht="13.5">
      <c r="A56" s="22" t="s">
        <v>55</v>
      </c>
      <c r="B56" s="6">
        <v>62552000</v>
      </c>
      <c r="C56" s="6">
        <v>69974981</v>
      </c>
      <c r="D56" s="23">
        <v>69372350</v>
      </c>
      <c r="E56" s="24">
        <v>75280863</v>
      </c>
      <c r="F56" s="6">
        <v>80438616</v>
      </c>
      <c r="G56" s="25">
        <v>80438616</v>
      </c>
      <c r="H56" s="26">
        <v>0</v>
      </c>
      <c r="I56" s="24">
        <v>86301569</v>
      </c>
      <c r="J56" s="6">
        <v>89993156</v>
      </c>
      <c r="K56" s="25">
        <v>94942780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91618824</v>
      </c>
      <c r="C59" s="6">
        <v>96199765</v>
      </c>
      <c r="D59" s="23">
        <v>2017848</v>
      </c>
      <c r="E59" s="24">
        <v>111110729</v>
      </c>
      <c r="F59" s="6">
        <v>111110729</v>
      </c>
      <c r="G59" s="25">
        <v>111110729</v>
      </c>
      <c r="H59" s="26">
        <v>111110729</v>
      </c>
      <c r="I59" s="24">
        <v>126318033</v>
      </c>
      <c r="J59" s="6">
        <v>133897115</v>
      </c>
      <c r="K59" s="25">
        <v>141930942</v>
      </c>
    </row>
    <row r="60" spans="1:11" ht="13.5">
      <c r="A60" s="33" t="s">
        <v>58</v>
      </c>
      <c r="B60" s="6">
        <v>104643334</v>
      </c>
      <c r="C60" s="6">
        <v>109875500</v>
      </c>
      <c r="D60" s="23">
        <v>2147913684</v>
      </c>
      <c r="E60" s="24">
        <v>126906203</v>
      </c>
      <c r="F60" s="6">
        <v>126906203</v>
      </c>
      <c r="G60" s="25">
        <v>126906203</v>
      </c>
      <c r="H60" s="26">
        <v>126906203</v>
      </c>
      <c r="I60" s="24">
        <v>74215771</v>
      </c>
      <c r="J60" s="6">
        <v>75601894</v>
      </c>
      <c r="K60" s="25">
        <v>77433645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5113</v>
      </c>
      <c r="C62" s="92">
        <v>4922</v>
      </c>
      <c r="D62" s="93">
        <v>7954</v>
      </c>
      <c r="E62" s="91">
        <v>0</v>
      </c>
      <c r="F62" s="92">
        <v>7556</v>
      </c>
      <c r="G62" s="93">
        <v>7556</v>
      </c>
      <c r="H62" s="94">
        <v>7556</v>
      </c>
      <c r="I62" s="91">
        <v>8281</v>
      </c>
      <c r="J62" s="92">
        <v>7784</v>
      </c>
      <c r="K62" s="93">
        <v>7317</v>
      </c>
    </row>
    <row r="63" spans="1:11" ht="13.5">
      <c r="A63" s="90" t="s">
        <v>61</v>
      </c>
      <c r="B63" s="91">
        <v>2085</v>
      </c>
      <c r="C63" s="92">
        <v>1085</v>
      </c>
      <c r="D63" s="93">
        <v>6975</v>
      </c>
      <c r="E63" s="91">
        <v>0</v>
      </c>
      <c r="F63" s="92">
        <v>7134</v>
      </c>
      <c r="G63" s="93">
        <v>7134</v>
      </c>
      <c r="H63" s="94">
        <v>7134</v>
      </c>
      <c r="I63" s="91">
        <v>4976</v>
      </c>
      <c r="J63" s="92">
        <v>4727</v>
      </c>
      <c r="K63" s="93">
        <v>4491</v>
      </c>
    </row>
    <row r="64" spans="1:11" ht="13.5">
      <c r="A64" s="90" t="s">
        <v>62</v>
      </c>
      <c r="B64" s="91">
        <v>5546</v>
      </c>
      <c r="C64" s="92">
        <v>5823</v>
      </c>
      <c r="D64" s="93">
        <v>5823</v>
      </c>
      <c r="E64" s="91">
        <v>6114</v>
      </c>
      <c r="F64" s="92">
        <v>10989</v>
      </c>
      <c r="G64" s="93">
        <v>10989</v>
      </c>
      <c r="H64" s="94">
        <v>10989</v>
      </c>
      <c r="I64" s="91">
        <v>10907</v>
      </c>
      <c r="J64" s="92">
        <v>9781</v>
      </c>
      <c r="K64" s="93">
        <v>8643</v>
      </c>
    </row>
    <row r="65" spans="1:11" ht="13.5">
      <c r="A65" s="90" t="s">
        <v>63</v>
      </c>
      <c r="B65" s="91">
        <v>0</v>
      </c>
      <c r="C65" s="92">
        <v>0</v>
      </c>
      <c r="D65" s="93">
        <v>23885</v>
      </c>
      <c r="E65" s="91">
        <v>12000</v>
      </c>
      <c r="F65" s="92">
        <v>23885</v>
      </c>
      <c r="G65" s="93">
        <v>23885</v>
      </c>
      <c r="H65" s="94">
        <v>23885</v>
      </c>
      <c r="I65" s="91">
        <v>21671</v>
      </c>
      <c r="J65" s="92">
        <v>20740</v>
      </c>
      <c r="K65" s="93">
        <v>19801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91</v>
      </c>
      <c r="B70" s="5">
        <f>IF(ISERROR(B71/B72),0,(B71/B72))</f>
        <v>0.9506696827704366</v>
      </c>
      <c r="C70" s="5">
        <f aca="true" t="shared" si="8" ref="C70:K70">IF(ISERROR(C71/C72),0,(C71/C72))</f>
        <v>0.8876121651356018</v>
      </c>
      <c r="D70" s="5">
        <f t="shared" si="8"/>
        <v>0.8541328541619853</v>
      </c>
      <c r="E70" s="5">
        <f t="shared" si="8"/>
        <v>1.1396663309695616</v>
      </c>
      <c r="F70" s="5">
        <f t="shared" si="8"/>
        <v>1.0948849510229524</v>
      </c>
      <c r="G70" s="5">
        <f t="shared" si="8"/>
        <v>1.0948849510229524</v>
      </c>
      <c r="H70" s="5">
        <f t="shared" si="8"/>
        <v>0</v>
      </c>
      <c r="I70" s="5">
        <f t="shared" si="8"/>
        <v>1.0032794156300646</v>
      </c>
      <c r="J70" s="5">
        <f t="shared" si="8"/>
        <v>0.9558552950553096</v>
      </c>
      <c r="K70" s="5">
        <f t="shared" si="8"/>
        <v>0.9754489473257121</v>
      </c>
    </row>
    <row r="71" spans="1:11" ht="12.75" hidden="1">
      <c r="A71" s="1" t="s">
        <v>92</v>
      </c>
      <c r="B71" s="1">
        <f>+B83</f>
        <v>1388834391</v>
      </c>
      <c r="C71" s="1">
        <f aca="true" t="shared" si="9" ref="C71:K71">+C83</f>
        <v>1316799128</v>
      </c>
      <c r="D71" s="1">
        <f t="shared" si="9"/>
        <v>1495304341</v>
      </c>
      <c r="E71" s="1">
        <f t="shared" si="9"/>
        <v>1990832395</v>
      </c>
      <c r="F71" s="1">
        <f t="shared" si="9"/>
        <v>1945368480</v>
      </c>
      <c r="G71" s="1">
        <f t="shared" si="9"/>
        <v>1945368480</v>
      </c>
      <c r="H71" s="1">
        <f t="shared" si="9"/>
        <v>1788063821</v>
      </c>
      <c r="I71" s="1">
        <f t="shared" si="9"/>
        <v>1925093243</v>
      </c>
      <c r="J71" s="1">
        <f t="shared" si="9"/>
        <v>2009653059</v>
      </c>
      <c r="K71" s="1">
        <f t="shared" si="9"/>
        <v>2257833710</v>
      </c>
    </row>
    <row r="72" spans="1:11" ht="12.75" hidden="1">
      <c r="A72" s="1" t="s">
        <v>93</v>
      </c>
      <c r="B72" s="1">
        <f>+B77</f>
        <v>1460901106</v>
      </c>
      <c r="C72" s="1">
        <f aca="true" t="shared" si="10" ref="C72:K72">+C77</f>
        <v>1483529834</v>
      </c>
      <c r="D72" s="1">
        <f t="shared" si="10"/>
        <v>1750669505</v>
      </c>
      <c r="E72" s="1">
        <f t="shared" si="10"/>
        <v>1746855497</v>
      </c>
      <c r="F72" s="1">
        <f t="shared" si="10"/>
        <v>1776778901</v>
      </c>
      <c r="G72" s="1">
        <f t="shared" si="10"/>
        <v>1776778901</v>
      </c>
      <c r="H72" s="1">
        <f t="shared" si="10"/>
        <v>0</v>
      </c>
      <c r="I72" s="1">
        <f t="shared" si="10"/>
        <v>1918800698</v>
      </c>
      <c r="J72" s="1">
        <f t="shared" si="10"/>
        <v>2102465791</v>
      </c>
      <c r="K72" s="1">
        <f t="shared" si="10"/>
        <v>2314661076</v>
      </c>
    </row>
    <row r="73" spans="1:11" ht="12.75" hidden="1">
      <c r="A73" s="1" t="s">
        <v>94</v>
      </c>
      <c r="B73" s="1">
        <f>+B74</f>
        <v>69223357.83333331</v>
      </c>
      <c r="C73" s="1">
        <f aca="true" t="shared" si="11" ref="C73:K73">+(C78+C80+C81+C82)-(B78+B80+B81+B82)</f>
        <v>87138532</v>
      </c>
      <c r="D73" s="1">
        <f t="shared" si="11"/>
        <v>-20240178</v>
      </c>
      <c r="E73" s="1">
        <f t="shared" si="11"/>
        <v>-20127843</v>
      </c>
      <c r="F73" s="1">
        <f>+(F78+F80+F81+F82)-(D78+D80+D81+D82)</f>
        <v>36511682</v>
      </c>
      <c r="G73" s="1">
        <f>+(G78+G80+G81+G82)-(D78+D80+D81+D82)</f>
        <v>36511682</v>
      </c>
      <c r="H73" s="1">
        <f>+(H78+H80+H81+H82)-(D78+D80+D81+D82)</f>
        <v>67192473</v>
      </c>
      <c r="I73" s="1">
        <f>+(I78+I80+I81+I82)-(E78+E80+E81+E82)</f>
        <v>22565157</v>
      </c>
      <c r="J73" s="1">
        <f t="shared" si="11"/>
        <v>1631764</v>
      </c>
      <c r="K73" s="1">
        <f t="shared" si="11"/>
        <v>3118689</v>
      </c>
    </row>
    <row r="74" spans="1:11" ht="12.75" hidden="1">
      <c r="A74" s="1" t="s">
        <v>95</v>
      </c>
      <c r="B74" s="1">
        <f>+TREND(C74:E74)</f>
        <v>69223357.83333331</v>
      </c>
      <c r="C74" s="1">
        <f>+C73</f>
        <v>87138532</v>
      </c>
      <c r="D74" s="1">
        <f aca="true" t="shared" si="12" ref="D74:K74">+D73</f>
        <v>-20240178</v>
      </c>
      <c r="E74" s="1">
        <f t="shared" si="12"/>
        <v>-20127843</v>
      </c>
      <c r="F74" s="1">
        <f t="shared" si="12"/>
        <v>36511682</v>
      </c>
      <c r="G74" s="1">
        <f t="shared" si="12"/>
        <v>36511682</v>
      </c>
      <c r="H74" s="1">
        <f t="shared" si="12"/>
        <v>67192473</v>
      </c>
      <c r="I74" s="1">
        <f t="shared" si="12"/>
        <v>22565157</v>
      </c>
      <c r="J74" s="1">
        <f t="shared" si="12"/>
        <v>1631764</v>
      </c>
      <c r="K74" s="1">
        <f t="shared" si="12"/>
        <v>3118689</v>
      </c>
    </row>
    <row r="75" spans="1:11" ht="12.75" hidden="1">
      <c r="A75" s="1" t="s">
        <v>96</v>
      </c>
      <c r="B75" s="1">
        <f>+B84-(((B80+B81+B78)*B70)-B79)</f>
        <v>260323183.62605327</v>
      </c>
      <c r="C75" s="1">
        <f aca="true" t="shared" si="13" ref="C75:K75">+C84-(((C80+C81+C78)*C70)-C79)</f>
        <v>249140739.75550592</v>
      </c>
      <c r="D75" s="1">
        <f t="shared" si="13"/>
        <v>332234587.50483596</v>
      </c>
      <c r="E75" s="1">
        <f t="shared" si="13"/>
        <v>127034833.20095885</v>
      </c>
      <c r="F75" s="1">
        <f t="shared" si="13"/>
        <v>128915878.12583417</v>
      </c>
      <c r="G75" s="1">
        <f t="shared" si="13"/>
        <v>128915878.12583417</v>
      </c>
      <c r="H75" s="1">
        <f t="shared" si="13"/>
        <v>521304190</v>
      </c>
      <c r="I75" s="1">
        <f t="shared" si="13"/>
        <v>143061014.84317762</v>
      </c>
      <c r="J75" s="1">
        <f t="shared" si="13"/>
        <v>141253620.8598792</v>
      </c>
      <c r="K75" s="1">
        <f t="shared" si="13"/>
        <v>136774065.64187574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1460901106</v>
      </c>
      <c r="C77" s="3">
        <v>1483529834</v>
      </c>
      <c r="D77" s="3">
        <v>1750669505</v>
      </c>
      <c r="E77" s="3">
        <v>1746855497</v>
      </c>
      <c r="F77" s="3">
        <v>1776778901</v>
      </c>
      <c r="G77" s="3">
        <v>1776778901</v>
      </c>
      <c r="H77" s="3">
        <v>0</v>
      </c>
      <c r="I77" s="3">
        <v>1918800698</v>
      </c>
      <c r="J77" s="3">
        <v>2102465791</v>
      </c>
      <c r="K77" s="3">
        <v>2314661076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450236950</v>
      </c>
      <c r="C79" s="3">
        <v>509299586</v>
      </c>
      <c r="D79" s="3">
        <v>551967302</v>
      </c>
      <c r="E79" s="3">
        <v>426883782</v>
      </c>
      <c r="F79" s="3">
        <v>426883782</v>
      </c>
      <c r="G79" s="3">
        <v>426883782</v>
      </c>
      <c r="H79" s="3">
        <v>376761348</v>
      </c>
      <c r="I79" s="3">
        <v>420891140</v>
      </c>
      <c r="J79" s="3">
        <v>445788084</v>
      </c>
      <c r="K79" s="3">
        <v>432586036</v>
      </c>
    </row>
    <row r="80" spans="1:11" ht="12.75" hidden="1">
      <c r="A80" s="2" t="s">
        <v>67</v>
      </c>
      <c r="B80" s="3">
        <v>304658746</v>
      </c>
      <c r="C80" s="3">
        <v>394028861</v>
      </c>
      <c r="D80" s="3">
        <v>360807011</v>
      </c>
      <c r="E80" s="3">
        <v>348927028</v>
      </c>
      <c r="F80" s="3">
        <v>397621553</v>
      </c>
      <c r="G80" s="3">
        <v>397621553</v>
      </c>
      <c r="H80" s="3">
        <v>442708454</v>
      </c>
      <c r="I80" s="3">
        <v>362221707</v>
      </c>
      <c r="J80" s="3">
        <v>361722162</v>
      </c>
      <c r="K80" s="3">
        <v>361722162</v>
      </c>
    </row>
    <row r="81" spans="1:11" ht="12.75" hidden="1">
      <c r="A81" s="2" t="s">
        <v>68</v>
      </c>
      <c r="B81" s="3">
        <v>44682665</v>
      </c>
      <c r="C81" s="3">
        <v>42451082</v>
      </c>
      <c r="D81" s="3">
        <v>55432754</v>
      </c>
      <c r="E81" s="3">
        <v>47184894</v>
      </c>
      <c r="F81" s="3">
        <v>55129894</v>
      </c>
      <c r="G81" s="3">
        <v>55129894</v>
      </c>
      <c r="H81" s="3">
        <v>40723784</v>
      </c>
      <c r="I81" s="3">
        <v>56455372</v>
      </c>
      <c r="J81" s="3">
        <v>58586681</v>
      </c>
      <c r="K81" s="3">
        <v>61705370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1388834391</v>
      </c>
      <c r="C83" s="3">
        <v>1316799128</v>
      </c>
      <c r="D83" s="3">
        <v>1495304341</v>
      </c>
      <c r="E83" s="3">
        <v>1990832395</v>
      </c>
      <c r="F83" s="3">
        <v>1945368480</v>
      </c>
      <c r="G83" s="3">
        <v>1945368480</v>
      </c>
      <c r="H83" s="3">
        <v>1788063821</v>
      </c>
      <c r="I83" s="3">
        <v>1925093243</v>
      </c>
      <c r="J83" s="3">
        <v>2009653059</v>
      </c>
      <c r="K83" s="3">
        <v>2257833710</v>
      </c>
    </row>
    <row r="84" spans="1:11" ht="12.75" hidden="1">
      <c r="A84" s="2" t="s">
        <v>71</v>
      </c>
      <c r="B84" s="3">
        <v>142194522</v>
      </c>
      <c r="C84" s="3">
        <v>127266061</v>
      </c>
      <c r="D84" s="3">
        <v>135791344</v>
      </c>
      <c r="E84" s="3">
        <v>151586472</v>
      </c>
      <c r="F84" s="3">
        <v>197742842</v>
      </c>
      <c r="G84" s="3">
        <v>197742842</v>
      </c>
      <c r="H84" s="3">
        <v>144542842</v>
      </c>
      <c r="I84" s="3">
        <v>142219970</v>
      </c>
      <c r="J84" s="3">
        <v>97219970</v>
      </c>
      <c r="K84" s="3">
        <v>117219970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2015-12-01T14:50:11Z</dcterms:created>
  <dcterms:modified xsi:type="dcterms:W3CDTF">2015-12-01T14:50:38Z</dcterms:modified>
  <cp:category/>
  <cp:version/>
  <cp:contentType/>
  <cp:contentStatus/>
</cp:coreProperties>
</file>