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'DC30'!$A$1:$K$69</definedName>
    <definedName name="_xlnm.Print_Area" localSheetId="15">'DC31'!$A$1:$K$69</definedName>
    <definedName name="_xlnm.Print_Area" localSheetId="21">'DC32'!$A$1:$K$69</definedName>
    <definedName name="_xlnm.Print_Area" localSheetId="1">'MP301'!$A$1:$K$69</definedName>
    <definedName name="_xlnm.Print_Area" localSheetId="2">'MP302'!$A$1:$K$69</definedName>
    <definedName name="_xlnm.Print_Area" localSheetId="3">'MP303'!$A$1:$K$69</definedName>
    <definedName name="_xlnm.Print_Area" localSheetId="4">'MP304'!$A$1:$K$69</definedName>
    <definedName name="_xlnm.Print_Area" localSheetId="5">'MP305'!$A$1:$K$69</definedName>
    <definedName name="_xlnm.Print_Area" localSheetId="6">'MP306'!$A$1:$K$69</definedName>
    <definedName name="_xlnm.Print_Area" localSheetId="7">'MP307'!$A$1:$K$69</definedName>
    <definedName name="_xlnm.Print_Area" localSheetId="9">'MP311'!$A$1:$K$69</definedName>
    <definedName name="_xlnm.Print_Area" localSheetId="10">'MP312'!$A$1:$K$69</definedName>
    <definedName name="_xlnm.Print_Area" localSheetId="11">'MP313'!$A$1:$K$69</definedName>
    <definedName name="_xlnm.Print_Area" localSheetId="12">'MP314'!$A$1:$K$69</definedName>
    <definedName name="_xlnm.Print_Area" localSheetId="13">'MP315'!$A$1:$K$69</definedName>
    <definedName name="_xlnm.Print_Area" localSheetId="14">'MP316'!$A$1:$K$69</definedName>
    <definedName name="_xlnm.Print_Area" localSheetId="16">'MP321'!$A$1:$K$69</definedName>
    <definedName name="_xlnm.Print_Area" localSheetId="17">'MP322'!$A$1:$K$69</definedName>
    <definedName name="_xlnm.Print_Area" localSheetId="18">'MP323'!$A$1:$K$69</definedName>
    <definedName name="_xlnm.Print_Area" localSheetId="19">'MP324'!$A$1:$K$69</definedName>
    <definedName name="_xlnm.Print_Area" localSheetId="20">'MP325'!$A$1:$K$69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<sst xmlns="http://schemas.openxmlformats.org/spreadsheetml/2006/main" count="1958" uniqueCount="106">
  <si>
    <t>Mpumalanga: Albert Luthuli(MP301)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</si>
  <si>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</si>
  <si>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</si>
  <si>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</si>
  <si>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</si>
  <si>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</si>
  <si>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</si>
  <si>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</si>
  <si>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</si>
  <si>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</si>
  <si>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</si>
  <si>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</si>
  <si>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</si>
  <si>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</si>
  <si>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</si>
  <si>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</si>
  <si>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</si>
  <si>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</si>
  <si>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</si>
  <si>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</si>
  <si>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</si>
  <si>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</si>
  <si>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</si>
  <si>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</si>
  <si>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</si>
  <si>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</si>
  <si>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</si>
  <si>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</si>
  <si>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</si>
  <si>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</si>
  <si>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</si>
  <si>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</si>
  <si>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</si>
  <si>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</si>
  <si>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</si>
  <si>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</si>
  <si>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</si>
  <si>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</si>
  <si>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</si>
  <si>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</si>
  <si>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</si>
  <si>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</si>
  <si>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</si>
  <si>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</si>
  <si>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</si>
  <si>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</si>
  <si>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</si>
  <si>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</si>
  <si>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</si>
  <si>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</si>
  <si>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</si>
  <si>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</si>
  <si>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</si>
  <si>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</si>
  <si>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</si>
  <si>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</si>
  <si>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</si>
  <si>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</si>
  <si>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</si>
  <si>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</si>
  <si>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</si>
  <si>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</si>
  <si>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</si>
  <si>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</si>
  <si>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</si>
  <si>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</si>
  <si>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</si>
  <si>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</si>
  <si>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</si>
  <si>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</si>
  <si>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</si>
  <si>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</si>
  <si>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</si>
  <si>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Mpumalanga: Msukaligwa(MP302) - Table A1 Budget Summary for 4th Quarter ended 30 June 2015 (Figures Finalised as at 2015/10/13)</t>
  </si>
  <si>
    <t>Mpumalanga: Mkhondo(MP303) - Table A1 Budget Summary for 4th Quarter ended 30 June 2015 (Figures Finalised as at 2015/10/13)</t>
  </si>
  <si>
    <t>Mpumalanga: Pixley Ka Seme (MP)(MP304) - Table A1 Budget Summary for 4th Quarter ended 30 June 2015 (Figures Finalised as at 2015/10/13)</t>
  </si>
  <si>
    <t>Mpumalanga: Lekwa(MP305) - Table A1 Budget Summary for 4th Quarter ended 30 June 2015 (Figures Finalised as at 2015/10/13)</t>
  </si>
  <si>
    <t>Mpumalanga: Dipaleseng(MP306) - Table A1 Budget Summary for 4th Quarter ended 30 June 2015 (Figures Finalised as at 2015/10/13)</t>
  </si>
  <si>
    <t>Mpumalanga: Govan Mbeki(MP307) - Table A1 Budget Summary for 4th Quarter ended 30 June 2015 (Figures Finalised as at 2015/10/13)</t>
  </si>
  <si>
    <t>Mpumalanga: Gert Sibande(DC30) - Table A1 Budget Summary for 4th Quarter ended 30 June 2015 (Figures Finalised as at 2015/10/13)</t>
  </si>
  <si>
    <t>Mpumalanga: Victor Khanye(MP311) - Table A1 Budget Summary for 4th Quarter ended 30 June 2015 (Figures Finalised as at 2015/10/13)</t>
  </si>
  <si>
    <t>Mpumalanga: Emalahleni (Mp)(MP312) - Table A1 Budget Summary for 4th Quarter ended 30 June 2015 (Figures Finalised as at 2015/10/13)</t>
  </si>
  <si>
    <t>Mpumalanga: Steve Tshwete(MP313) - Table A1 Budget Summary for 4th Quarter ended 30 June 2015 (Figures Finalised as at 2015/10/13)</t>
  </si>
  <si>
    <t>Mpumalanga: Emakhazeni(MP314) - Table A1 Budget Summary for 4th Quarter ended 30 June 2015 (Figures Finalised as at 2015/10/13)</t>
  </si>
  <si>
    <t>Mpumalanga: Thembisile Hani(MP315) - Table A1 Budget Summary for 4th Quarter ended 30 June 2015 (Figures Finalised as at 2015/10/13)</t>
  </si>
  <si>
    <t>Mpumalanga: Dr J.S. Moroka(MP316) - Table A1 Budget Summary for 4th Quarter ended 30 June 2015 (Figures Finalised as at 2015/10/13)</t>
  </si>
  <si>
    <t>Mpumalanga: Nkangala(DC31) - Table A1 Budget Summary for 4th Quarter ended 30 June 2015 (Figures Finalised as at 2015/10/13)</t>
  </si>
  <si>
    <t>Mpumalanga: Thaba Chweu(MP321) - Table A1 Budget Summary for 4th Quarter ended 30 June 2015 (Figures Finalised as at 2015/10/13)</t>
  </si>
  <si>
    <t>Mpumalanga: Mbombela(MP322) - Table A1 Budget Summary for 4th Quarter ended 30 June 2015 (Figures Finalised as at 2015/10/13)</t>
  </si>
  <si>
    <t>Mpumalanga: Umjindi(MP323) - Table A1 Budget Summary for 4th Quarter ended 30 June 2015 (Figures Finalised as at 2015/10/13)</t>
  </si>
  <si>
    <t>Mpumalanga: Nkomazi(MP324) - Table A1 Budget Summary for 4th Quarter ended 30 June 2015 (Figures Finalised as at 2015/10/13)</t>
  </si>
  <si>
    <t>Mpumalanga: Bushbuckridge(MP325) - Table A1 Budget Summary for 4th Quarter ended 30 June 2015 (Figures Finalised as at 2015/10/13)</t>
  </si>
  <si>
    <t>Mpumalanga: Ehlanzeni(DC32)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</si>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</sst>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1337443311</v>
      </c>
      <c r="C5" s="6">
        <v>1531763639</v>
      </c>
      <c r="D5" s="23">
        <v>1463904396</v>
      </c>
      <c r="E5" s="24">
        <v>1673888698</v>
      </c>
      <c r="F5" s="6">
        <v>1863520953</v>
      </c>
      <c r="G5" s="25">
        <v>1863520953</v>
      </c>
      <c r="H5" s="26">
        <v>0</v>
      </c>
      <c r="I5" s="24">
        <v>2040082584</v>
      </c>
      <c r="J5" s="6">
        <v>2184509259</v>
      </c>
      <c r="K5" s="25">
        <v>2361131217</v>
      </c>
    </row>
    <row r="6" spans="1:11" ht="13.5">
      <c r="A6" s="22" t="s">
        <v>18</v>
      </c>
      <c r="B6" s="6">
        <v>3866948949</v>
      </c>
      <c r="C6" s="6">
        <v>4202936941</v>
      </c>
      <c r="D6" s="23">
        <v>4689738363</v>
      </c>
      <c r="E6" s="24">
        <v>5245098543</v>
      </c>
      <c r="F6" s="6">
        <v>5221045820</v>
      </c>
      <c r="G6" s="25">
        <v>5221045820</v>
      </c>
      <c r="H6" s="26">
        <v>0</v>
      </c>
      <c r="I6" s="24">
        <v>6498282381</v>
      </c>
      <c r="J6" s="6">
        <v>7168193021</v>
      </c>
      <c r="K6" s="25">
        <v>8026495090</v>
      </c>
    </row>
    <row r="7" spans="1:11" ht="13.5">
      <c r="A7" s="22" t="s">
        <v>19</v>
      </c>
      <c r="B7" s="6">
        <v>90017897</v>
      </c>
      <c r="C7" s="6">
        <v>97071123</v>
      </c>
      <c r="D7" s="23">
        <v>88341094</v>
      </c>
      <c r="E7" s="24">
        <v>84928927</v>
      </c>
      <c r="F7" s="6">
        <v>110012362</v>
      </c>
      <c r="G7" s="25">
        <v>110012362</v>
      </c>
      <c r="H7" s="26">
        <v>0</v>
      </c>
      <c r="I7" s="24">
        <v>83603486</v>
      </c>
      <c r="J7" s="6">
        <v>89055351</v>
      </c>
      <c r="K7" s="25">
        <v>96694152</v>
      </c>
    </row>
    <row r="8" spans="1:11" ht="13.5">
      <c r="A8" s="22" t="s">
        <v>20</v>
      </c>
      <c r="B8" s="6">
        <v>3723029348</v>
      </c>
      <c r="C8" s="6">
        <v>3927121737</v>
      </c>
      <c r="D8" s="23">
        <v>4143638533</v>
      </c>
      <c r="E8" s="24">
        <v>4335623069</v>
      </c>
      <c r="F8" s="6">
        <v>4180985801</v>
      </c>
      <c r="G8" s="25">
        <v>4180985801</v>
      </c>
      <c r="H8" s="26">
        <v>0</v>
      </c>
      <c r="I8" s="24">
        <v>4894904586</v>
      </c>
      <c r="J8" s="6">
        <v>5111361158</v>
      </c>
      <c r="K8" s="25">
        <v>5336809182</v>
      </c>
    </row>
    <row r="9" spans="1:11" ht="13.5">
      <c r="A9" s="22" t="s">
        <v>21</v>
      </c>
      <c r="B9" s="6">
        <v>1178077206</v>
      </c>
      <c r="C9" s="6">
        <v>822107072</v>
      </c>
      <c r="D9" s="23">
        <v>1076486857</v>
      </c>
      <c r="E9" s="24">
        <v>986433545</v>
      </c>
      <c r="F9" s="6">
        <v>943791130</v>
      </c>
      <c r="G9" s="25">
        <v>943791130</v>
      </c>
      <c r="H9" s="26">
        <v>0</v>
      </c>
      <c r="I9" s="24">
        <v>1273127318</v>
      </c>
      <c r="J9" s="6">
        <v>1339602613</v>
      </c>
      <c r="K9" s="25">
        <v>1496709070</v>
      </c>
    </row>
    <row r="10" spans="1:11" ht="25.5">
      <c r="A10" s="27" t="s">
        <v>94</v>
      </c>
      <c r="B10" s="28">
        <f>SUM(B5:B9)</f>
        <v>10195516711</v>
      </c>
      <c r="C10" s="29">
        <f aca="true" t="shared" si="0" ref="C10:K10">SUM(C5:C9)</f>
        <v>10581000512</v>
      </c>
      <c r="D10" s="30">
        <f t="shared" si="0"/>
        <v>11462109243</v>
      </c>
      <c r="E10" s="28">
        <f t="shared" si="0"/>
        <v>12325972782</v>
      </c>
      <c r="F10" s="29">
        <f t="shared" si="0"/>
        <v>12319356066</v>
      </c>
      <c r="G10" s="31">
        <f t="shared" si="0"/>
        <v>12319356066</v>
      </c>
      <c r="H10" s="32">
        <f t="shared" si="0"/>
        <v>0</v>
      </c>
      <c r="I10" s="28">
        <f t="shared" si="0"/>
        <v>14790000355</v>
      </c>
      <c r="J10" s="29">
        <f t="shared" si="0"/>
        <v>15892721402</v>
      </c>
      <c r="K10" s="31">
        <f t="shared" si="0"/>
        <v>17317838711</v>
      </c>
    </row>
    <row r="11" spans="1:11" ht="13.5">
      <c r="A11" s="22" t="s">
        <v>22</v>
      </c>
      <c r="B11" s="6">
        <v>2664718627</v>
      </c>
      <c r="C11" s="6">
        <v>2914923487</v>
      </c>
      <c r="D11" s="23">
        <v>3280041472</v>
      </c>
      <c r="E11" s="24">
        <v>3534238567</v>
      </c>
      <c r="F11" s="6">
        <v>3583434883</v>
      </c>
      <c r="G11" s="25">
        <v>3583434883</v>
      </c>
      <c r="H11" s="26">
        <v>0</v>
      </c>
      <c r="I11" s="24">
        <v>4050608494</v>
      </c>
      <c r="J11" s="6">
        <v>4359193196</v>
      </c>
      <c r="K11" s="25">
        <v>4747155384</v>
      </c>
    </row>
    <row r="12" spans="1:11" ht="13.5">
      <c r="A12" s="22" t="s">
        <v>23</v>
      </c>
      <c r="B12" s="6">
        <v>204267512</v>
      </c>
      <c r="C12" s="6">
        <v>249020047</v>
      </c>
      <c r="D12" s="23">
        <v>266854053</v>
      </c>
      <c r="E12" s="24">
        <v>289329669</v>
      </c>
      <c r="F12" s="6">
        <v>277979407</v>
      </c>
      <c r="G12" s="25">
        <v>277979407</v>
      </c>
      <c r="H12" s="26">
        <v>0</v>
      </c>
      <c r="I12" s="24">
        <v>307173972</v>
      </c>
      <c r="J12" s="6">
        <v>328169600</v>
      </c>
      <c r="K12" s="25">
        <v>354646881</v>
      </c>
    </row>
    <row r="13" spans="1:11" ht="13.5">
      <c r="A13" s="22" t="s">
        <v>95</v>
      </c>
      <c r="B13" s="6">
        <v>1773562328</v>
      </c>
      <c r="C13" s="6">
        <v>1777943943</v>
      </c>
      <c r="D13" s="23">
        <v>1616657327</v>
      </c>
      <c r="E13" s="24">
        <v>1987712678</v>
      </c>
      <c r="F13" s="6">
        <v>1631684607</v>
      </c>
      <c r="G13" s="25">
        <v>1631684607</v>
      </c>
      <c r="H13" s="26">
        <v>0</v>
      </c>
      <c r="I13" s="24">
        <v>1662051084</v>
      </c>
      <c r="J13" s="6">
        <v>1725517085</v>
      </c>
      <c r="K13" s="25">
        <v>1803028752</v>
      </c>
    </row>
    <row r="14" spans="1:11" ht="13.5">
      <c r="A14" s="22" t="s">
        <v>24</v>
      </c>
      <c r="B14" s="6">
        <v>158293058</v>
      </c>
      <c r="C14" s="6">
        <v>188047348</v>
      </c>
      <c r="D14" s="23">
        <v>201190142</v>
      </c>
      <c r="E14" s="24">
        <v>143468893</v>
      </c>
      <c r="F14" s="6">
        <v>140972178</v>
      </c>
      <c r="G14" s="25">
        <v>140972178</v>
      </c>
      <c r="H14" s="26">
        <v>0</v>
      </c>
      <c r="I14" s="24">
        <v>243126855</v>
      </c>
      <c r="J14" s="6">
        <v>198294221</v>
      </c>
      <c r="K14" s="25">
        <v>194971496</v>
      </c>
    </row>
    <row r="15" spans="1:11" ht="13.5">
      <c r="A15" s="22" t="s">
        <v>25</v>
      </c>
      <c r="B15" s="6">
        <v>2920940295</v>
      </c>
      <c r="C15" s="6">
        <v>2998554491</v>
      </c>
      <c r="D15" s="23">
        <v>3485444849</v>
      </c>
      <c r="E15" s="24">
        <v>3548391950</v>
      </c>
      <c r="F15" s="6">
        <v>3516536556</v>
      </c>
      <c r="G15" s="25">
        <v>3516536556</v>
      </c>
      <c r="H15" s="26">
        <v>0</v>
      </c>
      <c r="I15" s="24">
        <v>4272007996</v>
      </c>
      <c r="J15" s="6">
        <v>4685833305</v>
      </c>
      <c r="K15" s="25">
        <v>5307456822</v>
      </c>
    </row>
    <row r="16" spans="1:11" ht="13.5">
      <c r="A16" s="33" t="s">
        <v>26</v>
      </c>
      <c r="B16" s="6">
        <v>637334430</v>
      </c>
      <c r="C16" s="6">
        <v>606723272</v>
      </c>
      <c r="D16" s="23">
        <v>682852386</v>
      </c>
      <c r="E16" s="24">
        <v>853293900</v>
      </c>
      <c r="F16" s="6">
        <v>694132834</v>
      </c>
      <c r="G16" s="25">
        <v>694132834</v>
      </c>
      <c r="H16" s="26">
        <v>0</v>
      </c>
      <c r="I16" s="24">
        <v>879716144</v>
      </c>
      <c r="J16" s="6">
        <v>906498145</v>
      </c>
      <c r="K16" s="25">
        <v>829710496</v>
      </c>
    </row>
    <row r="17" spans="1:11" ht="13.5">
      <c r="A17" s="22" t="s">
        <v>27</v>
      </c>
      <c r="B17" s="6">
        <v>2976742387</v>
      </c>
      <c r="C17" s="6">
        <v>3179267629</v>
      </c>
      <c r="D17" s="23">
        <v>3614224199</v>
      </c>
      <c r="E17" s="24">
        <v>3546649497</v>
      </c>
      <c r="F17" s="6">
        <v>3634974302</v>
      </c>
      <c r="G17" s="25">
        <v>3634974302</v>
      </c>
      <c r="H17" s="26">
        <v>0</v>
      </c>
      <c r="I17" s="24">
        <v>4025262105</v>
      </c>
      <c r="J17" s="6">
        <v>4325540145</v>
      </c>
      <c r="K17" s="25">
        <v>4597198862</v>
      </c>
    </row>
    <row r="18" spans="1:11" ht="13.5">
      <c r="A18" s="34" t="s">
        <v>28</v>
      </c>
      <c r="B18" s="35">
        <f>SUM(B11:B17)</f>
        <v>11335858637</v>
      </c>
      <c r="C18" s="36">
        <f aca="true" t="shared" si="1" ref="C18:K18">SUM(C11:C17)</f>
        <v>11914480217</v>
      </c>
      <c r="D18" s="37">
        <f t="shared" si="1"/>
        <v>13147264428</v>
      </c>
      <c r="E18" s="35">
        <f t="shared" si="1"/>
        <v>13903085154</v>
      </c>
      <c r="F18" s="36">
        <f t="shared" si="1"/>
        <v>13479714767</v>
      </c>
      <c r="G18" s="38">
        <f t="shared" si="1"/>
        <v>13479714767</v>
      </c>
      <c r="H18" s="39">
        <f t="shared" si="1"/>
        <v>0</v>
      </c>
      <c r="I18" s="35">
        <f t="shared" si="1"/>
        <v>15439946650</v>
      </c>
      <c r="J18" s="36">
        <f t="shared" si="1"/>
        <v>16529045697</v>
      </c>
      <c r="K18" s="38">
        <f t="shared" si="1"/>
        <v>17834168693</v>
      </c>
    </row>
    <row r="19" spans="1:11" ht="13.5">
      <c r="A19" s="34" t="s">
        <v>29</v>
      </c>
      <c r="B19" s="40">
        <f>+B10-B18</f>
        <v>-1140341926</v>
      </c>
      <c r="C19" s="41">
        <f aca="true" t="shared" si="2" ref="C19:K19">+C10-C18</f>
        <v>-1333479705</v>
      </c>
      <c r="D19" s="42">
        <f t="shared" si="2"/>
        <v>-1685155185</v>
      </c>
      <c r="E19" s="40">
        <f t="shared" si="2"/>
        <v>-1577112372</v>
      </c>
      <c r="F19" s="41">
        <f t="shared" si="2"/>
        <v>-1160358701</v>
      </c>
      <c r="G19" s="43">
        <f t="shared" si="2"/>
        <v>-1160358701</v>
      </c>
      <c r="H19" s="44">
        <f t="shared" si="2"/>
        <v>0</v>
      </c>
      <c r="I19" s="40">
        <f t="shared" si="2"/>
        <v>-649946295</v>
      </c>
      <c r="J19" s="41">
        <f t="shared" si="2"/>
        <v>-636324295</v>
      </c>
      <c r="K19" s="43">
        <f t="shared" si="2"/>
        <v>-516329982</v>
      </c>
    </row>
    <row r="20" spans="1:11" ht="13.5">
      <c r="A20" s="22" t="s">
        <v>30</v>
      </c>
      <c r="B20" s="24">
        <v>806217062</v>
      </c>
      <c r="C20" s="6">
        <v>1236057943</v>
      </c>
      <c r="D20" s="23">
        <v>1591112415</v>
      </c>
      <c r="E20" s="24">
        <v>1960806559</v>
      </c>
      <c r="F20" s="6">
        <v>2034429665</v>
      </c>
      <c r="G20" s="25">
        <v>2034429665</v>
      </c>
      <c r="H20" s="26">
        <v>0</v>
      </c>
      <c r="I20" s="24">
        <v>2197159474</v>
      </c>
      <c r="J20" s="6">
        <v>2129254606</v>
      </c>
      <c r="K20" s="25">
        <v>2233090579</v>
      </c>
    </row>
    <row r="21" spans="1:11" ht="13.5">
      <c r="A21" s="22" t="s">
        <v>96</v>
      </c>
      <c r="B21" s="45">
        <v>52182083</v>
      </c>
      <c r="C21" s="46">
        <v>50147392</v>
      </c>
      <c r="D21" s="47">
        <v>0</v>
      </c>
      <c r="E21" s="45">
        <v>45108340</v>
      </c>
      <c r="F21" s="46">
        <v>-76416960</v>
      </c>
      <c r="G21" s="48">
        <v>-76416960</v>
      </c>
      <c r="H21" s="49">
        <v>0</v>
      </c>
      <c r="I21" s="45">
        <v>24730427</v>
      </c>
      <c r="J21" s="46">
        <v>2729458</v>
      </c>
      <c r="K21" s="48">
        <v>-5743575</v>
      </c>
    </row>
    <row r="22" spans="1:11" ht="25.5">
      <c r="A22" s="50" t="s">
        <v>97</v>
      </c>
      <c r="B22" s="51">
        <f>SUM(B19:B21)</f>
        <v>-281942781</v>
      </c>
      <c r="C22" s="52">
        <f aca="true" t="shared" si="3" ref="C22:K22">SUM(C19:C21)</f>
        <v>-47274370</v>
      </c>
      <c r="D22" s="53">
        <f t="shared" si="3"/>
        <v>-94042770</v>
      </c>
      <c r="E22" s="51">
        <f t="shared" si="3"/>
        <v>428802527</v>
      </c>
      <c r="F22" s="52">
        <f t="shared" si="3"/>
        <v>797654004</v>
      </c>
      <c r="G22" s="54">
        <f t="shared" si="3"/>
        <v>797654004</v>
      </c>
      <c r="H22" s="55">
        <f t="shared" si="3"/>
        <v>0</v>
      </c>
      <c r="I22" s="51">
        <f t="shared" si="3"/>
        <v>1571943606</v>
      </c>
      <c r="J22" s="52">
        <f t="shared" si="3"/>
        <v>1495659769</v>
      </c>
      <c r="K22" s="54">
        <f t="shared" si="3"/>
        <v>1711017022</v>
      </c>
    </row>
    <row r="23" spans="1:11" ht="13.5">
      <c r="A23" s="56" t="s">
        <v>31</v>
      </c>
      <c r="B23" s="6">
        <v>32912569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-249030212</v>
      </c>
      <c r="C24" s="41">
        <f aca="true" t="shared" si="4" ref="C24:K24">SUM(C22:C23)</f>
        <v>-47274370</v>
      </c>
      <c r="D24" s="42">
        <f t="shared" si="4"/>
        <v>-94042770</v>
      </c>
      <c r="E24" s="40">
        <f t="shared" si="4"/>
        <v>428802527</v>
      </c>
      <c r="F24" s="41">
        <f t="shared" si="4"/>
        <v>797654004</v>
      </c>
      <c r="G24" s="43">
        <f t="shared" si="4"/>
        <v>797654004</v>
      </c>
      <c r="H24" s="44">
        <f t="shared" si="4"/>
        <v>0</v>
      </c>
      <c r="I24" s="40">
        <f t="shared" si="4"/>
        <v>1571943606</v>
      </c>
      <c r="J24" s="41">
        <f t="shared" si="4"/>
        <v>1495659769</v>
      </c>
      <c r="K24" s="43">
        <f t="shared" si="4"/>
        <v>1711017022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1455310712</v>
      </c>
      <c r="C27" s="7">
        <v>1558327127</v>
      </c>
      <c r="D27" s="64">
        <v>3658672158</v>
      </c>
      <c r="E27" s="65">
        <v>2689338740</v>
      </c>
      <c r="F27" s="7">
        <v>2980812332</v>
      </c>
      <c r="G27" s="66">
        <v>2980812332</v>
      </c>
      <c r="H27" s="67">
        <v>0</v>
      </c>
      <c r="I27" s="65">
        <v>3054630947</v>
      </c>
      <c r="J27" s="7">
        <v>3145191445</v>
      </c>
      <c r="K27" s="66">
        <v>2652833077</v>
      </c>
    </row>
    <row r="28" spans="1:11" ht="13.5">
      <c r="A28" s="68" t="s">
        <v>30</v>
      </c>
      <c r="B28" s="6">
        <v>1042311410</v>
      </c>
      <c r="C28" s="6">
        <v>1223032106</v>
      </c>
      <c r="D28" s="23">
        <v>1847853191</v>
      </c>
      <c r="E28" s="24">
        <v>2216961119</v>
      </c>
      <c r="F28" s="6">
        <v>2361933672</v>
      </c>
      <c r="G28" s="25">
        <v>2361933672</v>
      </c>
      <c r="H28" s="26">
        <v>0</v>
      </c>
      <c r="I28" s="24">
        <v>2515312379</v>
      </c>
      <c r="J28" s="6">
        <v>2713555002</v>
      </c>
      <c r="K28" s="25">
        <v>2214555088</v>
      </c>
    </row>
    <row r="29" spans="1:11" ht="13.5">
      <c r="A29" s="22" t="s">
        <v>99</v>
      </c>
      <c r="B29" s="6">
        <v>43505004</v>
      </c>
      <c r="C29" s="6">
        <v>29889567</v>
      </c>
      <c r="D29" s="23">
        <v>1472715677</v>
      </c>
      <c r="E29" s="24">
        <v>3150000</v>
      </c>
      <c r="F29" s="6">
        <v>40881925</v>
      </c>
      <c r="G29" s="25">
        <v>40881925</v>
      </c>
      <c r="H29" s="26">
        <v>0</v>
      </c>
      <c r="I29" s="24">
        <v>31891641</v>
      </c>
      <c r="J29" s="6">
        <v>26423558</v>
      </c>
      <c r="K29" s="25">
        <v>26984505</v>
      </c>
    </row>
    <row r="30" spans="1:11" ht="13.5">
      <c r="A30" s="22" t="s">
        <v>34</v>
      </c>
      <c r="B30" s="6">
        <v>117741587</v>
      </c>
      <c r="C30" s="6">
        <v>98430092</v>
      </c>
      <c r="D30" s="23">
        <v>90358673</v>
      </c>
      <c r="E30" s="24">
        <v>118286489</v>
      </c>
      <c r="F30" s="6">
        <v>236281549</v>
      </c>
      <c r="G30" s="25">
        <v>236281549</v>
      </c>
      <c r="H30" s="26">
        <v>0</v>
      </c>
      <c r="I30" s="24">
        <v>140756000</v>
      </c>
      <c r="J30" s="6">
        <v>114770000</v>
      </c>
      <c r="K30" s="25">
        <v>101000000</v>
      </c>
    </row>
    <row r="31" spans="1:11" ht="13.5">
      <c r="A31" s="22" t="s">
        <v>35</v>
      </c>
      <c r="B31" s="6">
        <v>251752711</v>
      </c>
      <c r="C31" s="6">
        <v>206975360</v>
      </c>
      <c r="D31" s="23">
        <v>247744613</v>
      </c>
      <c r="E31" s="24">
        <v>350941132</v>
      </c>
      <c r="F31" s="6">
        <v>341715186</v>
      </c>
      <c r="G31" s="25">
        <v>341715186</v>
      </c>
      <c r="H31" s="26">
        <v>0</v>
      </c>
      <c r="I31" s="24">
        <v>366670927</v>
      </c>
      <c r="J31" s="6">
        <v>290442879</v>
      </c>
      <c r="K31" s="25">
        <v>310293484</v>
      </c>
    </row>
    <row r="32" spans="1:11" ht="13.5">
      <c r="A32" s="34" t="s">
        <v>36</v>
      </c>
      <c r="B32" s="7">
        <f>SUM(B28:B31)</f>
        <v>1455310712</v>
      </c>
      <c r="C32" s="7">
        <f aca="true" t="shared" si="5" ref="C32:K32">SUM(C28:C31)</f>
        <v>1558327125</v>
      </c>
      <c r="D32" s="64">
        <f t="shared" si="5"/>
        <v>3658672154</v>
      </c>
      <c r="E32" s="65">
        <f t="shared" si="5"/>
        <v>2689338740</v>
      </c>
      <c r="F32" s="7">
        <f t="shared" si="5"/>
        <v>2980812332</v>
      </c>
      <c r="G32" s="66">
        <f t="shared" si="5"/>
        <v>2980812332</v>
      </c>
      <c r="H32" s="67">
        <f t="shared" si="5"/>
        <v>0</v>
      </c>
      <c r="I32" s="65">
        <f t="shared" si="5"/>
        <v>3054630947</v>
      </c>
      <c r="J32" s="7">
        <f t="shared" si="5"/>
        <v>3145191439</v>
      </c>
      <c r="K32" s="66">
        <f t="shared" si="5"/>
        <v>2652833077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3187477649</v>
      </c>
      <c r="C35" s="6">
        <v>3936670543</v>
      </c>
      <c r="D35" s="23">
        <v>4497156087</v>
      </c>
      <c r="E35" s="24">
        <v>4914178135</v>
      </c>
      <c r="F35" s="6">
        <v>3681598940</v>
      </c>
      <c r="G35" s="25">
        <v>3681598940</v>
      </c>
      <c r="H35" s="26">
        <v>5231997133</v>
      </c>
      <c r="I35" s="24">
        <v>6411261891</v>
      </c>
      <c r="J35" s="6">
        <v>6929605274</v>
      </c>
      <c r="K35" s="25">
        <v>8148470656</v>
      </c>
    </row>
    <row r="36" spans="1:11" ht="13.5">
      <c r="A36" s="22" t="s">
        <v>39</v>
      </c>
      <c r="B36" s="6">
        <v>34052926477</v>
      </c>
      <c r="C36" s="6">
        <v>32607497548</v>
      </c>
      <c r="D36" s="23">
        <v>33910962760</v>
      </c>
      <c r="E36" s="24">
        <v>37022323953</v>
      </c>
      <c r="F36" s="6">
        <v>30662297968</v>
      </c>
      <c r="G36" s="25">
        <v>30662297968</v>
      </c>
      <c r="H36" s="26">
        <v>30205986210</v>
      </c>
      <c r="I36" s="24">
        <v>37189042547</v>
      </c>
      <c r="J36" s="6">
        <v>38464957178</v>
      </c>
      <c r="K36" s="25">
        <v>39511644257</v>
      </c>
    </row>
    <row r="37" spans="1:11" ht="13.5">
      <c r="A37" s="22" t="s">
        <v>40</v>
      </c>
      <c r="B37" s="6">
        <v>3530634347</v>
      </c>
      <c r="C37" s="6">
        <v>4334948571</v>
      </c>
      <c r="D37" s="23">
        <v>5681146162</v>
      </c>
      <c r="E37" s="24">
        <v>6182679907</v>
      </c>
      <c r="F37" s="6">
        <v>6350858098</v>
      </c>
      <c r="G37" s="25">
        <v>6350858098</v>
      </c>
      <c r="H37" s="26">
        <v>4674443147</v>
      </c>
      <c r="I37" s="24">
        <v>3829939208</v>
      </c>
      <c r="J37" s="6">
        <v>4154860336</v>
      </c>
      <c r="K37" s="25">
        <v>4158212906</v>
      </c>
    </row>
    <row r="38" spans="1:11" ht="13.5">
      <c r="A38" s="22" t="s">
        <v>41</v>
      </c>
      <c r="B38" s="6">
        <v>1827308891</v>
      </c>
      <c r="C38" s="6">
        <v>1769545430</v>
      </c>
      <c r="D38" s="23">
        <v>1895331400</v>
      </c>
      <c r="E38" s="24">
        <v>1997366503</v>
      </c>
      <c r="F38" s="6">
        <v>2031360906</v>
      </c>
      <c r="G38" s="25">
        <v>2031360906</v>
      </c>
      <c r="H38" s="26">
        <v>1578707176</v>
      </c>
      <c r="I38" s="24">
        <v>2484766184</v>
      </c>
      <c r="J38" s="6">
        <v>2454238688</v>
      </c>
      <c r="K38" s="25">
        <v>2545461582</v>
      </c>
    </row>
    <row r="39" spans="1:11" ht="13.5">
      <c r="A39" s="22" t="s">
        <v>42</v>
      </c>
      <c r="B39" s="6">
        <v>31882460889</v>
      </c>
      <c r="C39" s="6">
        <v>30439674091</v>
      </c>
      <c r="D39" s="23">
        <v>30831641288</v>
      </c>
      <c r="E39" s="24">
        <v>33756455678</v>
      </c>
      <c r="F39" s="6">
        <v>25961677904</v>
      </c>
      <c r="G39" s="25">
        <v>25961677904</v>
      </c>
      <c r="H39" s="26">
        <v>29184833018</v>
      </c>
      <c r="I39" s="24">
        <v>37285599046</v>
      </c>
      <c r="J39" s="6">
        <v>38785463432</v>
      </c>
      <c r="K39" s="25">
        <v>40956440427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1670535537</v>
      </c>
      <c r="C42" s="6">
        <v>2448089992</v>
      </c>
      <c r="D42" s="23">
        <v>2783509032</v>
      </c>
      <c r="E42" s="24">
        <v>2616935507</v>
      </c>
      <c r="F42" s="6">
        <v>2248891634</v>
      </c>
      <c r="G42" s="25">
        <v>2248891634</v>
      </c>
      <c r="H42" s="26">
        <v>2122353177</v>
      </c>
      <c r="I42" s="24">
        <v>3353723951</v>
      </c>
      <c r="J42" s="6">
        <v>3537125124</v>
      </c>
      <c r="K42" s="25">
        <v>3246026248</v>
      </c>
    </row>
    <row r="43" spans="1:11" ht="13.5">
      <c r="A43" s="22" t="s">
        <v>45</v>
      </c>
      <c r="B43" s="6">
        <v>-1297034196</v>
      </c>
      <c r="C43" s="6">
        <v>-2069514390</v>
      </c>
      <c r="D43" s="23">
        <v>-2110324201</v>
      </c>
      <c r="E43" s="24">
        <v>-2529823797</v>
      </c>
      <c r="F43" s="6">
        <v>-2626721214</v>
      </c>
      <c r="G43" s="25">
        <v>-2626721214</v>
      </c>
      <c r="H43" s="26">
        <v>-1967125805</v>
      </c>
      <c r="I43" s="24">
        <v>-2918724321</v>
      </c>
      <c r="J43" s="6">
        <v>-3029272867</v>
      </c>
      <c r="K43" s="25">
        <v>-2554661525</v>
      </c>
    </row>
    <row r="44" spans="1:11" ht="13.5">
      <c r="A44" s="22" t="s">
        <v>46</v>
      </c>
      <c r="B44" s="6">
        <v>-29598611</v>
      </c>
      <c r="C44" s="6">
        <v>-109074706</v>
      </c>
      <c r="D44" s="23">
        <v>-15050017</v>
      </c>
      <c r="E44" s="24">
        <v>78330339</v>
      </c>
      <c r="F44" s="6">
        <v>164223139</v>
      </c>
      <c r="G44" s="25">
        <v>164223139</v>
      </c>
      <c r="H44" s="26">
        <v>-1114464</v>
      </c>
      <c r="I44" s="24">
        <v>-317542030</v>
      </c>
      <c r="J44" s="6">
        <v>-255232832</v>
      </c>
      <c r="K44" s="25">
        <v>-276669092</v>
      </c>
    </row>
    <row r="45" spans="1:11" ht="13.5">
      <c r="A45" s="34" t="s">
        <v>47</v>
      </c>
      <c r="B45" s="7">
        <v>980262026</v>
      </c>
      <c r="C45" s="7">
        <v>-223408656</v>
      </c>
      <c r="D45" s="64">
        <v>1766725753</v>
      </c>
      <c r="E45" s="65">
        <v>810299756</v>
      </c>
      <c r="F45" s="7">
        <v>432420791</v>
      </c>
      <c r="G45" s="66">
        <v>432420791</v>
      </c>
      <c r="H45" s="67">
        <v>1096527856</v>
      </c>
      <c r="I45" s="65">
        <v>1146489529</v>
      </c>
      <c r="J45" s="7">
        <v>1399108954</v>
      </c>
      <c r="K45" s="66">
        <v>1813804585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1416457381</v>
      </c>
      <c r="C48" s="6">
        <v>1625134427</v>
      </c>
      <c r="D48" s="23">
        <v>1581845686</v>
      </c>
      <c r="E48" s="24">
        <v>1839736348</v>
      </c>
      <c r="F48" s="6">
        <v>1551383329</v>
      </c>
      <c r="G48" s="25">
        <v>1551383329</v>
      </c>
      <c r="H48" s="26">
        <v>1454523258</v>
      </c>
      <c r="I48" s="24">
        <v>2117004841</v>
      </c>
      <c r="J48" s="6">
        <v>2562684703</v>
      </c>
      <c r="K48" s="25">
        <v>3764673332</v>
      </c>
    </row>
    <row r="49" spans="1:11" ht="13.5">
      <c r="A49" s="22" t="s">
        <v>50</v>
      </c>
      <c r="B49" s="6">
        <f>+B75</f>
        <v>2116883849.3142002</v>
      </c>
      <c r="C49" s="6">
        <f aca="true" t="shared" si="6" ref="C49:K49">+C75</f>
        <v>2440073611.4021573</v>
      </c>
      <c r="D49" s="23">
        <f t="shared" si="6"/>
        <v>3375968333.4792104</v>
      </c>
      <c r="E49" s="24">
        <f t="shared" si="6"/>
        <v>475629970.5734167</v>
      </c>
      <c r="F49" s="6">
        <f t="shared" si="6"/>
        <v>2247370997.659922</v>
      </c>
      <c r="G49" s="25">
        <f t="shared" si="6"/>
        <v>2247370997.659922</v>
      </c>
      <c r="H49" s="26">
        <f t="shared" si="6"/>
        <v>5330818337</v>
      </c>
      <c r="I49" s="24">
        <f t="shared" si="6"/>
        <v>357676322.7616358</v>
      </c>
      <c r="J49" s="6">
        <f t="shared" si="6"/>
        <v>717537493.8834677</v>
      </c>
      <c r="K49" s="25">
        <f t="shared" si="6"/>
        <v>716120051.369669</v>
      </c>
    </row>
    <row r="50" spans="1:11" ht="13.5">
      <c r="A50" s="34" t="s">
        <v>51</v>
      </c>
      <c r="B50" s="7">
        <f>+B48-B49</f>
        <v>-700426468.3142002</v>
      </c>
      <c r="C50" s="7">
        <f aca="true" t="shared" si="7" ref="C50:K50">+C48-C49</f>
        <v>-814939184.4021573</v>
      </c>
      <c r="D50" s="64">
        <f t="shared" si="7"/>
        <v>-1794122647.4792104</v>
      </c>
      <c r="E50" s="65">
        <f t="shared" si="7"/>
        <v>1364106377.4265833</v>
      </c>
      <c r="F50" s="7">
        <f t="shared" si="7"/>
        <v>-695987668.6599221</v>
      </c>
      <c r="G50" s="66">
        <f t="shared" si="7"/>
        <v>-695987668.6599221</v>
      </c>
      <c r="H50" s="67">
        <f t="shared" si="7"/>
        <v>-3876295079</v>
      </c>
      <c r="I50" s="65">
        <f t="shared" si="7"/>
        <v>1759328518.2383642</v>
      </c>
      <c r="J50" s="7">
        <f t="shared" si="7"/>
        <v>1845147209.1165323</v>
      </c>
      <c r="K50" s="66">
        <f t="shared" si="7"/>
        <v>3048553280.630331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24439640520</v>
      </c>
      <c r="C53" s="6">
        <v>27488598105</v>
      </c>
      <c r="D53" s="23">
        <v>29447507690</v>
      </c>
      <c r="E53" s="24">
        <v>23015969742</v>
      </c>
      <c r="F53" s="6">
        <v>23307443334</v>
      </c>
      <c r="G53" s="25">
        <v>23307443334</v>
      </c>
      <c r="H53" s="26">
        <v>20326631002</v>
      </c>
      <c r="I53" s="24">
        <v>33664308520</v>
      </c>
      <c r="J53" s="6">
        <v>31295834843</v>
      </c>
      <c r="K53" s="25">
        <v>33919777378</v>
      </c>
    </row>
    <row r="54" spans="1:11" ht="13.5">
      <c r="A54" s="22" t="s">
        <v>95</v>
      </c>
      <c r="B54" s="6">
        <v>1773562328</v>
      </c>
      <c r="C54" s="6">
        <v>1777943943</v>
      </c>
      <c r="D54" s="23">
        <v>1616657327</v>
      </c>
      <c r="E54" s="24">
        <v>1987712678</v>
      </c>
      <c r="F54" s="6">
        <v>1631684607</v>
      </c>
      <c r="G54" s="25">
        <v>1631684607</v>
      </c>
      <c r="H54" s="26">
        <v>0</v>
      </c>
      <c r="I54" s="24">
        <v>1662051084</v>
      </c>
      <c r="J54" s="6">
        <v>1725517085</v>
      </c>
      <c r="K54" s="25">
        <v>1803028752</v>
      </c>
    </row>
    <row r="55" spans="1:11" ht="13.5">
      <c r="A55" s="22" t="s">
        <v>54</v>
      </c>
      <c r="B55" s="6">
        <v>223155222</v>
      </c>
      <c r="C55" s="6">
        <v>211112420</v>
      </c>
      <c r="D55" s="23">
        <v>258096887</v>
      </c>
      <c r="E55" s="24">
        <v>683126502</v>
      </c>
      <c r="F55" s="6">
        <v>746913043</v>
      </c>
      <c r="G55" s="25">
        <v>746913043</v>
      </c>
      <c r="H55" s="26">
        <v>0</v>
      </c>
      <c r="I55" s="24">
        <v>795374128</v>
      </c>
      <c r="J55" s="6">
        <v>671201046</v>
      </c>
      <c r="K55" s="25">
        <v>682249804</v>
      </c>
    </row>
    <row r="56" spans="1:11" ht="13.5">
      <c r="A56" s="22" t="s">
        <v>55</v>
      </c>
      <c r="B56" s="6">
        <v>490236215</v>
      </c>
      <c r="C56" s="6">
        <v>525051718</v>
      </c>
      <c r="D56" s="23">
        <v>673479238</v>
      </c>
      <c r="E56" s="24">
        <v>334192365</v>
      </c>
      <c r="F56" s="6">
        <v>361331080</v>
      </c>
      <c r="G56" s="25">
        <v>361331080</v>
      </c>
      <c r="H56" s="26">
        <v>0</v>
      </c>
      <c r="I56" s="24">
        <v>805476195</v>
      </c>
      <c r="J56" s="6">
        <v>830053603</v>
      </c>
      <c r="K56" s="25">
        <v>885377711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216905735</v>
      </c>
      <c r="C59" s="6">
        <v>264936222</v>
      </c>
      <c r="D59" s="23">
        <v>264639284</v>
      </c>
      <c r="E59" s="24">
        <v>493016083</v>
      </c>
      <c r="F59" s="6">
        <v>418625970</v>
      </c>
      <c r="G59" s="25">
        <v>418625970</v>
      </c>
      <c r="H59" s="26">
        <v>403829671</v>
      </c>
      <c r="I59" s="24">
        <v>445854896</v>
      </c>
      <c r="J59" s="6">
        <v>467195923</v>
      </c>
      <c r="K59" s="25">
        <v>502125448</v>
      </c>
    </row>
    <row r="60" spans="1:11" ht="13.5">
      <c r="A60" s="33" t="s">
        <v>58</v>
      </c>
      <c r="B60" s="6">
        <v>300770296</v>
      </c>
      <c r="C60" s="6">
        <v>319253619</v>
      </c>
      <c r="D60" s="23">
        <v>347815608</v>
      </c>
      <c r="E60" s="24">
        <v>695017709</v>
      </c>
      <c r="F60" s="6">
        <v>678882014</v>
      </c>
      <c r="G60" s="25">
        <v>678882014</v>
      </c>
      <c r="H60" s="26">
        <v>673041939</v>
      </c>
      <c r="I60" s="24">
        <v>757987727</v>
      </c>
      <c r="J60" s="6">
        <v>794659127</v>
      </c>
      <c r="K60" s="25">
        <v>829928155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78972</v>
      </c>
      <c r="C62" s="92">
        <v>76517</v>
      </c>
      <c r="D62" s="93">
        <v>56787</v>
      </c>
      <c r="E62" s="91">
        <v>3071771</v>
      </c>
      <c r="F62" s="92">
        <v>3070530</v>
      </c>
      <c r="G62" s="93">
        <v>3070530</v>
      </c>
      <c r="H62" s="94">
        <v>4556666</v>
      </c>
      <c r="I62" s="91">
        <v>1580680</v>
      </c>
      <c r="J62" s="92">
        <v>1951543</v>
      </c>
      <c r="K62" s="93">
        <v>2079894</v>
      </c>
    </row>
    <row r="63" spans="1:11" ht="13.5">
      <c r="A63" s="90" t="s">
        <v>61</v>
      </c>
      <c r="B63" s="91">
        <v>141583</v>
      </c>
      <c r="C63" s="92">
        <v>145859</v>
      </c>
      <c r="D63" s="93">
        <v>179642</v>
      </c>
      <c r="E63" s="91">
        <v>3447570</v>
      </c>
      <c r="F63" s="92">
        <v>3444119</v>
      </c>
      <c r="G63" s="93">
        <v>3444119</v>
      </c>
      <c r="H63" s="94">
        <v>4633745</v>
      </c>
      <c r="I63" s="91">
        <v>1463422</v>
      </c>
      <c r="J63" s="92">
        <v>2160998</v>
      </c>
      <c r="K63" s="93">
        <v>2164864</v>
      </c>
    </row>
    <row r="64" spans="1:11" ht="13.5">
      <c r="A64" s="90" t="s">
        <v>62</v>
      </c>
      <c r="B64" s="91">
        <v>87169</v>
      </c>
      <c r="C64" s="92">
        <v>79898</v>
      </c>
      <c r="D64" s="93">
        <v>81009</v>
      </c>
      <c r="E64" s="91">
        <v>116263</v>
      </c>
      <c r="F64" s="92">
        <v>139498</v>
      </c>
      <c r="G64" s="93">
        <v>139498</v>
      </c>
      <c r="H64" s="94">
        <v>137559</v>
      </c>
      <c r="I64" s="91">
        <v>109130</v>
      </c>
      <c r="J64" s="92">
        <v>111159</v>
      </c>
      <c r="K64" s="93">
        <v>104081</v>
      </c>
    </row>
    <row r="65" spans="1:11" ht="13.5">
      <c r="A65" s="90" t="s">
        <v>63</v>
      </c>
      <c r="B65" s="91">
        <v>459261</v>
      </c>
      <c r="C65" s="92">
        <v>464222</v>
      </c>
      <c r="D65" s="93">
        <v>466475</v>
      </c>
      <c r="E65" s="91">
        <v>408667</v>
      </c>
      <c r="F65" s="92">
        <v>505458</v>
      </c>
      <c r="G65" s="93">
        <v>505458</v>
      </c>
      <c r="H65" s="94">
        <v>505372</v>
      </c>
      <c r="I65" s="91">
        <v>508281</v>
      </c>
      <c r="J65" s="92">
        <v>519329</v>
      </c>
      <c r="K65" s="93">
        <v>530019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0.8631501894987226</v>
      </c>
      <c r="C70" s="5">
        <f aca="true" t="shared" si="8" ref="C70:K70">IF(ISERROR(C71/C72),0,(C71/C72))</f>
        <v>0.9334494812967808</v>
      </c>
      <c r="D70" s="5">
        <f t="shared" si="8"/>
        <v>0.9091458444624335</v>
      </c>
      <c r="E70" s="5">
        <f t="shared" si="8"/>
        <v>0.8958774982543888</v>
      </c>
      <c r="F70" s="5">
        <f t="shared" si="8"/>
        <v>0.8841402362825209</v>
      </c>
      <c r="G70" s="5">
        <f t="shared" si="8"/>
        <v>0.8841402362825209</v>
      </c>
      <c r="H70" s="5">
        <f t="shared" si="8"/>
        <v>0</v>
      </c>
      <c r="I70" s="5">
        <f t="shared" si="8"/>
        <v>0.8792317439373133</v>
      </c>
      <c r="J70" s="5">
        <f t="shared" si="8"/>
        <v>0.8680798252150389</v>
      </c>
      <c r="K70" s="5">
        <f t="shared" si="8"/>
        <v>0.8686449813198216</v>
      </c>
    </row>
    <row r="71" spans="1:11" ht="12.75" hidden="1">
      <c r="A71" s="1" t="s">
        <v>101</v>
      </c>
      <c r="B71" s="1">
        <f>+B83</f>
        <v>5507304051</v>
      </c>
      <c r="C71" s="1">
        <f aca="true" t="shared" si="9" ref="C71:K71">+C83</f>
        <v>6234093470</v>
      </c>
      <c r="D71" s="1">
        <f t="shared" si="9"/>
        <v>6614758013</v>
      </c>
      <c r="E71" s="1">
        <f t="shared" si="9"/>
        <v>6982402896</v>
      </c>
      <c r="F71" s="1">
        <f t="shared" si="9"/>
        <v>7042651531</v>
      </c>
      <c r="G71" s="1">
        <f t="shared" si="9"/>
        <v>7042651531</v>
      </c>
      <c r="H71" s="1">
        <f t="shared" si="9"/>
        <v>9874528399</v>
      </c>
      <c r="I71" s="1">
        <f t="shared" si="9"/>
        <v>8565362895</v>
      </c>
      <c r="J71" s="1">
        <f t="shared" si="9"/>
        <v>9254307426</v>
      </c>
      <c r="K71" s="1">
        <f t="shared" si="9"/>
        <v>10295135209</v>
      </c>
    </row>
    <row r="72" spans="1:11" ht="12.75" hidden="1">
      <c r="A72" s="1" t="s">
        <v>102</v>
      </c>
      <c r="B72" s="1">
        <f>+B77</f>
        <v>6380470187</v>
      </c>
      <c r="C72" s="1">
        <f aca="true" t="shared" si="10" ref="C72:K72">+C77</f>
        <v>6678554753</v>
      </c>
      <c r="D72" s="1">
        <f t="shared" si="10"/>
        <v>7275794146</v>
      </c>
      <c r="E72" s="1">
        <f t="shared" si="10"/>
        <v>7793925966</v>
      </c>
      <c r="F72" s="1">
        <f t="shared" si="10"/>
        <v>7965536735</v>
      </c>
      <c r="G72" s="1">
        <f t="shared" si="10"/>
        <v>7965536735</v>
      </c>
      <c r="H72" s="1">
        <f t="shared" si="10"/>
        <v>0</v>
      </c>
      <c r="I72" s="1">
        <f t="shared" si="10"/>
        <v>9741871758</v>
      </c>
      <c r="J72" s="1">
        <f t="shared" si="10"/>
        <v>10660664097</v>
      </c>
      <c r="K72" s="1">
        <f t="shared" si="10"/>
        <v>11851948069</v>
      </c>
    </row>
    <row r="73" spans="1:11" ht="12.75" hidden="1">
      <c r="A73" s="1" t="s">
        <v>103</v>
      </c>
      <c r="B73" s="1">
        <f>+B74</f>
        <v>351118944.1666666</v>
      </c>
      <c r="C73" s="1">
        <f aca="true" t="shared" si="11" ref="C73:K73">+(C78+C80+C81+C82)-(B78+B80+B81+B82)</f>
        <v>485694922</v>
      </c>
      <c r="D73" s="1">
        <f t="shared" si="11"/>
        <v>325315191</v>
      </c>
      <c r="E73" s="1">
        <f t="shared" si="11"/>
        <v>972391327</v>
      </c>
      <c r="F73" s="1">
        <f>+(F78+F80+F81+F82)-(D78+D80+D81+D82)</f>
        <v>131837919</v>
      </c>
      <c r="G73" s="1">
        <f>+(G78+G80+G81+G82)-(D78+D80+D81+D82)</f>
        <v>131837919</v>
      </c>
      <c r="H73" s="1">
        <f>+(H78+H80+H81+H82)-(D78+D80+D81+D82)</f>
        <v>829046629</v>
      </c>
      <c r="I73" s="1">
        <f>+(I78+I80+I81+I82)-(E78+E80+E81+E82)</f>
        <v>748774170</v>
      </c>
      <c r="J73" s="1">
        <f t="shared" si="11"/>
        <v>91864605</v>
      </c>
      <c r="K73" s="1">
        <f t="shared" si="11"/>
        <v>6638636</v>
      </c>
    </row>
    <row r="74" spans="1:11" ht="12.75" hidden="1">
      <c r="A74" s="1" t="s">
        <v>104</v>
      </c>
      <c r="B74" s="1">
        <f>+TREND(C74:E74)</f>
        <v>351118944.1666666</v>
      </c>
      <c r="C74" s="1">
        <f>+C73</f>
        <v>485694922</v>
      </c>
      <c r="D74" s="1">
        <f aca="true" t="shared" si="12" ref="D74:K74">+D73</f>
        <v>325315191</v>
      </c>
      <c r="E74" s="1">
        <f t="shared" si="12"/>
        <v>972391327</v>
      </c>
      <c r="F74" s="1">
        <f t="shared" si="12"/>
        <v>131837919</v>
      </c>
      <c r="G74" s="1">
        <f t="shared" si="12"/>
        <v>131837919</v>
      </c>
      <c r="H74" s="1">
        <f t="shared" si="12"/>
        <v>829046629</v>
      </c>
      <c r="I74" s="1">
        <f t="shared" si="12"/>
        <v>748774170</v>
      </c>
      <c r="J74" s="1">
        <f t="shared" si="12"/>
        <v>91864605</v>
      </c>
      <c r="K74" s="1">
        <f t="shared" si="12"/>
        <v>6638636</v>
      </c>
    </row>
    <row r="75" spans="1:11" ht="12.75" hidden="1">
      <c r="A75" s="1" t="s">
        <v>105</v>
      </c>
      <c r="B75" s="1">
        <f>+B84-(((B80+B81+B78)*B70)-B79)</f>
        <v>2116883849.3142002</v>
      </c>
      <c r="C75" s="1">
        <f aca="true" t="shared" si="13" ref="C75:K75">+C84-(((C80+C81+C78)*C70)-C79)</f>
        <v>2440073611.4021573</v>
      </c>
      <c r="D75" s="1">
        <f t="shared" si="13"/>
        <v>3375968333.4792104</v>
      </c>
      <c r="E75" s="1">
        <f t="shared" si="13"/>
        <v>475629970.5734167</v>
      </c>
      <c r="F75" s="1">
        <f t="shared" si="13"/>
        <v>2247370997.659922</v>
      </c>
      <c r="G75" s="1">
        <f t="shared" si="13"/>
        <v>2247370997.659922</v>
      </c>
      <c r="H75" s="1">
        <f t="shared" si="13"/>
        <v>5330818337</v>
      </c>
      <c r="I75" s="1">
        <f t="shared" si="13"/>
        <v>357676322.7616358</v>
      </c>
      <c r="J75" s="1">
        <f t="shared" si="13"/>
        <v>717537493.8834677</v>
      </c>
      <c r="K75" s="1">
        <f t="shared" si="13"/>
        <v>716120051.369669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6380470187</v>
      </c>
      <c r="C77" s="3">
        <v>6678554753</v>
      </c>
      <c r="D77" s="3">
        <v>7275794146</v>
      </c>
      <c r="E77" s="3">
        <v>7793925966</v>
      </c>
      <c r="F77" s="3">
        <v>7965536735</v>
      </c>
      <c r="G77" s="3">
        <v>7965536735</v>
      </c>
      <c r="H77" s="3">
        <v>0</v>
      </c>
      <c r="I77" s="3">
        <v>9741871758</v>
      </c>
      <c r="J77" s="3">
        <v>10660664097</v>
      </c>
      <c r="K77" s="3">
        <v>11851948069</v>
      </c>
    </row>
    <row r="78" spans="1:11" ht="12.75" hidden="1">
      <c r="A78" s="2" t="s">
        <v>65</v>
      </c>
      <c r="B78" s="3">
        <v>6719576</v>
      </c>
      <c r="C78" s="3">
        <v>7562692</v>
      </c>
      <c r="D78" s="3">
        <v>20202855</v>
      </c>
      <c r="E78" s="3">
        <v>189198054</v>
      </c>
      <c r="F78" s="3">
        <v>461304</v>
      </c>
      <c r="G78" s="3">
        <v>461304</v>
      </c>
      <c r="H78" s="3">
        <v>1408025</v>
      </c>
      <c r="I78" s="3">
        <v>19187047</v>
      </c>
      <c r="J78" s="3">
        <v>25934995</v>
      </c>
      <c r="K78" s="3">
        <v>31030815</v>
      </c>
    </row>
    <row r="79" spans="1:11" ht="12.75" hidden="1">
      <c r="A79" s="2" t="s">
        <v>66</v>
      </c>
      <c r="B79" s="3">
        <v>3128187552</v>
      </c>
      <c r="C79" s="3">
        <v>3986084234</v>
      </c>
      <c r="D79" s="3">
        <v>5116475246</v>
      </c>
      <c r="E79" s="3">
        <v>2994671189</v>
      </c>
      <c r="F79" s="3">
        <v>3111322208</v>
      </c>
      <c r="G79" s="3">
        <v>3111322208</v>
      </c>
      <c r="H79" s="3">
        <v>4164992279</v>
      </c>
      <c r="I79" s="3">
        <v>3340585466</v>
      </c>
      <c r="J79" s="3">
        <v>3636016423</v>
      </c>
      <c r="K79" s="3">
        <v>3582433891</v>
      </c>
    </row>
    <row r="80" spans="1:11" ht="12.75" hidden="1">
      <c r="A80" s="2" t="s">
        <v>67</v>
      </c>
      <c r="B80" s="3">
        <v>925612176</v>
      </c>
      <c r="C80" s="3">
        <v>1327145535</v>
      </c>
      <c r="D80" s="3">
        <v>1583015500</v>
      </c>
      <c r="E80" s="3">
        <v>2188121874</v>
      </c>
      <c r="F80" s="3">
        <v>1616301598</v>
      </c>
      <c r="G80" s="3">
        <v>1616301598</v>
      </c>
      <c r="H80" s="3">
        <v>2645418175</v>
      </c>
      <c r="I80" s="3">
        <v>3098407476</v>
      </c>
      <c r="J80" s="3">
        <v>3125822870</v>
      </c>
      <c r="K80" s="3">
        <v>3084583367</v>
      </c>
    </row>
    <row r="81" spans="1:11" ht="12.75" hidden="1">
      <c r="A81" s="2" t="s">
        <v>68</v>
      </c>
      <c r="B81" s="3">
        <v>532297118</v>
      </c>
      <c r="C81" s="3">
        <v>621772608</v>
      </c>
      <c r="D81" s="3">
        <v>678599667</v>
      </c>
      <c r="E81" s="3">
        <v>840147084</v>
      </c>
      <c r="F81" s="3">
        <v>753466329</v>
      </c>
      <c r="G81" s="3">
        <v>753466329</v>
      </c>
      <c r="H81" s="3">
        <v>476580334</v>
      </c>
      <c r="I81" s="3">
        <v>885291430</v>
      </c>
      <c r="J81" s="3">
        <v>942852696</v>
      </c>
      <c r="K81" s="3">
        <v>985492999</v>
      </c>
    </row>
    <row r="82" spans="1:11" ht="12.75" hidden="1">
      <c r="A82" s="2" t="s">
        <v>69</v>
      </c>
      <c r="B82" s="3">
        <v>18759402</v>
      </c>
      <c r="C82" s="3">
        <v>12602359</v>
      </c>
      <c r="D82" s="3">
        <v>12580363</v>
      </c>
      <c r="E82" s="3">
        <v>49322700</v>
      </c>
      <c r="F82" s="3">
        <v>56007073</v>
      </c>
      <c r="G82" s="3">
        <v>56007073</v>
      </c>
      <c r="H82" s="3">
        <v>38480</v>
      </c>
      <c r="I82" s="3">
        <v>12677929</v>
      </c>
      <c r="J82" s="3">
        <v>12817926</v>
      </c>
      <c r="K82" s="3">
        <v>12959942</v>
      </c>
    </row>
    <row r="83" spans="1:11" ht="12.75" hidden="1">
      <c r="A83" s="2" t="s">
        <v>70</v>
      </c>
      <c r="B83" s="3">
        <v>5507304051</v>
      </c>
      <c r="C83" s="3">
        <v>6234093470</v>
      </c>
      <c r="D83" s="3">
        <v>6614758013</v>
      </c>
      <c r="E83" s="3">
        <v>6982402896</v>
      </c>
      <c r="F83" s="3">
        <v>7042651531</v>
      </c>
      <c r="G83" s="3">
        <v>7042651531</v>
      </c>
      <c r="H83" s="3">
        <v>9874528399</v>
      </c>
      <c r="I83" s="3">
        <v>8565362895</v>
      </c>
      <c r="J83" s="3">
        <v>9254307426</v>
      </c>
      <c r="K83" s="3">
        <v>10295135209</v>
      </c>
    </row>
    <row r="84" spans="1:11" ht="12.75" hidden="1">
      <c r="A84" s="2" t="s">
        <v>71</v>
      </c>
      <c r="B84" s="3">
        <v>252890984</v>
      </c>
      <c r="C84" s="3">
        <v>280265398</v>
      </c>
      <c r="D84" s="3">
        <v>333998460</v>
      </c>
      <c r="E84" s="3">
        <v>363415079</v>
      </c>
      <c r="F84" s="3">
        <v>1231663822</v>
      </c>
      <c r="G84" s="3">
        <v>1231663822</v>
      </c>
      <c r="H84" s="3">
        <v>1165826058</v>
      </c>
      <c r="I84" s="3">
        <v>536555254</v>
      </c>
      <c r="J84" s="3">
        <v>635969891</v>
      </c>
      <c r="K84" s="3">
        <v>696092331</v>
      </c>
    </row>
    <row r="85" spans="1:11" ht="12.75" hidden="1">
      <c r="A85" s="2" t="s">
        <v>72</v>
      </c>
      <c r="B85" s="3">
        <v>0</v>
      </c>
      <c r="C85" s="3">
        <v>0</v>
      </c>
      <c r="D85" s="3">
        <v>179750569</v>
      </c>
      <c r="E85" s="3">
        <v>128376500</v>
      </c>
      <c r="F85" s="3">
        <v>128376500</v>
      </c>
      <c r="G85" s="3">
        <v>128376500</v>
      </c>
      <c r="H85" s="3">
        <v>278490361</v>
      </c>
      <c r="I85" s="3">
        <v>208837770</v>
      </c>
      <c r="J85" s="3">
        <v>156628328</v>
      </c>
      <c r="K85" s="3">
        <v>117471246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28017928</v>
      </c>
      <c r="C5" s="6">
        <v>28929361</v>
      </c>
      <c r="D5" s="23">
        <v>29646227</v>
      </c>
      <c r="E5" s="24">
        <v>0</v>
      </c>
      <c r="F5" s="6">
        <v>0</v>
      </c>
      <c r="G5" s="25">
        <v>0</v>
      </c>
      <c r="H5" s="26">
        <v>0</v>
      </c>
      <c r="I5" s="24">
        <v>39316500</v>
      </c>
      <c r="J5" s="6">
        <v>55828000</v>
      </c>
      <c r="K5" s="25">
        <v>90999000</v>
      </c>
    </row>
    <row r="6" spans="1:11" ht="13.5">
      <c r="A6" s="22" t="s">
        <v>18</v>
      </c>
      <c r="B6" s="6">
        <v>137098448</v>
      </c>
      <c r="C6" s="6">
        <v>149442815</v>
      </c>
      <c r="D6" s="23">
        <v>123403080</v>
      </c>
      <c r="E6" s="24">
        <v>0</v>
      </c>
      <c r="F6" s="6">
        <v>0</v>
      </c>
      <c r="G6" s="25">
        <v>0</v>
      </c>
      <c r="H6" s="26">
        <v>0</v>
      </c>
      <c r="I6" s="24">
        <v>200680000</v>
      </c>
      <c r="J6" s="6">
        <v>236461500</v>
      </c>
      <c r="K6" s="25">
        <v>385432000</v>
      </c>
    </row>
    <row r="7" spans="1:11" ht="13.5">
      <c r="A7" s="22" t="s">
        <v>19</v>
      </c>
      <c r="B7" s="6">
        <v>0</v>
      </c>
      <c r="C7" s="6">
        <v>0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780930</v>
      </c>
      <c r="J7" s="6">
        <v>831690</v>
      </c>
      <c r="K7" s="25">
        <v>1355655</v>
      </c>
    </row>
    <row r="8" spans="1:11" ht="13.5">
      <c r="A8" s="22" t="s">
        <v>20</v>
      </c>
      <c r="B8" s="6">
        <v>0</v>
      </c>
      <c r="C8" s="6">
        <v>0</v>
      </c>
      <c r="D8" s="23">
        <v>15163000</v>
      </c>
      <c r="E8" s="24">
        <v>0</v>
      </c>
      <c r="F8" s="6">
        <v>0</v>
      </c>
      <c r="G8" s="25">
        <v>0</v>
      </c>
      <c r="H8" s="26">
        <v>0</v>
      </c>
      <c r="I8" s="24">
        <v>69878000</v>
      </c>
      <c r="J8" s="6">
        <v>74420070</v>
      </c>
      <c r="K8" s="25">
        <v>121304714</v>
      </c>
    </row>
    <row r="9" spans="1:11" ht="13.5">
      <c r="A9" s="22" t="s">
        <v>21</v>
      </c>
      <c r="B9" s="6">
        <v>34751000</v>
      </c>
      <c r="C9" s="6">
        <v>37854820</v>
      </c>
      <c r="D9" s="23">
        <v>0</v>
      </c>
      <c r="E9" s="24">
        <v>0</v>
      </c>
      <c r="F9" s="6">
        <v>0</v>
      </c>
      <c r="G9" s="25">
        <v>0</v>
      </c>
      <c r="H9" s="26">
        <v>0</v>
      </c>
      <c r="I9" s="24">
        <v>53990106</v>
      </c>
      <c r="J9" s="6">
        <v>57499713</v>
      </c>
      <c r="K9" s="25">
        <v>93725342</v>
      </c>
    </row>
    <row r="10" spans="1:11" ht="25.5">
      <c r="A10" s="27" t="s">
        <v>94</v>
      </c>
      <c r="B10" s="28">
        <f>SUM(B5:B9)</f>
        <v>199867376</v>
      </c>
      <c r="C10" s="29">
        <f aca="true" t="shared" si="0" ref="C10:K10">SUM(C5:C9)</f>
        <v>216226996</v>
      </c>
      <c r="D10" s="30">
        <f t="shared" si="0"/>
        <v>168212307</v>
      </c>
      <c r="E10" s="28">
        <f t="shared" si="0"/>
        <v>0</v>
      </c>
      <c r="F10" s="29">
        <f t="shared" si="0"/>
        <v>0</v>
      </c>
      <c r="G10" s="31">
        <f t="shared" si="0"/>
        <v>0</v>
      </c>
      <c r="H10" s="32">
        <f t="shared" si="0"/>
        <v>0</v>
      </c>
      <c r="I10" s="28">
        <f t="shared" si="0"/>
        <v>364645536</v>
      </c>
      <c r="J10" s="29">
        <f t="shared" si="0"/>
        <v>425040973</v>
      </c>
      <c r="K10" s="31">
        <f t="shared" si="0"/>
        <v>692816711</v>
      </c>
    </row>
    <row r="11" spans="1:11" ht="13.5">
      <c r="A11" s="22" t="s">
        <v>22</v>
      </c>
      <c r="B11" s="6">
        <v>57603000</v>
      </c>
      <c r="C11" s="6">
        <v>41920697</v>
      </c>
      <c r="D11" s="23">
        <v>79577521</v>
      </c>
      <c r="E11" s="24">
        <v>0</v>
      </c>
      <c r="F11" s="6">
        <v>0</v>
      </c>
      <c r="G11" s="25">
        <v>0</v>
      </c>
      <c r="H11" s="26">
        <v>0</v>
      </c>
      <c r="I11" s="24">
        <v>117876000</v>
      </c>
      <c r="J11" s="6">
        <v>125537000</v>
      </c>
      <c r="K11" s="25">
        <v>204627000</v>
      </c>
    </row>
    <row r="12" spans="1:11" ht="13.5">
      <c r="A12" s="22" t="s">
        <v>23</v>
      </c>
      <c r="B12" s="6">
        <v>0</v>
      </c>
      <c r="C12" s="6">
        <v>4829464</v>
      </c>
      <c r="D12" s="23">
        <v>0</v>
      </c>
      <c r="E12" s="24">
        <v>0</v>
      </c>
      <c r="F12" s="6">
        <v>0</v>
      </c>
      <c r="G12" s="25">
        <v>0</v>
      </c>
      <c r="H12" s="26">
        <v>0</v>
      </c>
      <c r="I12" s="24">
        <v>7425367</v>
      </c>
      <c r="J12" s="6">
        <v>7908016</v>
      </c>
      <c r="K12" s="25">
        <v>12890066</v>
      </c>
    </row>
    <row r="13" spans="1:11" ht="13.5">
      <c r="A13" s="22" t="s">
        <v>95</v>
      </c>
      <c r="B13" s="6">
        <v>3901000</v>
      </c>
      <c r="C13" s="6">
        <v>0</v>
      </c>
      <c r="D13" s="23">
        <v>43870283</v>
      </c>
      <c r="E13" s="24">
        <v>0</v>
      </c>
      <c r="F13" s="6">
        <v>0</v>
      </c>
      <c r="G13" s="25">
        <v>0</v>
      </c>
      <c r="H13" s="26">
        <v>0</v>
      </c>
      <c r="I13" s="24">
        <v>22100000</v>
      </c>
      <c r="J13" s="6">
        <v>23537000</v>
      </c>
      <c r="K13" s="25">
        <v>38364000</v>
      </c>
    </row>
    <row r="14" spans="1:11" ht="13.5">
      <c r="A14" s="22" t="s">
        <v>24</v>
      </c>
      <c r="B14" s="6">
        <v>0</v>
      </c>
      <c r="C14" s="6">
        <v>711264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2156329</v>
      </c>
      <c r="J14" s="6">
        <v>2296490</v>
      </c>
      <c r="K14" s="25">
        <v>3743279</v>
      </c>
    </row>
    <row r="15" spans="1:11" ht="13.5">
      <c r="A15" s="22" t="s">
        <v>25</v>
      </c>
      <c r="B15" s="6">
        <v>53798000</v>
      </c>
      <c r="C15" s="6">
        <v>74297000</v>
      </c>
      <c r="D15" s="23">
        <v>65951949</v>
      </c>
      <c r="E15" s="24">
        <v>0</v>
      </c>
      <c r="F15" s="6">
        <v>0</v>
      </c>
      <c r="G15" s="25">
        <v>0</v>
      </c>
      <c r="H15" s="26">
        <v>0</v>
      </c>
      <c r="I15" s="24">
        <v>147797000</v>
      </c>
      <c r="J15" s="6">
        <v>157405000</v>
      </c>
      <c r="K15" s="25">
        <v>256569000</v>
      </c>
    </row>
    <row r="16" spans="1:11" ht="13.5">
      <c r="A16" s="33" t="s">
        <v>26</v>
      </c>
      <c r="B16" s="6">
        <v>0</v>
      </c>
      <c r="C16" s="6">
        <v>0</v>
      </c>
      <c r="D16" s="23">
        <v>11036679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84515000</v>
      </c>
      <c r="C17" s="6">
        <v>70441796</v>
      </c>
      <c r="D17" s="23">
        <v>-19572630</v>
      </c>
      <c r="E17" s="24">
        <v>0</v>
      </c>
      <c r="F17" s="6">
        <v>0</v>
      </c>
      <c r="G17" s="25">
        <v>0</v>
      </c>
      <c r="H17" s="26">
        <v>0</v>
      </c>
      <c r="I17" s="24">
        <v>90408000</v>
      </c>
      <c r="J17" s="6">
        <v>96283650</v>
      </c>
      <c r="K17" s="25">
        <v>156943800</v>
      </c>
    </row>
    <row r="18" spans="1:11" ht="13.5">
      <c r="A18" s="34" t="s">
        <v>28</v>
      </c>
      <c r="B18" s="35">
        <f>SUM(B11:B17)</f>
        <v>199817000</v>
      </c>
      <c r="C18" s="36">
        <f aca="true" t="shared" si="1" ref="C18:K18">SUM(C11:C17)</f>
        <v>192200221</v>
      </c>
      <c r="D18" s="37">
        <f t="shared" si="1"/>
        <v>180863802</v>
      </c>
      <c r="E18" s="35">
        <f t="shared" si="1"/>
        <v>0</v>
      </c>
      <c r="F18" s="36">
        <f t="shared" si="1"/>
        <v>0</v>
      </c>
      <c r="G18" s="38">
        <f t="shared" si="1"/>
        <v>0</v>
      </c>
      <c r="H18" s="39">
        <f t="shared" si="1"/>
        <v>0</v>
      </c>
      <c r="I18" s="35">
        <f t="shared" si="1"/>
        <v>387762696</v>
      </c>
      <c r="J18" s="36">
        <f t="shared" si="1"/>
        <v>412967156</v>
      </c>
      <c r="K18" s="38">
        <f t="shared" si="1"/>
        <v>673137145</v>
      </c>
    </row>
    <row r="19" spans="1:11" ht="13.5">
      <c r="A19" s="34" t="s">
        <v>29</v>
      </c>
      <c r="B19" s="40">
        <f>+B10-B18</f>
        <v>50376</v>
      </c>
      <c r="C19" s="41">
        <f aca="true" t="shared" si="2" ref="C19:K19">+C10-C18</f>
        <v>24026775</v>
      </c>
      <c r="D19" s="42">
        <f t="shared" si="2"/>
        <v>-12651495</v>
      </c>
      <c r="E19" s="40">
        <f t="shared" si="2"/>
        <v>0</v>
      </c>
      <c r="F19" s="41">
        <f t="shared" si="2"/>
        <v>0</v>
      </c>
      <c r="G19" s="43">
        <f t="shared" si="2"/>
        <v>0</v>
      </c>
      <c r="H19" s="44">
        <f t="shared" si="2"/>
        <v>0</v>
      </c>
      <c r="I19" s="40">
        <f t="shared" si="2"/>
        <v>-23117160</v>
      </c>
      <c r="J19" s="41">
        <f t="shared" si="2"/>
        <v>12073817</v>
      </c>
      <c r="K19" s="43">
        <f t="shared" si="2"/>
        <v>19679566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22696000</v>
      </c>
      <c r="J21" s="46">
        <v>16855000</v>
      </c>
      <c r="K21" s="48">
        <v>9010000</v>
      </c>
    </row>
    <row r="22" spans="1:11" ht="25.5">
      <c r="A22" s="50" t="s">
        <v>97</v>
      </c>
      <c r="B22" s="51">
        <f>SUM(B19:B21)</f>
        <v>50376</v>
      </c>
      <c r="C22" s="52">
        <f aca="true" t="shared" si="3" ref="C22:K22">SUM(C19:C21)</f>
        <v>24026775</v>
      </c>
      <c r="D22" s="53">
        <f t="shared" si="3"/>
        <v>-12651495</v>
      </c>
      <c r="E22" s="51">
        <f t="shared" si="3"/>
        <v>0</v>
      </c>
      <c r="F22" s="52">
        <f t="shared" si="3"/>
        <v>0</v>
      </c>
      <c r="G22" s="54">
        <f t="shared" si="3"/>
        <v>0</v>
      </c>
      <c r="H22" s="55">
        <f t="shared" si="3"/>
        <v>0</v>
      </c>
      <c r="I22" s="51">
        <f t="shared" si="3"/>
        <v>-421160</v>
      </c>
      <c r="J22" s="52">
        <f t="shared" si="3"/>
        <v>28928817</v>
      </c>
      <c r="K22" s="54">
        <f t="shared" si="3"/>
        <v>28689566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50376</v>
      </c>
      <c r="C24" s="41">
        <f aca="true" t="shared" si="4" ref="C24:K24">SUM(C22:C23)</f>
        <v>24026775</v>
      </c>
      <c r="D24" s="42">
        <f t="shared" si="4"/>
        <v>-12651495</v>
      </c>
      <c r="E24" s="40">
        <f t="shared" si="4"/>
        <v>0</v>
      </c>
      <c r="F24" s="41">
        <f t="shared" si="4"/>
        <v>0</v>
      </c>
      <c r="G24" s="43">
        <f t="shared" si="4"/>
        <v>0</v>
      </c>
      <c r="H24" s="44">
        <f t="shared" si="4"/>
        <v>0</v>
      </c>
      <c r="I24" s="40">
        <f t="shared" si="4"/>
        <v>-421160</v>
      </c>
      <c r="J24" s="41">
        <f t="shared" si="4"/>
        <v>28928817</v>
      </c>
      <c r="K24" s="43">
        <f t="shared" si="4"/>
        <v>28689566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40303356</v>
      </c>
      <c r="C27" s="7">
        <v>135454553</v>
      </c>
      <c r="D27" s="64">
        <v>41494000</v>
      </c>
      <c r="E27" s="65">
        <v>51103000</v>
      </c>
      <c r="F27" s="7">
        <v>51103000</v>
      </c>
      <c r="G27" s="66">
        <v>51103000</v>
      </c>
      <c r="H27" s="67">
        <v>0</v>
      </c>
      <c r="I27" s="65">
        <v>57233004</v>
      </c>
      <c r="J27" s="7">
        <v>53166000</v>
      </c>
      <c r="K27" s="66">
        <v>52648000</v>
      </c>
    </row>
    <row r="28" spans="1:11" ht="13.5">
      <c r="A28" s="68" t="s">
        <v>30</v>
      </c>
      <c r="B28" s="6">
        <v>37462000</v>
      </c>
      <c r="C28" s="6">
        <v>134559049</v>
      </c>
      <c r="D28" s="23">
        <v>36437000</v>
      </c>
      <c r="E28" s="24">
        <v>45585000</v>
      </c>
      <c r="F28" s="6">
        <v>45585000</v>
      </c>
      <c r="G28" s="25">
        <v>45585000</v>
      </c>
      <c r="H28" s="26">
        <v>0</v>
      </c>
      <c r="I28" s="24">
        <v>45903013</v>
      </c>
      <c r="J28" s="6">
        <v>36416000</v>
      </c>
      <c r="K28" s="25">
        <v>35848000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2100000</v>
      </c>
      <c r="C30" s="6">
        <v>0</v>
      </c>
      <c r="D30" s="23">
        <v>2100000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741356</v>
      </c>
      <c r="C31" s="6">
        <v>895504</v>
      </c>
      <c r="D31" s="23">
        <v>2957000</v>
      </c>
      <c r="E31" s="24">
        <v>5518000</v>
      </c>
      <c r="F31" s="6">
        <v>5518000</v>
      </c>
      <c r="G31" s="25">
        <v>5518000</v>
      </c>
      <c r="H31" s="26">
        <v>0</v>
      </c>
      <c r="I31" s="24">
        <v>11329991</v>
      </c>
      <c r="J31" s="6">
        <v>16750000</v>
      </c>
      <c r="K31" s="25">
        <v>16800000</v>
      </c>
    </row>
    <row r="32" spans="1:11" ht="13.5">
      <c r="A32" s="34" t="s">
        <v>36</v>
      </c>
      <c r="B32" s="7">
        <f>SUM(B28:B31)</f>
        <v>40303356</v>
      </c>
      <c r="C32" s="7">
        <f aca="true" t="shared" si="5" ref="C32:K32">SUM(C28:C31)</f>
        <v>135454553</v>
      </c>
      <c r="D32" s="64">
        <f t="shared" si="5"/>
        <v>41494000</v>
      </c>
      <c r="E32" s="65">
        <f t="shared" si="5"/>
        <v>51103000</v>
      </c>
      <c r="F32" s="7">
        <f t="shared" si="5"/>
        <v>51103000</v>
      </c>
      <c r="G32" s="66">
        <f t="shared" si="5"/>
        <v>51103000</v>
      </c>
      <c r="H32" s="67">
        <f t="shared" si="5"/>
        <v>0</v>
      </c>
      <c r="I32" s="65">
        <f t="shared" si="5"/>
        <v>57233004</v>
      </c>
      <c r="J32" s="7">
        <f t="shared" si="5"/>
        <v>53166000</v>
      </c>
      <c r="K32" s="66">
        <f t="shared" si="5"/>
        <v>52648000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61382245</v>
      </c>
      <c r="C35" s="6">
        <v>47674045</v>
      </c>
      <c r="D35" s="23">
        <v>35746539</v>
      </c>
      <c r="E35" s="24">
        <v>49300000</v>
      </c>
      <c r="F35" s="6">
        <v>36821000</v>
      </c>
      <c r="G35" s="25">
        <v>36821000</v>
      </c>
      <c r="H35" s="26">
        <v>219157838</v>
      </c>
      <c r="I35" s="24">
        <v>140537000</v>
      </c>
      <c r="J35" s="6">
        <v>164601142</v>
      </c>
      <c r="K35" s="25">
        <v>159976256</v>
      </c>
    </row>
    <row r="36" spans="1:11" ht="13.5">
      <c r="A36" s="22" t="s">
        <v>39</v>
      </c>
      <c r="B36" s="6">
        <v>157576411</v>
      </c>
      <c r="C36" s="6">
        <v>723388628</v>
      </c>
      <c r="D36" s="23">
        <v>733596551</v>
      </c>
      <c r="E36" s="24">
        <v>763093000</v>
      </c>
      <c r="F36" s="6">
        <v>592840000</v>
      </c>
      <c r="G36" s="25">
        <v>592840000</v>
      </c>
      <c r="H36" s="26">
        <v>706153101</v>
      </c>
      <c r="I36" s="24">
        <v>587039535</v>
      </c>
      <c r="J36" s="6">
        <v>598468800</v>
      </c>
      <c r="K36" s="25">
        <v>610126250</v>
      </c>
    </row>
    <row r="37" spans="1:11" ht="13.5">
      <c r="A37" s="22" t="s">
        <v>40</v>
      </c>
      <c r="B37" s="6">
        <v>39364000</v>
      </c>
      <c r="C37" s="6">
        <v>56429817</v>
      </c>
      <c r="D37" s="23">
        <v>53481829</v>
      </c>
      <c r="E37" s="24">
        <v>33671210</v>
      </c>
      <c r="F37" s="6">
        <v>85348000</v>
      </c>
      <c r="G37" s="25">
        <v>85348000</v>
      </c>
      <c r="H37" s="26">
        <v>44754267</v>
      </c>
      <c r="I37" s="24">
        <v>24547822</v>
      </c>
      <c r="J37" s="6">
        <v>19547822</v>
      </c>
      <c r="K37" s="25">
        <v>14547822</v>
      </c>
    </row>
    <row r="38" spans="1:11" ht="13.5">
      <c r="A38" s="22" t="s">
        <v>41</v>
      </c>
      <c r="B38" s="6">
        <v>32097438</v>
      </c>
      <c r="C38" s="6">
        <v>34071949</v>
      </c>
      <c r="D38" s="23">
        <v>46674302</v>
      </c>
      <c r="E38" s="24">
        <v>43559878</v>
      </c>
      <c r="F38" s="6">
        <v>46000000</v>
      </c>
      <c r="G38" s="25">
        <v>46000000</v>
      </c>
      <c r="H38" s="26">
        <v>48828158</v>
      </c>
      <c r="I38" s="24">
        <v>52400000</v>
      </c>
      <c r="J38" s="6">
        <v>48850000</v>
      </c>
      <c r="K38" s="25">
        <v>45300000</v>
      </c>
    </row>
    <row r="39" spans="1:11" ht="13.5">
      <c r="A39" s="22" t="s">
        <v>42</v>
      </c>
      <c r="B39" s="6">
        <v>147497218</v>
      </c>
      <c r="C39" s="6">
        <v>680560907</v>
      </c>
      <c r="D39" s="23">
        <v>669186959</v>
      </c>
      <c r="E39" s="24">
        <v>735161912</v>
      </c>
      <c r="F39" s="6">
        <v>498313000</v>
      </c>
      <c r="G39" s="25">
        <v>498313000</v>
      </c>
      <c r="H39" s="26">
        <v>831728514</v>
      </c>
      <c r="I39" s="24">
        <v>650628713</v>
      </c>
      <c r="J39" s="6">
        <v>694672120</v>
      </c>
      <c r="K39" s="25">
        <v>710254684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42556906</v>
      </c>
      <c r="C42" s="6">
        <v>30278031</v>
      </c>
      <c r="D42" s="23">
        <v>120592674</v>
      </c>
      <c r="E42" s="24">
        <v>37005171</v>
      </c>
      <c r="F42" s="6">
        <v>37005171</v>
      </c>
      <c r="G42" s="25">
        <v>37005171</v>
      </c>
      <c r="H42" s="26">
        <v>22280155</v>
      </c>
      <c r="I42" s="24">
        <v>18370980</v>
      </c>
      <c r="J42" s="6">
        <v>48489817</v>
      </c>
      <c r="K42" s="25">
        <v>55527566</v>
      </c>
    </row>
    <row r="43" spans="1:11" ht="13.5">
      <c r="A43" s="22" t="s">
        <v>45</v>
      </c>
      <c r="B43" s="6">
        <v>27711757</v>
      </c>
      <c r="C43" s="6">
        <v>19523657</v>
      </c>
      <c r="D43" s="23">
        <v>31496456</v>
      </c>
      <c r="E43" s="24">
        <v>-5518000</v>
      </c>
      <c r="F43" s="6">
        <v>-5518000</v>
      </c>
      <c r="G43" s="25">
        <v>-5518000</v>
      </c>
      <c r="H43" s="26">
        <v>0</v>
      </c>
      <c r="I43" s="24">
        <v>13140</v>
      </c>
      <c r="J43" s="6">
        <v>16353</v>
      </c>
      <c r="K43" s="25">
        <v>18481</v>
      </c>
    </row>
    <row r="44" spans="1:11" ht="13.5">
      <c r="A44" s="22" t="s">
        <v>46</v>
      </c>
      <c r="B44" s="6">
        <v>1936752</v>
      </c>
      <c r="C44" s="6">
        <v>-2733751</v>
      </c>
      <c r="D44" s="23">
        <v>-851390</v>
      </c>
      <c r="E44" s="24">
        <v>-5272883</v>
      </c>
      <c r="F44" s="6">
        <v>-5272883</v>
      </c>
      <c r="G44" s="25">
        <v>-5272883</v>
      </c>
      <c r="H44" s="26">
        <v>0</v>
      </c>
      <c r="I44" s="24">
        <v>3000</v>
      </c>
      <c r="J44" s="6">
        <v>4750</v>
      </c>
      <c r="K44" s="25">
        <v>7543</v>
      </c>
    </row>
    <row r="45" spans="1:11" ht="13.5">
      <c r="A45" s="34" t="s">
        <v>47</v>
      </c>
      <c r="B45" s="7">
        <v>50581817</v>
      </c>
      <c r="C45" s="7">
        <v>97649754</v>
      </c>
      <c r="D45" s="64">
        <v>248887494</v>
      </c>
      <c r="E45" s="65">
        <v>27351815</v>
      </c>
      <c r="F45" s="7">
        <v>27351815</v>
      </c>
      <c r="G45" s="66">
        <v>27351815</v>
      </c>
      <c r="H45" s="67">
        <v>47907992</v>
      </c>
      <c r="I45" s="65">
        <v>41887120</v>
      </c>
      <c r="J45" s="7">
        <v>90398040</v>
      </c>
      <c r="K45" s="66">
        <v>145951630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15170000</v>
      </c>
      <c r="C48" s="6">
        <v>25669280</v>
      </c>
      <c r="D48" s="23">
        <v>25623269</v>
      </c>
      <c r="E48" s="24">
        <v>35093000</v>
      </c>
      <c r="F48" s="6">
        <v>-60800000</v>
      </c>
      <c r="G48" s="25">
        <v>-60800000</v>
      </c>
      <c r="H48" s="26">
        <v>5512415</v>
      </c>
      <c r="I48" s="24">
        <v>23660000</v>
      </c>
      <c r="J48" s="6">
        <v>180000</v>
      </c>
      <c r="K48" s="25">
        <v>200000</v>
      </c>
    </row>
    <row r="49" spans="1:11" ht="13.5">
      <c r="A49" s="22" t="s">
        <v>50</v>
      </c>
      <c r="B49" s="6">
        <f>+B75</f>
        <v>-11068708.06459777</v>
      </c>
      <c r="C49" s="6">
        <f aca="true" t="shared" si="6" ref="C49:K49">+C75</f>
        <v>19413951.865782257</v>
      </c>
      <c r="D49" s="23">
        <f t="shared" si="6"/>
        <v>36020259.767878816</v>
      </c>
      <c r="E49" s="24">
        <f t="shared" si="6"/>
        <v>27653210</v>
      </c>
      <c r="F49" s="6">
        <f t="shared" si="6"/>
        <v>0</v>
      </c>
      <c r="G49" s="25">
        <f t="shared" si="6"/>
        <v>0</v>
      </c>
      <c r="H49" s="26">
        <f t="shared" si="6"/>
        <v>35284380</v>
      </c>
      <c r="I49" s="24">
        <f t="shared" si="6"/>
        <v>-89469110.67581086</v>
      </c>
      <c r="J49" s="6">
        <f t="shared" si="6"/>
        <v>-140335706.15118757</v>
      </c>
      <c r="K49" s="25">
        <f t="shared" si="6"/>
        <v>-140948499.38060147</v>
      </c>
    </row>
    <row r="50" spans="1:11" ht="13.5">
      <c r="A50" s="34" t="s">
        <v>51</v>
      </c>
      <c r="B50" s="7">
        <f>+B48-B49</f>
        <v>26238708.06459777</v>
      </c>
      <c r="C50" s="7">
        <f aca="true" t="shared" si="7" ref="C50:K50">+C48-C49</f>
        <v>6255328.134217743</v>
      </c>
      <c r="D50" s="64">
        <f t="shared" si="7"/>
        <v>-10396990.767878816</v>
      </c>
      <c r="E50" s="65">
        <f t="shared" si="7"/>
        <v>7439790</v>
      </c>
      <c r="F50" s="7">
        <f t="shared" si="7"/>
        <v>-60800000</v>
      </c>
      <c r="G50" s="66">
        <f t="shared" si="7"/>
        <v>-60800000</v>
      </c>
      <c r="H50" s="67">
        <f t="shared" si="7"/>
        <v>-29771965</v>
      </c>
      <c r="I50" s="65">
        <f t="shared" si="7"/>
        <v>113129110.67581086</v>
      </c>
      <c r="J50" s="7">
        <f t="shared" si="7"/>
        <v>140515706.15118757</v>
      </c>
      <c r="K50" s="66">
        <f t="shared" si="7"/>
        <v>141148499.38060147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197878719</v>
      </c>
      <c r="C53" s="6">
        <v>727146561</v>
      </c>
      <c r="D53" s="23">
        <v>56614401</v>
      </c>
      <c r="E53" s="24">
        <v>102206000</v>
      </c>
      <c r="F53" s="6">
        <v>102206000</v>
      </c>
      <c r="G53" s="25">
        <v>102206000</v>
      </c>
      <c r="H53" s="26">
        <v>51103000</v>
      </c>
      <c r="I53" s="24">
        <v>111736792</v>
      </c>
      <c r="J53" s="6">
        <v>104312088</v>
      </c>
      <c r="K53" s="25">
        <v>104588838</v>
      </c>
    </row>
    <row r="54" spans="1:11" ht="13.5">
      <c r="A54" s="22" t="s">
        <v>95</v>
      </c>
      <c r="B54" s="6">
        <v>3901000</v>
      </c>
      <c r="C54" s="6">
        <v>0</v>
      </c>
      <c r="D54" s="23">
        <v>43870283</v>
      </c>
      <c r="E54" s="24">
        <v>0</v>
      </c>
      <c r="F54" s="6">
        <v>0</v>
      </c>
      <c r="G54" s="25">
        <v>0</v>
      </c>
      <c r="H54" s="26">
        <v>0</v>
      </c>
      <c r="I54" s="24">
        <v>22100000</v>
      </c>
      <c r="J54" s="6">
        <v>23537000</v>
      </c>
      <c r="K54" s="25">
        <v>38364000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12288049</v>
      </c>
      <c r="C56" s="6">
        <v>15608409</v>
      </c>
      <c r="D56" s="23">
        <v>18176016</v>
      </c>
      <c r="E56" s="24">
        <v>0</v>
      </c>
      <c r="F56" s="6">
        <v>0</v>
      </c>
      <c r="G56" s="25">
        <v>0</v>
      </c>
      <c r="H56" s="26">
        <v>0</v>
      </c>
      <c r="I56" s="24">
        <v>15715250</v>
      </c>
      <c r="J56" s="6">
        <v>16736688</v>
      </c>
      <c r="K56" s="25">
        <v>27280920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12220200</v>
      </c>
      <c r="C59" s="6">
        <v>24206200</v>
      </c>
      <c r="D59" s="23">
        <v>24206200</v>
      </c>
      <c r="E59" s="24">
        <v>24675000</v>
      </c>
      <c r="F59" s="6">
        <v>0</v>
      </c>
      <c r="G59" s="25">
        <v>0</v>
      </c>
      <c r="H59" s="26">
        <v>0</v>
      </c>
      <c r="I59" s="24">
        <v>24675000</v>
      </c>
      <c r="J59" s="6">
        <v>24675000</v>
      </c>
      <c r="K59" s="25">
        <v>24675000</v>
      </c>
    </row>
    <row r="60" spans="1:11" ht="13.5">
      <c r="A60" s="33" t="s">
        <v>58</v>
      </c>
      <c r="B60" s="6">
        <v>20209000</v>
      </c>
      <c r="C60" s="6">
        <v>24204000</v>
      </c>
      <c r="D60" s="23">
        <v>24245000</v>
      </c>
      <c r="E60" s="24">
        <v>24677000</v>
      </c>
      <c r="F60" s="6">
        <v>0</v>
      </c>
      <c r="G60" s="25">
        <v>0</v>
      </c>
      <c r="H60" s="26">
        <v>0</v>
      </c>
      <c r="I60" s="24">
        <v>24677000</v>
      </c>
      <c r="J60" s="6">
        <v>24677000</v>
      </c>
      <c r="K60" s="25">
        <v>24677000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1780</v>
      </c>
      <c r="C63" s="92">
        <v>1780</v>
      </c>
      <c r="D63" s="93">
        <v>1780</v>
      </c>
      <c r="E63" s="91">
        <v>1000</v>
      </c>
      <c r="F63" s="92">
        <v>0</v>
      </c>
      <c r="G63" s="93">
        <v>0</v>
      </c>
      <c r="H63" s="94">
        <v>0</v>
      </c>
      <c r="I63" s="91">
        <v>1000</v>
      </c>
      <c r="J63" s="92">
        <v>1000</v>
      </c>
      <c r="K63" s="93">
        <v>1000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0.9776518554984182</v>
      </c>
      <c r="C70" s="5">
        <f aca="true" t="shared" si="8" ref="C70:K70">IF(ISERROR(C71/C72),0,(C71/C72))</f>
        <v>1.201431013729664</v>
      </c>
      <c r="D70" s="5">
        <f t="shared" si="8"/>
        <v>1.5968494192528424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0.9425860033909164</v>
      </c>
      <c r="J70" s="5">
        <f t="shared" si="8"/>
        <v>0.9486083837582493</v>
      </c>
      <c r="K70" s="5">
        <f t="shared" si="8"/>
        <v>0.9486083766126029</v>
      </c>
    </row>
    <row r="71" spans="1:11" ht="12.75" hidden="1">
      <c r="A71" s="1" t="s">
        <v>101</v>
      </c>
      <c r="B71" s="1">
        <f>+B83</f>
        <v>195400711</v>
      </c>
      <c r="C71" s="1">
        <f aca="true" t="shared" si="9" ref="C71:K71">+C83</f>
        <v>259781819</v>
      </c>
      <c r="D71" s="1">
        <f t="shared" si="9"/>
        <v>244396697</v>
      </c>
      <c r="E71" s="1">
        <f t="shared" si="9"/>
        <v>233077176</v>
      </c>
      <c r="F71" s="1">
        <f t="shared" si="9"/>
        <v>233077176</v>
      </c>
      <c r="G71" s="1">
        <f t="shared" si="9"/>
        <v>233077176</v>
      </c>
      <c r="H71" s="1">
        <f t="shared" si="9"/>
        <v>293306517</v>
      </c>
      <c r="I71" s="1">
        <f t="shared" si="9"/>
        <v>277107660</v>
      </c>
      <c r="J71" s="1">
        <f t="shared" si="9"/>
        <v>331812980</v>
      </c>
      <c r="K71" s="1">
        <f t="shared" si="9"/>
        <v>540855082</v>
      </c>
    </row>
    <row r="72" spans="1:11" ht="12.75" hidden="1">
      <c r="A72" s="1" t="s">
        <v>102</v>
      </c>
      <c r="B72" s="1">
        <f>+B77</f>
        <v>199867376</v>
      </c>
      <c r="C72" s="1">
        <f aca="true" t="shared" si="10" ref="C72:K72">+C77</f>
        <v>216226996</v>
      </c>
      <c r="D72" s="1">
        <f t="shared" si="10"/>
        <v>153049307</v>
      </c>
      <c r="E72" s="1">
        <f t="shared" si="10"/>
        <v>0</v>
      </c>
      <c r="F72" s="1">
        <f t="shared" si="10"/>
        <v>0</v>
      </c>
      <c r="G72" s="1">
        <f t="shared" si="10"/>
        <v>0</v>
      </c>
      <c r="H72" s="1">
        <f t="shared" si="10"/>
        <v>0</v>
      </c>
      <c r="I72" s="1">
        <f t="shared" si="10"/>
        <v>293986606</v>
      </c>
      <c r="J72" s="1">
        <f t="shared" si="10"/>
        <v>349789213</v>
      </c>
      <c r="K72" s="1">
        <f t="shared" si="10"/>
        <v>570156342</v>
      </c>
    </row>
    <row r="73" spans="1:11" ht="12.75" hidden="1">
      <c r="A73" s="1" t="s">
        <v>103</v>
      </c>
      <c r="B73" s="1">
        <f>+B74</f>
        <v>-24313347.833333332</v>
      </c>
      <c r="C73" s="1">
        <f aca="true" t="shared" si="11" ref="C73:K73">+(C78+C80+C81+C82)-(B78+B80+B81+B82)</f>
        <v>-23556024</v>
      </c>
      <c r="D73" s="1">
        <f t="shared" si="11"/>
        <v>-12000396</v>
      </c>
      <c r="E73" s="1">
        <f t="shared" si="11"/>
        <v>4099175</v>
      </c>
      <c r="F73" s="1">
        <f>+(F78+F80+F81+F82)-(D78+D80+D81+D82)</f>
        <v>27920175</v>
      </c>
      <c r="G73" s="1">
        <f>+(G78+G80+G81+G82)-(D78+D80+D81+D82)</f>
        <v>27920175</v>
      </c>
      <c r="H73" s="1">
        <f>+(H78+H80+H81+H82)-(D78+D80+D81+D82)</f>
        <v>203172170</v>
      </c>
      <c r="I73" s="1">
        <f>+(I78+I80+I81+I82)-(E78+E80+E81+E82)</f>
        <v>103137000</v>
      </c>
      <c r="J73" s="1">
        <f t="shared" si="11"/>
        <v>47614142</v>
      </c>
      <c r="K73" s="1">
        <f t="shared" si="11"/>
        <v>-4624886</v>
      </c>
    </row>
    <row r="74" spans="1:11" ht="12.75" hidden="1">
      <c r="A74" s="1" t="s">
        <v>104</v>
      </c>
      <c r="B74" s="1">
        <f>+TREND(C74:E74)</f>
        <v>-24313347.833333332</v>
      </c>
      <c r="C74" s="1">
        <f>+C73</f>
        <v>-23556024</v>
      </c>
      <c r="D74" s="1">
        <f aca="true" t="shared" si="12" ref="D74:K74">+D73</f>
        <v>-12000396</v>
      </c>
      <c r="E74" s="1">
        <f t="shared" si="12"/>
        <v>4099175</v>
      </c>
      <c r="F74" s="1">
        <f t="shared" si="12"/>
        <v>27920175</v>
      </c>
      <c r="G74" s="1">
        <f t="shared" si="12"/>
        <v>27920175</v>
      </c>
      <c r="H74" s="1">
        <f t="shared" si="12"/>
        <v>203172170</v>
      </c>
      <c r="I74" s="1">
        <f t="shared" si="12"/>
        <v>103137000</v>
      </c>
      <c r="J74" s="1">
        <f t="shared" si="12"/>
        <v>47614142</v>
      </c>
      <c r="K74" s="1">
        <f t="shared" si="12"/>
        <v>-4624886</v>
      </c>
    </row>
    <row r="75" spans="1:11" ht="12.75" hidden="1">
      <c r="A75" s="1" t="s">
        <v>105</v>
      </c>
      <c r="B75" s="1">
        <f>+B84-(((B80+B81+B78)*B70)-B79)</f>
        <v>-11068708.06459777</v>
      </c>
      <c r="C75" s="1">
        <f aca="true" t="shared" si="13" ref="C75:K75">+C84-(((C80+C81+C78)*C70)-C79)</f>
        <v>19413951.865782257</v>
      </c>
      <c r="D75" s="1">
        <f t="shared" si="13"/>
        <v>36020259.767878816</v>
      </c>
      <c r="E75" s="1">
        <f t="shared" si="13"/>
        <v>27653210</v>
      </c>
      <c r="F75" s="1">
        <f t="shared" si="13"/>
        <v>0</v>
      </c>
      <c r="G75" s="1">
        <f t="shared" si="13"/>
        <v>0</v>
      </c>
      <c r="H75" s="1">
        <f t="shared" si="13"/>
        <v>35284380</v>
      </c>
      <c r="I75" s="1">
        <f t="shared" si="13"/>
        <v>-89469110.67581086</v>
      </c>
      <c r="J75" s="1">
        <f t="shared" si="13"/>
        <v>-140335706.15118757</v>
      </c>
      <c r="K75" s="1">
        <f t="shared" si="13"/>
        <v>-140948499.38060147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199867376</v>
      </c>
      <c r="C77" s="3">
        <v>216226996</v>
      </c>
      <c r="D77" s="3">
        <v>153049307</v>
      </c>
      <c r="E77" s="3">
        <v>0</v>
      </c>
      <c r="F77" s="3">
        <v>0</v>
      </c>
      <c r="G77" s="3">
        <v>0</v>
      </c>
      <c r="H77" s="3">
        <v>0</v>
      </c>
      <c r="I77" s="3">
        <v>293986606</v>
      </c>
      <c r="J77" s="3">
        <v>349789213</v>
      </c>
      <c r="K77" s="3">
        <v>570156342</v>
      </c>
    </row>
    <row r="78" spans="1:11" ht="12.75" hidden="1">
      <c r="A78" s="2" t="s">
        <v>65</v>
      </c>
      <c r="B78" s="3">
        <v>0</v>
      </c>
      <c r="C78" s="3">
        <v>297555</v>
      </c>
      <c r="D78" s="3">
        <v>297555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32395000</v>
      </c>
      <c r="C79" s="3">
        <v>44525327</v>
      </c>
      <c r="D79" s="3">
        <v>50233537</v>
      </c>
      <c r="E79" s="3">
        <v>27653210</v>
      </c>
      <c r="F79" s="3">
        <v>0</v>
      </c>
      <c r="G79" s="3">
        <v>0</v>
      </c>
      <c r="H79" s="3">
        <v>35284380</v>
      </c>
      <c r="I79" s="3">
        <v>20000000</v>
      </c>
      <c r="J79" s="3">
        <v>15000000</v>
      </c>
      <c r="K79" s="3">
        <v>10000000</v>
      </c>
    </row>
    <row r="80" spans="1:11" ht="12.75" hidden="1">
      <c r="A80" s="2" t="s">
        <v>67</v>
      </c>
      <c r="B80" s="3">
        <v>41907245</v>
      </c>
      <c r="C80" s="3">
        <v>12409901</v>
      </c>
      <c r="D80" s="3">
        <v>4678270</v>
      </c>
      <c r="E80" s="3">
        <v>13000000</v>
      </c>
      <c r="F80" s="3">
        <v>0</v>
      </c>
      <c r="G80" s="3">
        <v>0</v>
      </c>
      <c r="H80" s="3">
        <v>199880107</v>
      </c>
      <c r="I80" s="3">
        <v>116137000</v>
      </c>
      <c r="J80" s="3">
        <v>163751142</v>
      </c>
      <c r="K80" s="3">
        <v>159126256</v>
      </c>
    </row>
    <row r="81" spans="1:11" ht="12.75" hidden="1">
      <c r="A81" s="2" t="s">
        <v>68</v>
      </c>
      <c r="B81" s="3">
        <v>2550000</v>
      </c>
      <c r="C81" s="3">
        <v>8193765</v>
      </c>
      <c r="D81" s="3">
        <v>3925000</v>
      </c>
      <c r="E81" s="3">
        <v>0</v>
      </c>
      <c r="F81" s="3">
        <v>0</v>
      </c>
      <c r="G81" s="3">
        <v>0</v>
      </c>
      <c r="H81" s="3">
        <v>12192888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36821000</v>
      </c>
      <c r="G82" s="3">
        <v>36821000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195400711</v>
      </c>
      <c r="C83" s="3">
        <v>259781819</v>
      </c>
      <c r="D83" s="3">
        <v>244396697</v>
      </c>
      <c r="E83" s="3">
        <v>233077176</v>
      </c>
      <c r="F83" s="3">
        <v>233077176</v>
      </c>
      <c r="G83" s="3">
        <v>233077176</v>
      </c>
      <c r="H83" s="3">
        <v>293306517</v>
      </c>
      <c r="I83" s="3">
        <v>277107660</v>
      </c>
      <c r="J83" s="3">
        <v>331812980</v>
      </c>
      <c r="K83" s="3">
        <v>540855082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198963000</v>
      </c>
      <c r="C5" s="6">
        <v>231680908</v>
      </c>
      <c r="D5" s="23">
        <v>273564134</v>
      </c>
      <c r="E5" s="24">
        <v>298838276</v>
      </c>
      <c r="F5" s="6">
        <v>293554759</v>
      </c>
      <c r="G5" s="25">
        <v>293554759</v>
      </c>
      <c r="H5" s="26">
        <v>0</v>
      </c>
      <c r="I5" s="24">
        <v>363169576</v>
      </c>
      <c r="J5" s="6">
        <v>392223143</v>
      </c>
      <c r="K5" s="25">
        <v>423600994</v>
      </c>
    </row>
    <row r="6" spans="1:11" ht="13.5">
      <c r="A6" s="22" t="s">
        <v>18</v>
      </c>
      <c r="B6" s="6">
        <v>853823487</v>
      </c>
      <c r="C6" s="6">
        <v>965349998</v>
      </c>
      <c r="D6" s="23">
        <v>1100489211</v>
      </c>
      <c r="E6" s="24">
        <v>1304108005</v>
      </c>
      <c r="F6" s="6">
        <v>1280652037</v>
      </c>
      <c r="G6" s="25">
        <v>1280652037</v>
      </c>
      <c r="H6" s="26">
        <v>0</v>
      </c>
      <c r="I6" s="24">
        <v>1871317513</v>
      </c>
      <c r="J6" s="6">
        <v>2081776796</v>
      </c>
      <c r="K6" s="25">
        <v>2315782486</v>
      </c>
    </row>
    <row r="7" spans="1:11" ht="13.5">
      <c r="A7" s="22" t="s">
        <v>19</v>
      </c>
      <c r="B7" s="6">
        <v>1546821</v>
      </c>
      <c r="C7" s="6">
        <v>3746468</v>
      </c>
      <c r="D7" s="23">
        <v>2196121</v>
      </c>
      <c r="E7" s="24">
        <v>1542479</v>
      </c>
      <c r="F7" s="6">
        <v>1542479</v>
      </c>
      <c r="G7" s="25">
        <v>1542479</v>
      </c>
      <c r="H7" s="26">
        <v>0</v>
      </c>
      <c r="I7" s="24">
        <v>1000609</v>
      </c>
      <c r="J7" s="6">
        <v>1080658</v>
      </c>
      <c r="K7" s="25">
        <v>1167110</v>
      </c>
    </row>
    <row r="8" spans="1:11" ht="13.5">
      <c r="A8" s="22" t="s">
        <v>20</v>
      </c>
      <c r="B8" s="6">
        <v>168341212</v>
      </c>
      <c r="C8" s="6">
        <v>189230981</v>
      </c>
      <c r="D8" s="23">
        <v>187802347</v>
      </c>
      <c r="E8" s="24">
        <v>219579424</v>
      </c>
      <c r="F8" s="6">
        <v>211767000</v>
      </c>
      <c r="G8" s="25">
        <v>211767000</v>
      </c>
      <c r="H8" s="26">
        <v>0</v>
      </c>
      <c r="I8" s="24">
        <v>239447800</v>
      </c>
      <c r="J8" s="6">
        <v>267334850</v>
      </c>
      <c r="K8" s="25">
        <v>298441200</v>
      </c>
    </row>
    <row r="9" spans="1:11" ht="13.5">
      <c r="A9" s="22" t="s">
        <v>21</v>
      </c>
      <c r="B9" s="6">
        <v>108136474</v>
      </c>
      <c r="C9" s="6">
        <v>69645736</v>
      </c>
      <c r="D9" s="23">
        <v>96745756</v>
      </c>
      <c r="E9" s="24">
        <v>97476405</v>
      </c>
      <c r="F9" s="6">
        <v>100142720</v>
      </c>
      <c r="G9" s="25">
        <v>100142720</v>
      </c>
      <c r="H9" s="26">
        <v>0</v>
      </c>
      <c r="I9" s="24">
        <v>151674608</v>
      </c>
      <c r="J9" s="6">
        <v>164982889</v>
      </c>
      <c r="K9" s="25">
        <v>179233043</v>
      </c>
    </row>
    <row r="10" spans="1:11" ht="25.5">
      <c r="A10" s="27" t="s">
        <v>94</v>
      </c>
      <c r="B10" s="28">
        <f>SUM(B5:B9)</f>
        <v>1330810994</v>
      </c>
      <c r="C10" s="29">
        <f aca="true" t="shared" si="0" ref="C10:K10">SUM(C5:C9)</f>
        <v>1459654091</v>
      </c>
      <c r="D10" s="30">
        <f t="shared" si="0"/>
        <v>1660797569</v>
      </c>
      <c r="E10" s="28">
        <f t="shared" si="0"/>
        <v>1921544589</v>
      </c>
      <c r="F10" s="29">
        <f t="shared" si="0"/>
        <v>1887658995</v>
      </c>
      <c r="G10" s="31">
        <f t="shared" si="0"/>
        <v>1887658995</v>
      </c>
      <c r="H10" s="32">
        <f t="shared" si="0"/>
        <v>0</v>
      </c>
      <c r="I10" s="28">
        <f t="shared" si="0"/>
        <v>2626610106</v>
      </c>
      <c r="J10" s="29">
        <f t="shared" si="0"/>
        <v>2907398336</v>
      </c>
      <c r="K10" s="31">
        <f t="shared" si="0"/>
        <v>3218224833</v>
      </c>
    </row>
    <row r="11" spans="1:11" ht="13.5">
      <c r="A11" s="22" t="s">
        <v>22</v>
      </c>
      <c r="B11" s="6">
        <v>325886953</v>
      </c>
      <c r="C11" s="6">
        <v>342352675</v>
      </c>
      <c r="D11" s="23">
        <v>378502178</v>
      </c>
      <c r="E11" s="24">
        <v>485267647</v>
      </c>
      <c r="F11" s="6">
        <v>473289010</v>
      </c>
      <c r="G11" s="25">
        <v>473289010</v>
      </c>
      <c r="H11" s="26">
        <v>0</v>
      </c>
      <c r="I11" s="24">
        <v>571167409</v>
      </c>
      <c r="J11" s="6">
        <v>611149129</v>
      </c>
      <c r="K11" s="25">
        <v>653929564</v>
      </c>
    </row>
    <row r="12" spans="1:11" ht="13.5">
      <c r="A12" s="22" t="s">
        <v>23</v>
      </c>
      <c r="B12" s="6">
        <v>16106546</v>
      </c>
      <c r="C12" s="6">
        <v>17625259</v>
      </c>
      <c r="D12" s="23">
        <v>18987974</v>
      </c>
      <c r="E12" s="24">
        <v>19143536</v>
      </c>
      <c r="F12" s="6">
        <v>19381157</v>
      </c>
      <c r="G12" s="25">
        <v>19381157</v>
      </c>
      <c r="H12" s="26">
        <v>0</v>
      </c>
      <c r="I12" s="24">
        <v>20939900</v>
      </c>
      <c r="J12" s="6">
        <v>22405693</v>
      </c>
      <c r="K12" s="25">
        <v>23974092</v>
      </c>
    </row>
    <row r="13" spans="1:11" ht="13.5">
      <c r="A13" s="22" t="s">
        <v>95</v>
      </c>
      <c r="B13" s="6">
        <v>167063457</v>
      </c>
      <c r="C13" s="6">
        <v>164806401</v>
      </c>
      <c r="D13" s="23">
        <v>127549467</v>
      </c>
      <c r="E13" s="24">
        <v>165000000</v>
      </c>
      <c r="F13" s="6">
        <v>165000000</v>
      </c>
      <c r="G13" s="25">
        <v>165000000</v>
      </c>
      <c r="H13" s="26">
        <v>0</v>
      </c>
      <c r="I13" s="24">
        <v>165000000</v>
      </c>
      <c r="J13" s="6">
        <v>165000000</v>
      </c>
      <c r="K13" s="25">
        <v>165000000</v>
      </c>
    </row>
    <row r="14" spans="1:11" ht="13.5">
      <c r="A14" s="22" t="s">
        <v>24</v>
      </c>
      <c r="B14" s="6">
        <v>28404158</v>
      </c>
      <c r="C14" s="6">
        <v>24601553</v>
      </c>
      <c r="D14" s="23">
        <v>15332301</v>
      </c>
      <c r="E14" s="24">
        <v>12919926</v>
      </c>
      <c r="F14" s="6">
        <v>16130161</v>
      </c>
      <c r="G14" s="25">
        <v>16130161</v>
      </c>
      <c r="H14" s="26">
        <v>0</v>
      </c>
      <c r="I14" s="24">
        <v>81496633</v>
      </c>
      <c r="J14" s="6">
        <v>32214800</v>
      </c>
      <c r="K14" s="25">
        <v>25308298</v>
      </c>
    </row>
    <row r="15" spans="1:11" ht="13.5">
      <c r="A15" s="22" t="s">
        <v>25</v>
      </c>
      <c r="B15" s="6">
        <v>649436537</v>
      </c>
      <c r="C15" s="6">
        <v>682159306</v>
      </c>
      <c r="D15" s="23">
        <v>814328886</v>
      </c>
      <c r="E15" s="24">
        <v>824215888</v>
      </c>
      <c r="F15" s="6">
        <v>822070257</v>
      </c>
      <c r="G15" s="25">
        <v>822070257</v>
      </c>
      <c r="H15" s="26">
        <v>0</v>
      </c>
      <c r="I15" s="24">
        <v>1026866496</v>
      </c>
      <c r="J15" s="6">
        <v>1103891177</v>
      </c>
      <c r="K15" s="25">
        <v>1243111370</v>
      </c>
    </row>
    <row r="16" spans="1:11" ht="13.5">
      <c r="A16" s="33" t="s">
        <v>26</v>
      </c>
      <c r="B16" s="6">
        <v>24733084</v>
      </c>
      <c r="C16" s="6">
        <v>24289646</v>
      </c>
      <c r="D16" s="23">
        <v>16145061</v>
      </c>
      <c r="E16" s="24">
        <v>34547552</v>
      </c>
      <c r="F16" s="6">
        <v>21857748</v>
      </c>
      <c r="G16" s="25">
        <v>21857748</v>
      </c>
      <c r="H16" s="26">
        <v>0</v>
      </c>
      <c r="I16" s="24">
        <v>35929454</v>
      </c>
      <c r="J16" s="6">
        <v>37366632</v>
      </c>
      <c r="K16" s="25">
        <v>38861297</v>
      </c>
    </row>
    <row r="17" spans="1:11" ht="13.5">
      <c r="A17" s="22" t="s">
        <v>27</v>
      </c>
      <c r="B17" s="6">
        <v>266370216</v>
      </c>
      <c r="C17" s="6">
        <v>339422647</v>
      </c>
      <c r="D17" s="23">
        <v>374823200</v>
      </c>
      <c r="E17" s="24">
        <v>380449845</v>
      </c>
      <c r="F17" s="6">
        <v>377709776</v>
      </c>
      <c r="G17" s="25">
        <v>377709776</v>
      </c>
      <c r="H17" s="26">
        <v>0</v>
      </c>
      <c r="I17" s="24">
        <v>480389509</v>
      </c>
      <c r="J17" s="6">
        <v>450051006</v>
      </c>
      <c r="K17" s="25">
        <v>463475029</v>
      </c>
    </row>
    <row r="18" spans="1:11" ht="13.5">
      <c r="A18" s="34" t="s">
        <v>28</v>
      </c>
      <c r="B18" s="35">
        <f>SUM(B11:B17)</f>
        <v>1478000951</v>
      </c>
      <c r="C18" s="36">
        <f aca="true" t="shared" si="1" ref="C18:K18">SUM(C11:C17)</f>
        <v>1595257487</v>
      </c>
      <c r="D18" s="37">
        <f t="shared" si="1"/>
        <v>1745669067</v>
      </c>
      <c r="E18" s="35">
        <f t="shared" si="1"/>
        <v>1921544394</v>
      </c>
      <c r="F18" s="36">
        <f t="shared" si="1"/>
        <v>1895438109</v>
      </c>
      <c r="G18" s="38">
        <f t="shared" si="1"/>
        <v>1895438109</v>
      </c>
      <c r="H18" s="39">
        <f t="shared" si="1"/>
        <v>0</v>
      </c>
      <c r="I18" s="35">
        <f t="shared" si="1"/>
        <v>2381789401</v>
      </c>
      <c r="J18" s="36">
        <f t="shared" si="1"/>
        <v>2422078437</v>
      </c>
      <c r="K18" s="38">
        <f t="shared" si="1"/>
        <v>2613659650</v>
      </c>
    </row>
    <row r="19" spans="1:11" ht="13.5">
      <c r="A19" s="34" t="s">
        <v>29</v>
      </c>
      <c r="B19" s="40">
        <f>+B10-B18</f>
        <v>-147189957</v>
      </c>
      <c r="C19" s="41">
        <f aca="true" t="shared" si="2" ref="C19:K19">+C10-C18</f>
        <v>-135603396</v>
      </c>
      <c r="D19" s="42">
        <f t="shared" si="2"/>
        <v>-84871498</v>
      </c>
      <c r="E19" s="40">
        <f t="shared" si="2"/>
        <v>195</v>
      </c>
      <c r="F19" s="41">
        <f t="shared" si="2"/>
        <v>-7779114</v>
      </c>
      <c r="G19" s="43">
        <f t="shared" si="2"/>
        <v>-7779114</v>
      </c>
      <c r="H19" s="44">
        <f t="shared" si="2"/>
        <v>0</v>
      </c>
      <c r="I19" s="40">
        <f t="shared" si="2"/>
        <v>244820705</v>
      </c>
      <c r="J19" s="41">
        <f t="shared" si="2"/>
        <v>485319899</v>
      </c>
      <c r="K19" s="43">
        <f t="shared" si="2"/>
        <v>604565183</v>
      </c>
    </row>
    <row r="20" spans="1:11" ht="13.5">
      <c r="A20" s="22" t="s">
        <v>30</v>
      </c>
      <c r="B20" s="24">
        <v>112362866</v>
      </c>
      <c r="C20" s="6">
        <v>162756145</v>
      </c>
      <c r="D20" s="23">
        <v>187249844</v>
      </c>
      <c r="E20" s="24">
        <v>159915998</v>
      </c>
      <c r="F20" s="6">
        <v>165637441</v>
      </c>
      <c r="G20" s="25">
        <v>165637441</v>
      </c>
      <c r="H20" s="26">
        <v>0</v>
      </c>
      <c r="I20" s="24">
        <v>184828200</v>
      </c>
      <c r="J20" s="6">
        <v>194892150</v>
      </c>
      <c r="K20" s="25">
        <v>152032800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-14014172</v>
      </c>
      <c r="J21" s="46">
        <v>-13960000</v>
      </c>
      <c r="K21" s="48">
        <v>-14580000</v>
      </c>
    </row>
    <row r="22" spans="1:11" ht="25.5">
      <c r="A22" s="50" t="s">
        <v>97</v>
      </c>
      <c r="B22" s="51">
        <f>SUM(B19:B21)</f>
        <v>-34827091</v>
      </c>
      <c r="C22" s="52">
        <f aca="true" t="shared" si="3" ref="C22:K22">SUM(C19:C21)</f>
        <v>27152749</v>
      </c>
      <c r="D22" s="53">
        <f t="shared" si="3"/>
        <v>102378346</v>
      </c>
      <c r="E22" s="51">
        <f t="shared" si="3"/>
        <v>159916193</v>
      </c>
      <c r="F22" s="52">
        <f t="shared" si="3"/>
        <v>157858327</v>
      </c>
      <c r="G22" s="54">
        <f t="shared" si="3"/>
        <v>157858327</v>
      </c>
      <c r="H22" s="55">
        <f t="shared" si="3"/>
        <v>0</v>
      </c>
      <c r="I22" s="51">
        <f t="shared" si="3"/>
        <v>415634733</v>
      </c>
      <c r="J22" s="52">
        <f t="shared" si="3"/>
        <v>666252049</v>
      </c>
      <c r="K22" s="54">
        <f t="shared" si="3"/>
        <v>742017983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-34827091</v>
      </c>
      <c r="C24" s="41">
        <f aca="true" t="shared" si="4" ref="C24:K24">SUM(C22:C23)</f>
        <v>27152749</v>
      </c>
      <c r="D24" s="42">
        <f t="shared" si="4"/>
        <v>102378346</v>
      </c>
      <c r="E24" s="40">
        <f t="shared" si="4"/>
        <v>159916193</v>
      </c>
      <c r="F24" s="41">
        <f t="shared" si="4"/>
        <v>157858327</v>
      </c>
      <c r="G24" s="43">
        <f t="shared" si="4"/>
        <v>157858327</v>
      </c>
      <c r="H24" s="44">
        <f t="shared" si="4"/>
        <v>0</v>
      </c>
      <c r="I24" s="40">
        <f t="shared" si="4"/>
        <v>415634733</v>
      </c>
      <c r="J24" s="41">
        <f t="shared" si="4"/>
        <v>666252049</v>
      </c>
      <c r="K24" s="43">
        <f t="shared" si="4"/>
        <v>742017983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46748004</v>
      </c>
      <c r="C27" s="7">
        <v>79319237</v>
      </c>
      <c r="D27" s="64">
        <v>71828827</v>
      </c>
      <c r="E27" s="65">
        <v>159916218</v>
      </c>
      <c r="F27" s="7">
        <v>159916218</v>
      </c>
      <c r="G27" s="66">
        <v>159916218</v>
      </c>
      <c r="H27" s="67">
        <v>0</v>
      </c>
      <c r="I27" s="65">
        <v>203042372</v>
      </c>
      <c r="J27" s="7">
        <v>208852150</v>
      </c>
      <c r="K27" s="66">
        <v>166612800</v>
      </c>
    </row>
    <row r="28" spans="1:11" ht="13.5">
      <c r="A28" s="68" t="s">
        <v>30</v>
      </c>
      <c r="B28" s="6">
        <v>38559861</v>
      </c>
      <c r="C28" s="6">
        <v>76210668</v>
      </c>
      <c r="D28" s="23">
        <v>77708094</v>
      </c>
      <c r="E28" s="24">
        <v>159916218</v>
      </c>
      <c r="F28" s="6">
        <v>159916218</v>
      </c>
      <c r="G28" s="25">
        <v>159916218</v>
      </c>
      <c r="H28" s="26">
        <v>0</v>
      </c>
      <c r="I28" s="24">
        <v>198842372</v>
      </c>
      <c r="J28" s="6">
        <v>208852150</v>
      </c>
      <c r="K28" s="25">
        <v>166612800</v>
      </c>
    </row>
    <row r="29" spans="1:11" ht="13.5">
      <c r="A29" s="22" t="s">
        <v>99</v>
      </c>
      <c r="B29" s="6">
        <v>900</v>
      </c>
      <c r="C29" s="6">
        <v>58824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2798669</v>
      </c>
      <c r="C30" s="6">
        <v>0</v>
      </c>
      <c r="D30" s="23">
        <v>30022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5388574</v>
      </c>
      <c r="C31" s="6">
        <v>3049744</v>
      </c>
      <c r="D31" s="23">
        <v>-5909289</v>
      </c>
      <c r="E31" s="24">
        <v>0</v>
      </c>
      <c r="F31" s="6">
        <v>0</v>
      </c>
      <c r="G31" s="25">
        <v>0</v>
      </c>
      <c r="H31" s="26">
        <v>0</v>
      </c>
      <c r="I31" s="24">
        <v>4200000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46748004</v>
      </c>
      <c r="C32" s="7">
        <f aca="true" t="shared" si="5" ref="C32:K32">SUM(C28:C31)</f>
        <v>79319236</v>
      </c>
      <c r="D32" s="64">
        <f t="shared" si="5"/>
        <v>71828827</v>
      </c>
      <c r="E32" s="65">
        <f t="shared" si="5"/>
        <v>159916218</v>
      </c>
      <c r="F32" s="7">
        <f t="shared" si="5"/>
        <v>159916218</v>
      </c>
      <c r="G32" s="66">
        <f t="shared" si="5"/>
        <v>159916218</v>
      </c>
      <c r="H32" s="67">
        <f t="shared" si="5"/>
        <v>0</v>
      </c>
      <c r="I32" s="65">
        <f t="shared" si="5"/>
        <v>203042372</v>
      </c>
      <c r="J32" s="7">
        <f t="shared" si="5"/>
        <v>208852150</v>
      </c>
      <c r="K32" s="66">
        <f t="shared" si="5"/>
        <v>166612800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297703784</v>
      </c>
      <c r="C35" s="6">
        <v>337382734</v>
      </c>
      <c r="D35" s="23">
        <v>576182079</v>
      </c>
      <c r="E35" s="24">
        <v>268742971</v>
      </c>
      <c r="F35" s="6">
        <v>268742971</v>
      </c>
      <c r="G35" s="25">
        <v>268742971</v>
      </c>
      <c r="H35" s="26">
        <v>982380112</v>
      </c>
      <c r="I35" s="24">
        <v>1024925142</v>
      </c>
      <c r="J35" s="6">
        <v>1074434142</v>
      </c>
      <c r="K35" s="25">
        <v>1128438142</v>
      </c>
    </row>
    <row r="36" spans="1:11" ht="13.5">
      <c r="A36" s="22" t="s">
        <v>39</v>
      </c>
      <c r="B36" s="6">
        <v>2216686560</v>
      </c>
      <c r="C36" s="6">
        <v>2207091215</v>
      </c>
      <c r="D36" s="23">
        <v>2268344387</v>
      </c>
      <c r="E36" s="24">
        <v>2146319880</v>
      </c>
      <c r="F36" s="6">
        <v>2146319880</v>
      </c>
      <c r="G36" s="25">
        <v>2146319880</v>
      </c>
      <c r="H36" s="26">
        <v>2237678334</v>
      </c>
      <c r="I36" s="24">
        <v>2160658127</v>
      </c>
      <c r="J36" s="6">
        <v>2099851093</v>
      </c>
      <c r="K36" s="25">
        <v>2039286572</v>
      </c>
    </row>
    <row r="37" spans="1:11" ht="13.5">
      <c r="A37" s="22" t="s">
        <v>40</v>
      </c>
      <c r="B37" s="6">
        <v>469151793</v>
      </c>
      <c r="C37" s="6">
        <v>538145799</v>
      </c>
      <c r="D37" s="23">
        <v>987928224</v>
      </c>
      <c r="E37" s="24">
        <v>586797864</v>
      </c>
      <c r="F37" s="6">
        <v>586797864</v>
      </c>
      <c r="G37" s="25">
        <v>586797864</v>
      </c>
      <c r="H37" s="26">
        <v>1219596282</v>
      </c>
      <c r="I37" s="24">
        <v>985954858</v>
      </c>
      <c r="J37" s="6">
        <v>913393527</v>
      </c>
      <c r="K37" s="25">
        <v>879315883</v>
      </c>
    </row>
    <row r="38" spans="1:11" ht="13.5">
      <c r="A38" s="22" t="s">
        <v>41</v>
      </c>
      <c r="B38" s="6">
        <v>361648857</v>
      </c>
      <c r="C38" s="6">
        <v>338438277</v>
      </c>
      <c r="D38" s="23">
        <v>328934404</v>
      </c>
      <c r="E38" s="24">
        <v>310556602</v>
      </c>
      <c r="F38" s="6">
        <v>310556602</v>
      </c>
      <c r="G38" s="25">
        <v>310556602</v>
      </c>
      <c r="H38" s="26">
        <v>328934404</v>
      </c>
      <c r="I38" s="24">
        <v>382649348</v>
      </c>
      <c r="J38" s="6">
        <v>389255821</v>
      </c>
      <c r="K38" s="25">
        <v>394939938</v>
      </c>
    </row>
    <row r="39" spans="1:11" ht="13.5">
      <c r="A39" s="22" t="s">
        <v>42</v>
      </c>
      <c r="B39" s="6">
        <v>1683589694</v>
      </c>
      <c r="C39" s="6">
        <v>1667889873</v>
      </c>
      <c r="D39" s="23">
        <v>1527663838</v>
      </c>
      <c r="E39" s="24">
        <v>1517708385</v>
      </c>
      <c r="F39" s="6">
        <v>1517708385</v>
      </c>
      <c r="G39" s="25">
        <v>1517708385</v>
      </c>
      <c r="H39" s="26">
        <v>1671527760</v>
      </c>
      <c r="I39" s="24">
        <v>1816979063</v>
      </c>
      <c r="J39" s="6">
        <v>1871635887</v>
      </c>
      <c r="K39" s="25">
        <v>1893468893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110405891</v>
      </c>
      <c r="C42" s="6">
        <v>394174513</v>
      </c>
      <c r="D42" s="23">
        <v>103657706</v>
      </c>
      <c r="E42" s="24">
        <v>372582872</v>
      </c>
      <c r="F42" s="6">
        <v>372582872</v>
      </c>
      <c r="G42" s="25">
        <v>372582872</v>
      </c>
      <c r="H42" s="26">
        <v>19915036</v>
      </c>
      <c r="I42" s="24">
        <v>644897012</v>
      </c>
      <c r="J42" s="6">
        <v>727459301</v>
      </c>
      <c r="K42" s="25">
        <v>733260879</v>
      </c>
    </row>
    <row r="43" spans="1:11" ht="13.5">
      <c r="A43" s="22" t="s">
        <v>45</v>
      </c>
      <c r="B43" s="6">
        <v>-57682058</v>
      </c>
      <c r="C43" s="6">
        <v>-382856821</v>
      </c>
      <c r="D43" s="23">
        <v>-118887608</v>
      </c>
      <c r="E43" s="24">
        <v>-159916000</v>
      </c>
      <c r="F43" s="6">
        <v>-159916000</v>
      </c>
      <c r="G43" s="25">
        <v>-159916000</v>
      </c>
      <c r="H43" s="26">
        <v>0</v>
      </c>
      <c r="I43" s="24">
        <v>-203042372</v>
      </c>
      <c r="J43" s="6">
        <v>-208852150</v>
      </c>
      <c r="K43" s="25">
        <v>-166612800</v>
      </c>
    </row>
    <row r="44" spans="1:11" ht="13.5">
      <c r="A44" s="22" t="s">
        <v>46</v>
      </c>
      <c r="B44" s="6">
        <v>-26112012</v>
      </c>
      <c r="C44" s="6">
        <v>-24920436</v>
      </c>
      <c r="D44" s="23">
        <v>-22521517</v>
      </c>
      <c r="E44" s="24">
        <v>-16797868</v>
      </c>
      <c r="F44" s="6">
        <v>-16797868</v>
      </c>
      <c r="G44" s="25">
        <v>-16797868</v>
      </c>
      <c r="H44" s="26">
        <v>-492874</v>
      </c>
      <c r="I44" s="24">
        <v>-436754359</v>
      </c>
      <c r="J44" s="6">
        <v>-313393527</v>
      </c>
      <c r="K44" s="25">
        <v>-314315883</v>
      </c>
    </row>
    <row r="45" spans="1:11" ht="13.5">
      <c r="A45" s="34" t="s">
        <v>47</v>
      </c>
      <c r="B45" s="7">
        <v>-11317692</v>
      </c>
      <c r="C45" s="7">
        <v>0</v>
      </c>
      <c r="D45" s="64">
        <v>-34394373</v>
      </c>
      <c r="E45" s="65">
        <v>195869004</v>
      </c>
      <c r="F45" s="7">
        <v>195869004</v>
      </c>
      <c r="G45" s="66">
        <v>195869004</v>
      </c>
      <c r="H45" s="67">
        <v>-15288076</v>
      </c>
      <c r="I45" s="65">
        <v>-56974474</v>
      </c>
      <c r="J45" s="7">
        <v>148239150</v>
      </c>
      <c r="K45" s="66">
        <v>400571346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-11307692</v>
      </c>
      <c r="C48" s="6">
        <v>41542361</v>
      </c>
      <c r="D48" s="23">
        <v>17404132</v>
      </c>
      <c r="E48" s="24">
        <v>20305</v>
      </c>
      <c r="F48" s="6">
        <v>20305</v>
      </c>
      <c r="G48" s="25">
        <v>20305</v>
      </c>
      <c r="H48" s="26">
        <v>-14921215</v>
      </c>
      <c r="I48" s="24">
        <v>21903763</v>
      </c>
      <c r="J48" s="6">
        <v>16403763</v>
      </c>
      <c r="K48" s="25">
        <v>15903763</v>
      </c>
    </row>
    <row r="49" spans="1:11" ht="13.5">
      <c r="A49" s="22" t="s">
        <v>50</v>
      </c>
      <c r="B49" s="6">
        <f>+B75</f>
        <v>80658746.7939226</v>
      </c>
      <c r="C49" s="6">
        <f aca="true" t="shared" si="6" ref="C49:K49">+C75</f>
        <v>221754364.36773986</v>
      </c>
      <c r="D49" s="23">
        <f t="shared" si="6"/>
        <v>393175952.3323643</v>
      </c>
      <c r="E49" s="24">
        <f t="shared" si="6"/>
        <v>276229089.75233364</v>
      </c>
      <c r="F49" s="6">
        <f t="shared" si="6"/>
        <v>272978084.28308964</v>
      </c>
      <c r="G49" s="25">
        <f t="shared" si="6"/>
        <v>272978084.28308964</v>
      </c>
      <c r="H49" s="26">
        <f t="shared" si="6"/>
        <v>1034357480</v>
      </c>
      <c r="I49" s="24">
        <f t="shared" si="6"/>
        <v>3937958.0547680855</v>
      </c>
      <c r="J49" s="6">
        <f t="shared" si="6"/>
        <v>-101942636.7615062</v>
      </c>
      <c r="K49" s="25">
        <f t="shared" si="6"/>
        <v>-185055267.00303614</v>
      </c>
    </row>
    <row r="50" spans="1:11" ht="13.5">
      <c r="A50" s="34" t="s">
        <v>51</v>
      </c>
      <c r="B50" s="7">
        <f>+B48-B49</f>
        <v>-91966438.7939226</v>
      </c>
      <c r="C50" s="7">
        <f aca="true" t="shared" si="7" ref="C50:K50">+C48-C49</f>
        <v>-180212003.36773986</v>
      </c>
      <c r="D50" s="64">
        <f t="shared" si="7"/>
        <v>-375771820.3323643</v>
      </c>
      <c r="E50" s="65">
        <f t="shared" si="7"/>
        <v>-276208784.75233364</v>
      </c>
      <c r="F50" s="7">
        <f t="shared" si="7"/>
        <v>-272957779.28308964</v>
      </c>
      <c r="G50" s="66">
        <f t="shared" si="7"/>
        <v>-272957779.28308964</v>
      </c>
      <c r="H50" s="67">
        <f t="shared" si="7"/>
        <v>-1049278695</v>
      </c>
      <c r="I50" s="65">
        <f t="shared" si="7"/>
        <v>17965804.945231915</v>
      </c>
      <c r="J50" s="7">
        <f t="shared" si="7"/>
        <v>118346399.7615062</v>
      </c>
      <c r="K50" s="66">
        <f t="shared" si="7"/>
        <v>200959030.00303614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3023347</v>
      </c>
      <c r="C53" s="6">
        <v>2717486870</v>
      </c>
      <c r="D53" s="23">
        <v>1913853465</v>
      </c>
      <c r="E53" s="24">
        <v>159916218</v>
      </c>
      <c r="F53" s="6">
        <v>159916218</v>
      </c>
      <c r="G53" s="25">
        <v>159916218</v>
      </c>
      <c r="H53" s="26">
        <v>0</v>
      </c>
      <c r="I53" s="24">
        <v>205460372</v>
      </c>
      <c r="J53" s="6">
        <v>211068150</v>
      </c>
      <c r="K53" s="25">
        <v>168627800</v>
      </c>
    </row>
    <row r="54" spans="1:11" ht="13.5">
      <c r="A54" s="22" t="s">
        <v>95</v>
      </c>
      <c r="B54" s="6">
        <v>167063457</v>
      </c>
      <c r="C54" s="6">
        <v>164806401</v>
      </c>
      <c r="D54" s="23">
        <v>127549467</v>
      </c>
      <c r="E54" s="24">
        <v>165000000</v>
      </c>
      <c r="F54" s="6">
        <v>165000000</v>
      </c>
      <c r="G54" s="25">
        <v>165000000</v>
      </c>
      <c r="H54" s="26">
        <v>0</v>
      </c>
      <c r="I54" s="24">
        <v>165000000</v>
      </c>
      <c r="J54" s="6">
        <v>165000000</v>
      </c>
      <c r="K54" s="25">
        <v>165000000</v>
      </c>
    </row>
    <row r="55" spans="1:11" ht="13.5">
      <c r="A55" s="22" t="s">
        <v>54</v>
      </c>
      <c r="B55" s="6">
        <v>16823794</v>
      </c>
      <c r="C55" s="6">
        <v>7450089</v>
      </c>
      <c r="D55" s="23">
        <v>15795757</v>
      </c>
      <c r="E55" s="24">
        <v>145399916</v>
      </c>
      <c r="F55" s="6">
        <v>145399916</v>
      </c>
      <c r="G55" s="25">
        <v>145399916</v>
      </c>
      <c r="H55" s="26">
        <v>0</v>
      </c>
      <c r="I55" s="24">
        <v>76006200</v>
      </c>
      <c r="J55" s="6">
        <v>43960000</v>
      </c>
      <c r="K55" s="25">
        <v>44580000</v>
      </c>
    </row>
    <row r="56" spans="1:11" ht="13.5">
      <c r="A56" s="22" t="s">
        <v>55</v>
      </c>
      <c r="B56" s="6">
        <v>99993604</v>
      </c>
      <c r="C56" s="6">
        <v>110671178</v>
      </c>
      <c r="D56" s="23">
        <v>143505151</v>
      </c>
      <c r="E56" s="24">
        <v>0</v>
      </c>
      <c r="F56" s="6">
        <v>0</v>
      </c>
      <c r="G56" s="25">
        <v>0</v>
      </c>
      <c r="H56" s="26">
        <v>0</v>
      </c>
      <c r="I56" s="24">
        <v>131869421</v>
      </c>
      <c r="J56" s="6">
        <v>123678346</v>
      </c>
      <c r="K56" s="25">
        <v>128625480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15269420</v>
      </c>
      <c r="G59" s="25">
        <v>15269420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0.9715154888731674</v>
      </c>
      <c r="C70" s="5">
        <f aca="true" t="shared" si="8" ref="C70:K70">IF(ISERROR(C71/C72),0,(C71/C72))</f>
        <v>1.0146149572717864</v>
      </c>
      <c r="D70" s="5">
        <f t="shared" si="8"/>
        <v>0.7480381543964515</v>
      </c>
      <c r="E70" s="5">
        <f t="shared" si="8"/>
        <v>0.829368739673472</v>
      </c>
      <c r="F70" s="5">
        <f t="shared" si="8"/>
        <v>0.842283768426759</v>
      </c>
      <c r="G70" s="5">
        <f t="shared" si="8"/>
        <v>0.842283768426759</v>
      </c>
      <c r="H70" s="5">
        <f t="shared" si="8"/>
        <v>0</v>
      </c>
      <c r="I70" s="5">
        <f t="shared" si="8"/>
        <v>0.8503787612344696</v>
      </c>
      <c r="J70" s="5">
        <f t="shared" si="8"/>
        <v>0.8304231856866028</v>
      </c>
      <c r="K70" s="5">
        <f t="shared" si="8"/>
        <v>0.8195579669854421</v>
      </c>
    </row>
    <row r="71" spans="1:11" ht="12.75" hidden="1">
      <c r="A71" s="1" t="s">
        <v>101</v>
      </c>
      <c r="B71" s="1">
        <f>+B83</f>
        <v>1127854638</v>
      </c>
      <c r="C71" s="1">
        <f aca="true" t="shared" si="9" ref="C71:K71">+C83</f>
        <v>1285189067</v>
      </c>
      <c r="D71" s="1">
        <f t="shared" si="9"/>
        <v>1100213845</v>
      </c>
      <c r="E71" s="1">
        <f t="shared" si="9"/>
        <v>1410277420</v>
      </c>
      <c r="F71" s="1">
        <f t="shared" si="9"/>
        <v>1410277420</v>
      </c>
      <c r="G71" s="1">
        <f t="shared" si="9"/>
        <v>1410277420</v>
      </c>
      <c r="H71" s="1">
        <f t="shared" si="9"/>
        <v>3228618541</v>
      </c>
      <c r="I71" s="1">
        <f t="shared" si="9"/>
        <v>2029141228</v>
      </c>
      <c r="J71" s="1">
        <f t="shared" si="9"/>
        <v>2191472527</v>
      </c>
      <c r="K71" s="1">
        <f t="shared" si="9"/>
        <v>2391975424</v>
      </c>
    </row>
    <row r="72" spans="1:11" ht="12.75" hidden="1">
      <c r="A72" s="1" t="s">
        <v>102</v>
      </c>
      <c r="B72" s="1">
        <f>+B77</f>
        <v>1160922961</v>
      </c>
      <c r="C72" s="1">
        <f aca="true" t="shared" si="10" ref="C72:K72">+C77</f>
        <v>1266676642</v>
      </c>
      <c r="D72" s="1">
        <f t="shared" si="10"/>
        <v>1470799101</v>
      </c>
      <c r="E72" s="1">
        <f t="shared" si="10"/>
        <v>1700422686</v>
      </c>
      <c r="F72" s="1">
        <f t="shared" si="10"/>
        <v>1674349516</v>
      </c>
      <c r="G72" s="1">
        <f t="shared" si="10"/>
        <v>1674349516</v>
      </c>
      <c r="H72" s="1">
        <f t="shared" si="10"/>
        <v>0</v>
      </c>
      <c r="I72" s="1">
        <f t="shared" si="10"/>
        <v>2386161697</v>
      </c>
      <c r="J72" s="1">
        <f t="shared" si="10"/>
        <v>2638982828</v>
      </c>
      <c r="K72" s="1">
        <f t="shared" si="10"/>
        <v>2918616523</v>
      </c>
    </row>
    <row r="73" spans="1:11" ht="12.75" hidden="1">
      <c r="A73" s="1" t="s">
        <v>103</v>
      </c>
      <c r="B73" s="1">
        <f>+B74</f>
        <v>126115765.33333333</v>
      </c>
      <c r="C73" s="1">
        <f aca="true" t="shared" si="11" ref="C73:K73">+(C78+C80+C81+C82)-(B78+B80+B81+B82)</f>
        <v>10971143</v>
      </c>
      <c r="D73" s="1">
        <f t="shared" si="11"/>
        <v>222199682</v>
      </c>
      <c r="E73" s="1">
        <f t="shared" si="11"/>
        <v>-257439513</v>
      </c>
      <c r="F73" s="1">
        <f>+(F78+F80+F81+F82)-(D78+D80+D81+D82)</f>
        <v>-257439513</v>
      </c>
      <c r="G73" s="1">
        <f>+(G78+G80+G81+G82)-(D78+D80+D81+D82)</f>
        <v>-257439513</v>
      </c>
      <c r="H73" s="1">
        <f>+(H78+H80+H81+H82)-(D78+D80+D81+D82)</f>
        <v>433602673</v>
      </c>
      <c r="I73" s="1">
        <f>+(I78+I80+I81+I82)-(E78+E80+E81+E82)</f>
        <v>719682171</v>
      </c>
      <c r="J73" s="1">
        <f t="shared" si="11"/>
        <v>54509000</v>
      </c>
      <c r="K73" s="1">
        <f t="shared" si="11"/>
        <v>54004000</v>
      </c>
    </row>
    <row r="74" spans="1:11" ht="12.75" hidden="1">
      <c r="A74" s="1" t="s">
        <v>104</v>
      </c>
      <c r="B74" s="1">
        <f>+TREND(C74:E74)</f>
        <v>126115765.33333333</v>
      </c>
      <c r="C74" s="1">
        <f>+C73</f>
        <v>10971143</v>
      </c>
      <c r="D74" s="1">
        <f aca="true" t="shared" si="12" ref="D74:K74">+D73</f>
        <v>222199682</v>
      </c>
      <c r="E74" s="1">
        <f t="shared" si="12"/>
        <v>-257439513</v>
      </c>
      <c r="F74" s="1">
        <f t="shared" si="12"/>
        <v>-257439513</v>
      </c>
      <c r="G74" s="1">
        <f t="shared" si="12"/>
        <v>-257439513</v>
      </c>
      <c r="H74" s="1">
        <f t="shared" si="12"/>
        <v>433602673</v>
      </c>
      <c r="I74" s="1">
        <f t="shared" si="12"/>
        <v>719682171</v>
      </c>
      <c r="J74" s="1">
        <f t="shared" si="12"/>
        <v>54509000</v>
      </c>
      <c r="K74" s="1">
        <f t="shared" si="12"/>
        <v>54004000</v>
      </c>
    </row>
    <row r="75" spans="1:11" ht="12.75" hidden="1">
      <c r="A75" s="1" t="s">
        <v>105</v>
      </c>
      <c r="B75" s="1">
        <f>+B84-(((B80+B81+B78)*B70)-B79)</f>
        <v>80658746.7939226</v>
      </c>
      <c r="C75" s="1">
        <f aca="true" t="shared" si="13" ref="C75:K75">+C84-(((C80+C81+C78)*C70)-C79)</f>
        <v>221754364.36773986</v>
      </c>
      <c r="D75" s="1">
        <f t="shared" si="13"/>
        <v>393175952.3323643</v>
      </c>
      <c r="E75" s="1">
        <f t="shared" si="13"/>
        <v>276229089.75233364</v>
      </c>
      <c r="F75" s="1">
        <f t="shared" si="13"/>
        <v>272978084.28308964</v>
      </c>
      <c r="G75" s="1">
        <f t="shared" si="13"/>
        <v>272978084.28308964</v>
      </c>
      <c r="H75" s="1">
        <f t="shared" si="13"/>
        <v>1034357480</v>
      </c>
      <c r="I75" s="1">
        <f t="shared" si="13"/>
        <v>3937958.0547680855</v>
      </c>
      <c r="J75" s="1">
        <f t="shared" si="13"/>
        <v>-101942636.7615062</v>
      </c>
      <c r="K75" s="1">
        <f t="shared" si="13"/>
        <v>-185055267.00303614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1160922961</v>
      </c>
      <c r="C77" s="3">
        <v>1266676642</v>
      </c>
      <c r="D77" s="3">
        <v>1470799101</v>
      </c>
      <c r="E77" s="3">
        <v>1700422686</v>
      </c>
      <c r="F77" s="3">
        <v>1674349516</v>
      </c>
      <c r="G77" s="3">
        <v>1674349516</v>
      </c>
      <c r="H77" s="3">
        <v>0</v>
      </c>
      <c r="I77" s="3">
        <v>2386161697</v>
      </c>
      <c r="J77" s="3">
        <v>2638982828</v>
      </c>
      <c r="K77" s="3">
        <v>2918616523</v>
      </c>
    </row>
    <row r="78" spans="1:11" ht="12.75" hidden="1">
      <c r="A78" s="2" t="s">
        <v>65</v>
      </c>
      <c r="B78" s="3">
        <v>24740</v>
      </c>
      <c r="C78" s="3">
        <v>12679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348788622</v>
      </c>
      <c r="C79" s="3">
        <v>512910806</v>
      </c>
      <c r="D79" s="3">
        <v>774048689</v>
      </c>
      <c r="E79" s="3">
        <v>485000000</v>
      </c>
      <c r="F79" s="3">
        <v>485000000</v>
      </c>
      <c r="G79" s="3">
        <v>485000000</v>
      </c>
      <c r="H79" s="3">
        <v>1034357480</v>
      </c>
      <c r="I79" s="3">
        <v>830000000</v>
      </c>
      <c r="J79" s="3">
        <v>750000000</v>
      </c>
      <c r="K79" s="3">
        <v>700000000</v>
      </c>
    </row>
    <row r="80" spans="1:11" ht="12.75" hidden="1">
      <c r="A80" s="2" t="s">
        <v>67</v>
      </c>
      <c r="B80" s="3">
        <v>192613702</v>
      </c>
      <c r="C80" s="3">
        <v>186241399</v>
      </c>
      <c r="D80" s="3">
        <v>448743356</v>
      </c>
      <c r="E80" s="3">
        <v>161535721</v>
      </c>
      <c r="F80" s="3">
        <v>161535721</v>
      </c>
      <c r="G80" s="3">
        <v>161535721</v>
      </c>
      <c r="H80" s="3">
        <v>820105221</v>
      </c>
      <c r="I80" s="3">
        <v>881217837</v>
      </c>
      <c r="J80" s="3">
        <v>931217837</v>
      </c>
      <c r="K80" s="3">
        <v>981217837</v>
      </c>
    </row>
    <row r="81" spans="1:11" ht="12.75" hidden="1">
      <c r="A81" s="2" t="s">
        <v>68</v>
      </c>
      <c r="B81" s="3">
        <v>83352912</v>
      </c>
      <c r="C81" s="3">
        <v>100708419</v>
      </c>
      <c r="D81" s="3">
        <v>60418823</v>
      </c>
      <c r="E81" s="3">
        <v>90186945</v>
      </c>
      <c r="F81" s="3">
        <v>90186945</v>
      </c>
      <c r="G81" s="3">
        <v>90186945</v>
      </c>
      <c r="H81" s="3">
        <v>122659631</v>
      </c>
      <c r="I81" s="3">
        <v>90187000</v>
      </c>
      <c r="J81" s="3">
        <v>94696000</v>
      </c>
      <c r="K81" s="3">
        <v>98700000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1127854638</v>
      </c>
      <c r="C83" s="3">
        <v>1285189067</v>
      </c>
      <c r="D83" s="3">
        <v>1100213845</v>
      </c>
      <c r="E83" s="3">
        <v>1410277420</v>
      </c>
      <c r="F83" s="3">
        <v>1410277420</v>
      </c>
      <c r="G83" s="3">
        <v>1410277420</v>
      </c>
      <c r="H83" s="3">
        <v>3228618541</v>
      </c>
      <c r="I83" s="3">
        <v>2029141228</v>
      </c>
      <c r="J83" s="3">
        <v>2191472527</v>
      </c>
      <c r="K83" s="3">
        <v>2391975424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198443748</v>
      </c>
      <c r="C5" s="6">
        <v>230303644</v>
      </c>
      <c r="D5" s="23">
        <v>264425808</v>
      </c>
      <c r="E5" s="24">
        <v>272882246</v>
      </c>
      <c r="F5" s="6">
        <v>278807712</v>
      </c>
      <c r="G5" s="25">
        <v>278807712</v>
      </c>
      <c r="H5" s="26">
        <v>0</v>
      </c>
      <c r="I5" s="24">
        <v>301305502</v>
      </c>
      <c r="J5" s="6">
        <v>316055776</v>
      </c>
      <c r="K5" s="25">
        <v>326327590</v>
      </c>
    </row>
    <row r="6" spans="1:11" ht="13.5">
      <c r="A6" s="22" t="s">
        <v>18</v>
      </c>
      <c r="B6" s="6">
        <v>485777778</v>
      </c>
      <c r="C6" s="6">
        <v>555194862</v>
      </c>
      <c r="D6" s="23">
        <v>626611035</v>
      </c>
      <c r="E6" s="24">
        <v>688453514</v>
      </c>
      <c r="F6" s="6">
        <v>686977141</v>
      </c>
      <c r="G6" s="25">
        <v>686977141</v>
      </c>
      <c r="H6" s="26">
        <v>0</v>
      </c>
      <c r="I6" s="24">
        <v>766788972</v>
      </c>
      <c r="J6" s="6">
        <v>855753002</v>
      </c>
      <c r="K6" s="25">
        <v>954198527</v>
      </c>
    </row>
    <row r="7" spans="1:11" ht="13.5">
      <c r="A7" s="22" t="s">
        <v>19</v>
      </c>
      <c r="B7" s="6">
        <v>21606766</v>
      </c>
      <c r="C7" s="6">
        <v>20894052</v>
      </c>
      <c r="D7" s="23">
        <v>22475654</v>
      </c>
      <c r="E7" s="24">
        <v>20693700</v>
      </c>
      <c r="F7" s="6">
        <v>21469319</v>
      </c>
      <c r="G7" s="25">
        <v>21469319</v>
      </c>
      <c r="H7" s="26">
        <v>0</v>
      </c>
      <c r="I7" s="24">
        <v>21381260</v>
      </c>
      <c r="J7" s="6">
        <v>21981300</v>
      </c>
      <c r="K7" s="25">
        <v>23271991</v>
      </c>
    </row>
    <row r="8" spans="1:11" ht="13.5">
      <c r="A8" s="22" t="s">
        <v>20</v>
      </c>
      <c r="B8" s="6">
        <v>81607087</v>
      </c>
      <c r="C8" s="6">
        <v>91380081</v>
      </c>
      <c r="D8" s="23">
        <v>120038816</v>
      </c>
      <c r="E8" s="24">
        <v>189619569</v>
      </c>
      <c r="F8" s="6">
        <v>111668219</v>
      </c>
      <c r="G8" s="25">
        <v>111668219</v>
      </c>
      <c r="H8" s="26">
        <v>0</v>
      </c>
      <c r="I8" s="24">
        <v>126295300</v>
      </c>
      <c r="J8" s="6">
        <v>141525120</v>
      </c>
      <c r="K8" s="25">
        <v>160987640</v>
      </c>
    </row>
    <row r="9" spans="1:11" ht="13.5">
      <c r="A9" s="22" t="s">
        <v>21</v>
      </c>
      <c r="B9" s="6">
        <v>115890525</v>
      </c>
      <c r="C9" s="6">
        <v>107463648</v>
      </c>
      <c r="D9" s="23">
        <v>169752268</v>
      </c>
      <c r="E9" s="24">
        <v>131554424</v>
      </c>
      <c r="F9" s="6">
        <v>115543787</v>
      </c>
      <c r="G9" s="25">
        <v>115543787</v>
      </c>
      <c r="H9" s="26">
        <v>0</v>
      </c>
      <c r="I9" s="24">
        <v>147159773</v>
      </c>
      <c r="J9" s="6">
        <v>150236132</v>
      </c>
      <c r="K9" s="25">
        <v>155764137</v>
      </c>
    </row>
    <row r="10" spans="1:11" ht="25.5">
      <c r="A10" s="27" t="s">
        <v>94</v>
      </c>
      <c r="B10" s="28">
        <f>SUM(B5:B9)</f>
        <v>903325904</v>
      </c>
      <c r="C10" s="29">
        <f aca="true" t="shared" si="0" ref="C10:K10">SUM(C5:C9)</f>
        <v>1005236287</v>
      </c>
      <c r="D10" s="30">
        <f t="shared" si="0"/>
        <v>1203303581</v>
      </c>
      <c r="E10" s="28">
        <f t="shared" si="0"/>
        <v>1303203453</v>
      </c>
      <c r="F10" s="29">
        <f t="shared" si="0"/>
        <v>1214466178</v>
      </c>
      <c r="G10" s="31">
        <f t="shared" si="0"/>
        <v>1214466178</v>
      </c>
      <c r="H10" s="32">
        <f t="shared" si="0"/>
        <v>0</v>
      </c>
      <c r="I10" s="28">
        <f t="shared" si="0"/>
        <v>1362930807</v>
      </c>
      <c r="J10" s="29">
        <f t="shared" si="0"/>
        <v>1485551330</v>
      </c>
      <c r="K10" s="31">
        <f t="shared" si="0"/>
        <v>1620549885</v>
      </c>
    </row>
    <row r="11" spans="1:11" ht="13.5">
      <c r="A11" s="22" t="s">
        <v>22</v>
      </c>
      <c r="B11" s="6">
        <v>252327632</v>
      </c>
      <c r="C11" s="6">
        <v>289071173</v>
      </c>
      <c r="D11" s="23">
        <v>308716531</v>
      </c>
      <c r="E11" s="24">
        <v>344431966</v>
      </c>
      <c r="F11" s="6">
        <v>346292835</v>
      </c>
      <c r="G11" s="25">
        <v>346292835</v>
      </c>
      <c r="H11" s="26">
        <v>0</v>
      </c>
      <c r="I11" s="24">
        <v>385662127</v>
      </c>
      <c r="J11" s="6">
        <v>418250151</v>
      </c>
      <c r="K11" s="25">
        <v>451938355</v>
      </c>
    </row>
    <row r="12" spans="1:11" ht="13.5">
      <c r="A12" s="22" t="s">
        <v>23</v>
      </c>
      <c r="B12" s="6">
        <v>14613183</v>
      </c>
      <c r="C12" s="6">
        <v>15502253</v>
      </c>
      <c r="D12" s="23">
        <v>17087587</v>
      </c>
      <c r="E12" s="24">
        <v>18817670</v>
      </c>
      <c r="F12" s="6">
        <v>18711270</v>
      </c>
      <c r="G12" s="25">
        <v>18711270</v>
      </c>
      <c r="H12" s="26">
        <v>0</v>
      </c>
      <c r="I12" s="24">
        <v>19698455</v>
      </c>
      <c r="J12" s="6">
        <v>21175838</v>
      </c>
      <c r="K12" s="25">
        <v>22869905</v>
      </c>
    </row>
    <row r="13" spans="1:11" ht="13.5">
      <c r="A13" s="22" t="s">
        <v>95</v>
      </c>
      <c r="B13" s="6">
        <v>159590654</v>
      </c>
      <c r="C13" s="6">
        <v>151663079</v>
      </c>
      <c r="D13" s="23">
        <v>149681321</v>
      </c>
      <c r="E13" s="24">
        <v>176251700</v>
      </c>
      <c r="F13" s="6">
        <v>176251700</v>
      </c>
      <c r="G13" s="25">
        <v>176251700</v>
      </c>
      <c r="H13" s="26">
        <v>0</v>
      </c>
      <c r="I13" s="24">
        <v>157228228</v>
      </c>
      <c r="J13" s="6">
        <v>154696859</v>
      </c>
      <c r="K13" s="25">
        <v>153955056</v>
      </c>
    </row>
    <row r="14" spans="1:11" ht="13.5">
      <c r="A14" s="22" t="s">
        <v>24</v>
      </c>
      <c r="B14" s="6">
        <v>14585490</v>
      </c>
      <c r="C14" s="6">
        <v>12170010</v>
      </c>
      <c r="D14" s="23">
        <v>10969999</v>
      </c>
      <c r="E14" s="24">
        <v>28080922</v>
      </c>
      <c r="F14" s="6">
        <v>28080922</v>
      </c>
      <c r="G14" s="25">
        <v>28080922</v>
      </c>
      <c r="H14" s="26">
        <v>0</v>
      </c>
      <c r="I14" s="24">
        <v>30890224</v>
      </c>
      <c r="J14" s="6">
        <v>42201188</v>
      </c>
      <c r="K14" s="25">
        <v>47969723</v>
      </c>
    </row>
    <row r="15" spans="1:11" ht="13.5">
      <c r="A15" s="22" t="s">
        <v>25</v>
      </c>
      <c r="B15" s="6">
        <v>250573806</v>
      </c>
      <c r="C15" s="6">
        <v>288735083</v>
      </c>
      <c r="D15" s="23">
        <v>296646672</v>
      </c>
      <c r="E15" s="24">
        <v>340072243</v>
      </c>
      <c r="F15" s="6">
        <v>339072778</v>
      </c>
      <c r="G15" s="25">
        <v>339072778</v>
      </c>
      <c r="H15" s="26">
        <v>0</v>
      </c>
      <c r="I15" s="24">
        <v>380168395</v>
      </c>
      <c r="J15" s="6">
        <v>432457083</v>
      </c>
      <c r="K15" s="25">
        <v>492309937</v>
      </c>
    </row>
    <row r="16" spans="1:11" ht="13.5">
      <c r="A16" s="33" t="s">
        <v>26</v>
      </c>
      <c r="B16" s="6">
        <v>44028549</v>
      </c>
      <c r="C16" s="6">
        <v>49878154</v>
      </c>
      <c r="D16" s="23">
        <v>57517288</v>
      </c>
      <c r="E16" s="24">
        <v>62503456</v>
      </c>
      <c r="F16" s="6">
        <v>64393292</v>
      </c>
      <c r="G16" s="25">
        <v>64393292</v>
      </c>
      <c r="H16" s="26">
        <v>0</v>
      </c>
      <c r="I16" s="24">
        <v>67662998</v>
      </c>
      <c r="J16" s="6">
        <v>72769828</v>
      </c>
      <c r="K16" s="25">
        <v>77428759</v>
      </c>
    </row>
    <row r="17" spans="1:11" ht="13.5">
      <c r="A17" s="22" t="s">
        <v>27</v>
      </c>
      <c r="B17" s="6">
        <v>177884951</v>
      </c>
      <c r="C17" s="6">
        <v>241906726</v>
      </c>
      <c r="D17" s="23">
        <v>300188389</v>
      </c>
      <c r="E17" s="24">
        <v>382228214</v>
      </c>
      <c r="F17" s="6">
        <v>316526594</v>
      </c>
      <c r="G17" s="25">
        <v>316526594</v>
      </c>
      <c r="H17" s="26">
        <v>0</v>
      </c>
      <c r="I17" s="24">
        <v>361519675</v>
      </c>
      <c r="J17" s="6">
        <v>377780825</v>
      </c>
      <c r="K17" s="25">
        <v>397905178</v>
      </c>
    </row>
    <row r="18" spans="1:11" ht="13.5">
      <c r="A18" s="34" t="s">
        <v>28</v>
      </c>
      <c r="B18" s="35">
        <f>SUM(B11:B17)</f>
        <v>913604265</v>
      </c>
      <c r="C18" s="36">
        <f aca="true" t="shared" si="1" ref="C18:K18">SUM(C11:C17)</f>
        <v>1048926478</v>
      </c>
      <c r="D18" s="37">
        <f t="shared" si="1"/>
        <v>1140807787</v>
      </c>
      <c r="E18" s="35">
        <f t="shared" si="1"/>
        <v>1352386171</v>
      </c>
      <c r="F18" s="36">
        <f t="shared" si="1"/>
        <v>1289329391</v>
      </c>
      <c r="G18" s="38">
        <f t="shared" si="1"/>
        <v>1289329391</v>
      </c>
      <c r="H18" s="39">
        <f t="shared" si="1"/>
        <v>0</v>
      </c>
      <c r="I18" s="35">
        <f t="shared" si="1"/>
        <v>1402830102</v>
      </c>
      <c r="J18" s="36">
        <f t="shared" si="1"/>
        <v>1519331772</v>
      </c>
      <c r="K18" s="38">
        <f t="shared" si="1"/>
        <v>1644376913</v>
      </c>
    </row>
    <row r="19" spans="1:11" ht="13.5">
      <c r="A19" s="34" t="s">
        <v>29</v>
      </c>
      <c r="B19" s="40">
        <f>+B10-B18</f>
        <v>-10278361</v>
      </c>
      <c r="C19" s="41">
        <f aca="true" t="shared" si="2" ref="C19:K19">+C10-C18</f>
        <v>-43690191</v>
      </c>
      <c r="D19" s="42">
        <f t="shared" si="2"/>
        <v>62495794</v>
      </c>
      <c r="E19" s="40">
        <f t="shared" si="2"/>
        <v>-49182718</v>
      </c>
      <c r="F19" s="41">
        <f t="shared" si="2"/>
        <v>-74863213</v>
      </c>
      <c r="G19" s="43">
        <f t="shared" si="2"/>
        <v>-74863213</v>
      </c>
      <c r="H19" s="44">
        <f t="shared" si="2"/>
        <v>0</v>
      </c>
      <c r="I19" s="40">
        <f t="shared" si="2"/>
        <v>-39899295</v>
      </c>
      <c r="J19" s="41">
        <f t="shared" si="2"/>
        <v>-33780442</v>
      </c>
      <c r="K19" s="43">
        <f t="shared" si="2"/>
        <v>-23827028</v>
      </c>
    </row>
    <row r="20" spans="1:11" ht="13.5">
      <c r="A20" s="22" t="s">
        <v>30</v>
      </c>
      <c r="B20" s="24">
        <v>42166137</v>
      </c>
      <c r="C20" s="6">
        <v>50559717</v>
      </c>
      <c r="D20" s="23">
        <v>110428900</v>
      </c>
      <c r="E20" s="24">
        <v>45770680</v>
      </c>
      <c r="F20" s="6">
        <v>90619937</v>
      </c>
      <c r="G20" s="25">
        <v>90619937</v>
      </c>
      <c r="H20" s="26">
        <v>0</v>
      </c>
      <c r="I20" s="24">
        <v>112012333</v>
      </c>
      <c r="J20" s="6">
        <v>62721880</v>
      </c>
      <c r="K20" s="25">
        <v>61641360</v>
      </c>
    </row>
    <row r="21" spans="1:11" ht="13.5">
      <c r="A21" s="22" t="s">
        <v>96</v>
      </c>
      <c r="B21" s="45">
        <v>37935825</v>
      </c>
      <c r="C21" s="46">
        <v>27295431</v>
      </c>
      <c r="D21" s="47">
        <v>0</v>
      </c>
      <c r="E21" s="45">
        <v>49908340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69823601</v>
      </c>
      <c r="C22" s="52">
        <f aca="true" t="shared" si="3" ref="C22:K22">SUM(C19:C21)</f>
        <v>34164957</v>
      </c>
      <c r="D22" s="53">
        <f t="shared" si="3"/>
        <v>172924694</v>
      </c>
      <c r="E22" s="51">
        <f t="shared" si="3"/>
        <v>46496302</v>
      </c>
      <c r="F22" s="52">
        <f t="shared" si="3"/>
        <v>15756724</v>
      </c>
      <c r="G22" s="54">
        <f t="shared" si="3"/>
        <v>15756724</v>
      </c>
      <c r="H22" s="55">
        <f t="shared" si="3"/>
        <v>0</v>
      </c>
      <c r="I22" s="51">
        <f t="shared" si="3"/>
        <v>72113038</v>
      </c>
      <c r="J22" s="52">
        <f t="shared" si="3"/>
        <v>28941438</v>
      </c>
      <c r="K22" s="54">
        <f t="shared" si="3"/>
        <v>37814332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69823601</v>
      </c>
      <c r="C24" s="41">
        <f aca="true" t="shared" si="4" ref="C24:K24">SUM(C22:C23)</f>
        <v>34164957</v>
      </c>
      <c r="D24" s="42">
        <f t="shared" si="4"/>
        <v>172924694</v>
      </c>
      <c r="E24" s="40">
        <f t="shared" si="4"/>
        <v>46496302</v>
      </c>
      <c r="F24" s="41">
        <f t="shared" si="4"/>
        <v>15756724</v>
      </c>
      <c r="G24" s="43">
        <f t="shared" si="4"/>
        <v>15756724</v>
      </c>
      <c r="H24" s="44">
        <f t="shared" si="4"/>
        <v>0</v>
      </c>
      <c r="I24" s="40">
        <f t="shared" si="4"/>
        <v>72113038</v>
      </c>
      <c r="J24" s="41">
        <f t="shared" si="4"/>
        <v>28941438</v>
      </c>
      <c r="K24" s="43">
        <f t="shared" si="4"/>
        <v>37814332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232872093</v>
      </c>
      <c r="C27" s="7">
        <v>228231650</v>
      </c>
      <c r="D27" s="64">
        <v>307235212</v>
      </c>
      <c r="E27" s="65">
        <v>187899180</v>
      </c>
      <c r="F27" s="7">
        <v>264234477</v>
      </c>
      <c r="G27" s="66">
        <v>264234477</v>
      </c>
      <c r="H27" s="67">
        <v>0</v>
      </c>
      <c r="I27" s="65">
        <v>236368760</v>
      </c>
      <c r="J27" s="7">
        <v>245005480</v>
      </c>
      <c r="K27" s="66">
        <v>227290860</v>
      </c>
    </row>
    <row r="28" spans="1:11" ht="13.5">
      <c r="A28" s="68" t="s">
        <v>30</v>
      </c>
      <c r="B28" s="6">
        <v>42166766</v>
      </c>
      <c r="C28" s="6">
        <v>50559636</v>
      </c>
      <c r="D28" s="23">
        <v>100377561</v>
      </c>
      <c r="E28" s="24">
        <v>45770680</v>
      </c>
      <c r="F28" s="6">
        <v>55671595</v>
      </c>
      <c r="G28" s="25">
        <v>55671595</v>
      </c>
      <c r="H28" s="26">
        <v>0</v>
      </c>
      <c r="I28" s="24">
        <v>62170240</v>
      </c>
      <c r="J28" s="6">
        <v>51954880</v>
      </c>
      <c r="K28" s="25">
        <v>53631360</v>
      </c>
    </row>
    <row r="29" spans="1:11" ht="13.5">
      <c r="A29" s="22" t="s">
        <v>99</v>
      </c>
      <c r="B29" s="6">
        <v>37906235</v>
      </c>
      <c r="C29" s="6">
        <v>25920490</v>
      </c>
      <c r="D29" s="23">
        <v>8017040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72573013</v>
      </c>
      <c r="C30" s="6">
        <v>69933414</v>
      </c>
      <c r="D30" s="23">
        <v>71919366</v>
      </c>
      <c r="E30" s="24">
        <v>77630000</v>
      </c>
      <c r="F30" s="6">
        <v>127786021</v>
      </c>
      <c r="G30" s="25">
        <v>127786021</v>
      </c>
      <c r="H30" s="26">
        <v>0</v>
      </c>
      <c r="I30" s="24">
        <v>97976000</v>
      </c>
      <c r="J30" s="6">
        <v>114770000</v>
      </c>
      <c r="K30" s="25">
        <v>101000000</v>
      </c>
    </row>
    <row r="31" spans="1:11" ht="13.5">
      <c r="A31" s="22" t="s">
        <v>35</v>
      </c>
      <c r="B31" s="6">
        <v>80226079</v>
      </c>
      <c r="C31" s="6">
        <v>81818110</v>
      </c>
      <c r="D31" s="23">
        <v>126921245</v>
      </c>
      <c r="E31" s="24">
        <v>64498500</v>
      </c>
      <c r="F31" s="6">
        <v>80776861</v>
      </c>
      <c r="G31" s="25">
        <v>80776861</v>
      </c>
      <c r="H31" s="26">
        <v>0</v>
      </c>
      <c r="I31" s="24">
        <v>76222520</v>
      </c>
      <c r="J31" s="6">
        <v>78280600</v>
      </c>
      <c r="K31" s="25">
        <v>72659500</v>
      </c>
    </row>
    <row r="32" spans="1:11" ht="13.5">
      <c r="A32" s="34" t="s">
        <v>36</v>
      </c>
      <c r="B32" s="7">
        <f>SUM(B28:B31)</f>
        <v>232872093</v>
      </c>
      <c r="C32" s="7">
        <f aca="true" t="shared" si="5" ref="C32:K32">SUM(C28:C31)</f>
        <v>228231650</v>
      </c>
      <c r="D32" s="64">
        <f t="shared" si="5"/>
        <v>307235212</v>
      </c>
      <c r="E32" s="65">
        <f t="shared" si="5"/>
        <v>187899180</v>
      </c>
      <c r="F32" s="7">
        <f t="shared" si="5"/>
        <v>264234477</v>
      </c>
      <c r="G32" s="66">
        <f t="shared" si="5"/>
        <v>264234477</v>
      </c>
      <c r="H32" s="67">
        <f t="shared" si="5"/>
        <v>0</v>
      </c>
      <c r="I32" s="65">
        <f t="shared" si="5"/>
        <v>236368760</v>
      </c>
      <c r="J32" s="7">
        <f t="shared" si="5"/>
        <v>245005480</v>
      </c>
      <c r="K32" s="66">
        <f t="shared" si="5"/>
        <v>227290860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510767067</v>
      </c>
      <c r="C35" s="6">
        <v>554007761</v>
      </c>
      <c r="D35" s="23">
        <v>689992751</v>
      </c>
      <c r="E35" s="24">
        <v>664039674</v>
      </c>
      <c r="F35" s="6">
        <v>521435090</v>
      </c>
      <c r="G35" s="25">
        <v>521435090</v>
      </c>
      <c r="H35" s="26">
        <v>717207144</v>
      </c>
      <c r="I35" s="24">
        <v>717285723</v>
      </c>
      <c r="J35" s="6">
        <v>777810323</v>
      </c>
      <c r="K35" s="25">
        <v>839343909</v>
      </c>
    </row>
    <row r="36" spans="1:11" ht="13.5">
      <c r="A36" s="22" t="s">
        <v>39</v>
      </c>
      <c r="B36" s="6">
        <v>6163489090</v>
      </c>
      <c r="C36" s="6">
        <v>5899905560</v>
      </c>
      <c r="D36" s="23">
        <v>5975566455</v>
      </c>
      <c r="E36" s="24">
        <v>6076727240</v>
      </c>
      <c r="F36" s="6">
        <v>6153062537</v>
      </c>
      <c r="G36" s="25">
        <v>6153062537</v>
      </c>
      <c r="H36" s="26">
        <v>5957885353</v>
      </c>
      <c r="I36" s="24">
        <v>6142451202</v>
      </c>
      <c r="J36" s="6">
        <v>6232759823</v>
      </c>
      <c r="K36" s="25">
        <v>6306095627</v>
      </c>
    </row>
    <row r="37" spans="1:11" ht="13.5">
      <c r="A37" s="22" t="s">
        <v>40</v>
      </c>
      <c r="B37" s="6">
        <v>193089778</v>
      </c>
      <c r="C37" s="6">
        <v>219128659</v>
      </c>
      <c r="D37" s="23">
        <v>244307738</v>
      </c>
      <c r="E37" s="24">
        <v>251190489</v>
      </c>
      <c r="F37" s="6">
        <v>251190488</v>
      </c>
      <c r="G37" s="25">
        <v>251190488</v>
      </c>
      <c r="H37" s="26">
        <v>184569871</v>
      </c>
      <c r="I37" s="24">
        <v>273021673</v>
      </c>
      <c r="J37" s="6">
        <v>292205895</v>
      </c>
      <c r="K37" s="25">
        <v>313025069</v>
      </c>
    </row>
    <row r="38" spans="1:11" ht="13.5">
      <c r="A38" s="22" t="s">
        <v>41</v>
      </c>
      <c r="B38" s="6">
        <v>189642701</v>
      </c>
      <c r="C38" s="6">
        <v>182269856</v>
      </c>
      <c r="D38" s="23">
        <v>177847627</v>
      </c>
      <c r="E38" s="24">
        <v>444826743</v>
      </c>
      <c r="F38" s="6">
        <v>490866514</v>
      </c>
      <c r="G38" s="25">
        <v>490866514</v>
      </c>
      <c r="H38" s="26">
        <v>179602506</v>
      </c>
      <c r="I38" s="24">
        <v>396446089</v>
      </c>
      <c r="J38" s="6">
        <v>517063980</v>
      </c>
      <c r="K38" s="25">
        <v>593957748</v>
      </c>
    </row>
    <row r="39" spans="1:11" ht="13.5">
      <c r="A39" s="22" t="s">
        <v>42</v>
      </c>
      <c r="B39" s="6">
        <v>6291523678</v>
      </c>
      <c r="C39" s="6">
        <v>6052514806</v>
      </c>
      <c r="D39" s="23">
        <v>6243403841</v>
      </c>
      <c r="E39" s="24">
        <v>6044749682</v>
      </c>
      <c r="F39" s="6">
        <v>5932440625</v>
      </c>
      <c r="G39" s="25">
        <v>5932440625</v>
      </c>
      <c r="H39" s="26">
        <v>6310920120</v>
      </c>
      <c r="I39" s="24">
        <v>6190269163</v>
      </c>
      <c r="J39" s="6">
        <v>6201300272</v>
      </c>
      <c r="K39" s="25">
        <v>6238456721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246621399</v>
      </c>
      <c r="C42" s="6">
        <v>221030876</v>
      </c>
      <c r="D42" s="23">
        <v>338202429</v>
      </c>
      <c r="E42" s="24">
        <v>317619010</v>
      </c>
      <c r="F42" s="6">
        <v>169883881</v>
      </c>
      <c r="G42" s="25">
        <v>169883881</v>
      </c>
      <c r="H42" s="26">
        <v>338150872</v>
      </c>
      <c r="I42" s="24">
        <v>196822412</v>
      </c>
      <c r="J42" s="6">
        <v>191145133</v>
      </c>
      <c r="K42" s="25">
        <v>202812080</v>
      </c>
    </row>
    <row r="43" spans="1:11" ht="13.5">
      <c r="A43" s="22" t="s">
        <v>45</v>
      </c>
      <c r="B43" s="6">
        <v>-234573354</v>
      </c>
      <c r="C43" s="6">
        <v>-227960767</v>
      </c>
      <c r="D43" s="23">
        <v>-307916881</v>
      </c>
      <c r="E43" s="24">
        <v>-391249180</v>
      </c>
      <c r="F43" s="6">
        <v>-293434477</v>
      </c>
      <c r="G43" s="25">
        <v>-293434477</v>
      </c>
      <c r="H43" s="26">
        <v>-297230844</v>
      </c>
      <c r="I43" s="24">
        <v>-290218760</v>
      </c>
      <c r="J43" s="6">
        <v>-289855480</v>
      </c>
      <c r="K43" s="25">
        <v>-281140860</v>
      </c>
    </row>
    <row r="44" spans="1:11" ht="13.5">
      <c r="A44" s="22" t="s">
        <v>46</v>
      </c>
      <c r="B44" s="6">
        <v>-12979214</v>
      </c>
      <c r="C44" s="6">
        <v>5886059</v>
      </c>
      <c r="D44" s="23">
        <v>-5326465</v>
      </c>
      <c r="E44" s="24">
        <v>68532409</v>
      </c>
      <c r="F44" s="6">
        <v>114572180</v>
      </c>
      <c r="G44" s="25">
        <v>114572180</v>
      </c>
      <c r="H44" s="26">
        <v>-10353529</v>
      </c>
      <c r="I44" s="24">
        <v>86971799</v>
      </c>
      <c r="J44" s="6">
        <v>101806614</v>
      </c>
      <c r="K44" s="25">
        <v>84571989</v>
      </c>
    </row>
    <row r="45" spans="1:11" ht="13.5">
      <c r="A45" s="34" t="s">
        <v>47</v>
      </c>
      <c r="B45" s="7">
        <v>58439515</v>
      </c>
      <c r="C45" s="7">
        <v>57395683</v>
      </c>
      <c r="D45" s="64">
        <v>82354766</v>
      </c>
      <c r="E45" s="65">
        <v>42761647</v>
      </c>
      <c r="F45" s="7">
        <v>59347807</v>
      </c>
      <c r="G45" s="66">
        <v>59347807</v>
      </c>
      <c r="H45" s="67">
        <v>98892723</v>
      </c>
      <c r="I45" s="65">
        <v>72175563</v>
      </c>
      <c r="J45" s="7">
        <v>75271830</v>
      </c>
      <c r="K45" s="66">
        <v>81515039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382439515</v>
      </c>
      <c r="C48" s="6">
        <v>405395683</v>
      </c>
      <c r="D48" s="23">
        <v>432354766</v>
      </c>
      <c r="E48" s="24">
        <v>555761647</v>
      </c>
      <c r="F48" s="6">
        <v>413157063</v>
      </c>
      <c r="G48" s="25">
        <v>413157063</v>
      </c>
      <c r="H48" s="26">
        <v>508892726</v>
      </c>
      <c r="I48" s="24">
        <v>580175563</v>
      </c>
      <c r="J48" s="6">
        <v>636271830</v>
      </c>
      <c r="K48" s="25">
        <v>692515039</v>
      </c>
    </row>
    <row r="49" spans="1:11" ht="13.5">
      <c r="A49" s="22" t="s">
        <v>50</v>
      </c>
      <c r="B49" s="6">
        <f>+B75</f>
        <v>216766218.0324552</v>
      </c>
      <c r="C49" s="6">
        <f aca="true" t="shared" si="6" ref="C49:K49">+C75</f>
        <v>253109790.71514386</v>
      </c>
      <c r="D49" s="23">
        <f t="shared" si="6"/>
        <v>271834606.4468225</v>
      </c>
      <c r="E49" s="24">
        <f t="shared" si="6"/>
        <v>291624859.71387684</v>
      </c>
      <c r="F49" s="6">
        <f t="shared" si="6"/>
        <v>298755540.2524733</v>
      </c>
      <c r="G49" s="25">
        <f t="shared" si="6"/>
        <v>298755540.2524733</v>
      </c>
      <c r="H49" s="26">
        <f t="shared" si="6"/>
        <v>306045440</v>
      </c>
      <c r="I49" s="24">
        <f t="shared" si="6"/>
        <v>363535158.93443567</v>
      </c>
      <c r="J49" s="6">
        <f t="shared" si="6"/>
        <v>459758663.5598502</v>
      </c>
      <c r="K49" s="25">
        <f t="shared" si="6"/>
        <v>575745824.2522637</v>
      </c>
    </row>
    <row r="50" spans="1:11" ht="13.5">
      <c r="A50" s="34" t="s">
        <v>51</v>
      </c>
      <c r="B50" s="7">
        <f>+B48-B49</f>
        <v>165673296.9675448</v>
      </c>
      <c r="C50" s="7">
        <f aca="true" t="shared" si="7" ref="C50:K50">+C48-C49</f>
        <v>152285892.28485614</v>
      </c>
      <c r="D50" s="64">
        <f t="shared" si="7"/>
        <v>160520159.55317748</v>
      </c>
      <c r="E50" s="65">
        <f t="shared" si="7"/>
        <v>264136787.28612316</v>
      </c>
      <c r="F50" s="7">
        <f t="shared" si="7"/>
        <v>114401522.7475267</v>
      </c>
      <c r="G50" s="66">
        <f t="shared" si="7"/>
        <v>114401522.7475267</v>
      </c>
      <c r="H50" s="67">
        <f t="shared" si="7"/>
        <v>202847286</v>
      </c>
      <c r="I50" s="65">
        <f t="shared" si="7"/>
        <v>216640404.06556433</v>
      </c>
      <c r="J50" s="7">
        <f t="shared" si="7"/>
        <v>176513166.44014978</v>
      </c>
      <c r="K50" s="66">
        <f t="shared" si="7"/>
        <v>116769214.74773633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6163318949</v>
      </c>
      <c r="C53" s="6">
        <v>5899785469</v>
      </c>
      <c r="D53" s="23">
        <v>6634961212</v>
      </c>
      <c r="E53" s="24">
        <v>6076727237</v>
      </c>
      <c r="F53" s="6">
        <v>6153062534</v>
      </c>
      <c r="G53" s="25">
        <v>6153062534</v>
      </c>
      <c r="H53" s="26">
        <v>5888828057</v>
      </c>
      <c r="I53" s="24">
        <v>6142451201</v>
      </c>
      <c r="J53" s="6">
        <v>6232759822</v>
      </c>
      <c r="K53" s="25">
        <v>6306095626</v>
      </c>
    </row>
    <row r="54" spans="1:11" ht="13.5">
      <c r="A54" s="22" t="s">
        <v>95</v>
      </c>
      <c r="B54" s="6">
        <v>159590654</v>
      </c>
      <c r="C54" s="6">
        <v>151663079</v>
      </c>
      <c r="D54" s="23">
        <v>149681321</v>
      </c>
      <c r="E54" s="24">
        <v>176251700</v>
      </c>
      <c r="F54" s="6">
        <v>176251700</v>
      </c>
      <c r="G54" s="25">
        <v>176251700</v>
      </c>
      <c r="H54" s="26">
        <v>0</v>
      </c>
      <c r="I54" s="24">
        <v>157228228</v>
      </c>
      <c r="J54" s="6">
        <v>154696859</v>
      </c>
      <c r="K54" s="25">
        <v>153955056</v>
      </c>
    </row>
    <row r="55" spans="1:11" ht="13.5">
      <c r="A55" s="22" t="s">
        <v>54</v>
      </c>
      <c r="B55" s="6">
        <v>111148338</v>
      </c>
      <c r="C55" s="6">
        <v>34719308</v>
      </c>
      <c r="D55" s="23">
        <v>41368382</v>
      </c>
      <c r="E55" s="24">
        <v>53133500</v>
      </c>
      <c r="F55" s="6">
        <v>61399770</v>
      </c>
      <c r="G55" s="25">
        <v>61399770</v>
      </c>
      <c r="H55" s="26">
        <v>0</v>
      </c>
      <c r="I55" s="24">
        <v>60167764</v>
      </c>
      <c r="J55" s="6">
        <v>54891100</v>
      </c>
      <c r="K55" s="25">
        <v>52108000</v>
      </c>
    </row>
    <row r="56" spans="1:11" ht="13.5">
      <c r="A56" s="22" t="s">
        <v>55</v>
      </c>
      <c r="B56" s="6">
        <v>47191284</v>
      </c>
      <c r="C56" s="6">
        <v>51431247</v>
      </c>
      <c r="D56" s="23">
        <v>49666195</v>
      </c>
      <c r="E56" s="24">
        <v>62840610</v>
      </c>
      <c r="F56" s="6">
        <v>65516533</v>
      </c>
      <c r="G56" s="25">
        <v>65516533</v>
      </c>
      <c r="H56" s="26">
        <v>0</v>
      </c>
      <c r="I56" s="24">
        <v>74127890</v>
      </c>
      <c r="J56" s="6">
        <v>79652985</v>
      </c>
      <c r="K56" s="25">
        <v>83689711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16709689</v>
      </c>
      <c r="C59" s="6">
        <v>19988454</v>
      </c>
      <c r="D59" s="23">
        <v>20987875</v>
      </c>
      <c r="E59" s="24">
        <v>51633763</v>
      </c>
      <c r="F59" s="6">
        <v>51633763</v>
      </c>
      <c r="G59" s="25">
        <v>51633763</v>
      </c>
      <c r="H59" s="26">
        <v>51633763</v>
      </c>
      <c r="I59" s="24">
        <v>53505581</v>
      </c>
      <c r="J59" s="6">
        <v>58124002</v>
      </c>
      <c r="K59" s="25">
        <v>63057536</v>
      </c>
    </row>
    <row r="60" spans="1:11" ht="13.5">
      <c r="A60" s="33" t="s">
        <v>58</v>
      </c>
      <c r="B60" s="6">
        <v>47200571</v>
      </c>
      <c r="C60" s="6">
        <v>57057772</v>
      </c>
      <c r="D60" s="23">
        <v>56472288</v>
      </c>
      <c r="E60" s="24">
        <v>72205575</v>
      </c>
      <c r="F60" s="6">
        <v>72205575</v>
      </c>
      <c r="G60" s="25">
        <v>72205575</v>
      </c>
      <c r="H60" s="26">
        <v>72205575</v>
      </c>
      <c r="I60" s="24">
        <v>59440555</v>
      </c>
      <c r="J60" s="6">
        <v>63860572</v>
      </c>
      <c r="K60" s="25">
        <v>67842389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680</v>
      </c>
      <c r="F62" s="92">
        <v>680</v>
      </c>
      <c r="G62" s="93">
        <v>680</v>
      </c>
      <c r="H62" s="94">
        <v>680</v>
      </c>
      <c r="I62" s="91">
        <v>612</v>
      </c>
      <c r="J62" s="92">
        <v>551</v>
      </c>
      <c r="K62" s="93">
        <v>496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1.0448125208640728</v>
      </c>
      <c r="C70" s="5">
        <f aca="true" t="shared" si="8" ref="C70:K70">IF(ISERROR(C71/C72),0,(C71/C72))</f>
        <v>0.9979797288805876</v>
      </c>
      <c r="D70" s="5">
        <f t="shared" si="8"/>
        <v>0.9668323033503706</v>
      </c>
      <c r="E70" s="5">
        <f t="shared" si="8"/>
        <v>0.9987666702298192</v>
      </c>
      <c r="F70" s="5">
        <f t="shared" si="8"/>
        <v>0.9989940257391049</v>
      </c>
      <c r="G70" s="5">
        <f t="shared" si="8"/>
        <v>0.9989940257391049</v>
      </c>
      <c r="H70" s="5">
        <f t="shared" si="8"/>
        <v>0</v>
      </c>
      <c r="I70" s="5">
        <f t="shared" si="8"/>
        <v>0.9985042303946453</v>
      </c>
      <c r="J70" s="5">
        <f t="shared" si="8"/>
        <v>0.9985550651677749</v>
      </c>
      <c r="K70" s="5">
        <f t="shared" si="8"/>
        <v>0.9986007856862147</v>
      </c>
    </row>
    <row r="71" spans="1:11" ht="12.75" hidden="1">
      <c r="A71" s="1" t="s">
        <v>101</v>
      </c>
      <c r="B71" s="1">
        <f>+B83</f>
        <v>835927850</v>
      </c>
      <c r="C71" s="1">
        <f aca="true" t="shared" si="9" ref="C71:K71">+C83</f>
        <v>891100505</v>
      </c>
      <c r="D71" s="1">
        <f t="shared" si="9"/>
        <v>1025516901</v>
      </c>
      <c r="E71" s="1">
        <f t="shared" si="9"/>
        <v>1091392475</v>
      </c>
      <c r="F71" s="1">
        <f t="shared" si="9"/>
        <v>1079441656</v>
      </c>
      <c r="G71" s="1">
        <f t="shared" si="9"/>
        <v>1079441656</v>
      </c>
      <c r="H71" s="1">
        <f t="shared" si="9"/>
        <v>1249426818</v>
      </c>
      <c r="I71" s="1">
        <f t="shared" si="9"/>
        <v>1213286731</v>
      </c>
      <c r="J71" s="1">
        <f t="shared" si="9"/>
        <v>1319984858</v>
      </c>
      <c r="K71" s="1">
        <f t="shared" si="9"/>
        <v>1434130786</v>
      </c>
    </row>
    <row r="72" spans="1:11" ht="12.75" hidden="1">
      <c r="A72" s="1" t="s">
        <v>102</v>
      </c>
      <c r="B72" s="1">
        <f>+B77</f>
        <v>800074495</v>
      </c>
      <c r="C72" s="1">
        <f aca="true" t="shared" si="10" ref="C72:K72">+C77</f>
        <v>892904414</v>
      </c>
      <c r="D72" s="1">
        <f t="shared" si="10"/>
        <v>1060697804</v>
      </c>
      <c r="E72" s="1">
        <f t="shared" si="10"/>
        <v>1092740184</v>
      </c>
      <c r="F72" s="1">
        <f t="shared" si="10"/>
        <v>1080528640</v>
      </c>
      <c r="G72" s="1">
        <f t="shared" si="10"/>
        <v>1080528640</v>
      </c>
      <c r="H72" s="1">
        <f t="shared" si="10"/>
        <v>0</v>
      </c>
      <c r="I72" s="1">
        <f t="shared" si="10"/>
        <v>1215104247</v>
      </c>
      <c r="J72" s="1">
        <f t="shared" si="10"/>
        <v>1321894910</v>
      </c>
      <c r="K72" s="1">
        <f t="shared" si="10"/>
        <v>1436140254</v>
      </c>
    </row>
    <row r="73" spans="1:11" ht="12.75" hidden="1">
      <c r="A73" s="1" t="s">
        <v>103</v>
      </c>
      <c r="B73" s="1">
        <f>+B74</f>
        <v>1255399.833333334</v>
      </c>
      <c r="C73" s="1">
        <f aca="true" t="shared" si="11" ref="C73:K73">+(C78+C80+C81+C82)-(B78+B80+B81+B82)</f>
        <v>-12194292</v>
      </c>
      <c r="D73" s="1">
        <f t="shared" si="11"/>
        <v>15122169</v>
      </c>
      <c r="E73" s="1">
        <f t="shared" si="11"/>
        <v>-38259521</v>
      </c>
      <c r="F73" s="1">
        <f>+(F78+F80+F81+F82)-(D78+D80+D81+D82)</f>
        <v>-38259522</v>
      </c>
      <c r="G73" s="1">
        <f>+(G78+G80+G81+G82)-(D78+D80+D81+D82)</f>
        <v>-38259522</v>
      </c>
      <c r="H73" s="1">
        <f>+(H78+H80+H81+H82)-(D78+D80+D81+D82)</f>
        <v>-49787468</v>
      </c>
      <c r="I73" s="1">
        <f>+(I78+I80+I81+I82)-(E78+E80+E81+E82)</f>
        <v>26470161</v>
      </c>
      <c r="J73" s="1">
        <f t="shared" si="11"/>
        <v>1948263</v>
      </c>
      <c r="K73" s="1">
        <f t="shared" si="11"/>
        <v>2686303</v>
      </c>
    </row>
    <row r="74" spans="1:11" ht="12.75" hidden="1">
      <c r="A74" s="1" t="s">
        <v>104</v>
      </c>
      <c r="B74" s="1">
        <f>+TREND(C74:E74)</f>
        <v>1255399.833333334</v>
      </c>
      <c r="C74" s="1">
        <f>+C73</f>
        <v>-12194292</v>
      </c>
      <c r="D74" s="1">
        <f aca="true" t="shared" si="12" ref="D74:K74">+D73</f>
        <v>15122169</v>
      </c>
      <c r="E74" s="1">
        <f t="shared" si="12"/>
        <v>-38259521</v>
      </c>
      <c r="F74" s="1">
        <f t="shared" si="12"/>
        <v>-38259522</v>
      </c>
      <c r="G74" s="1">
        <f t="shared" si="12"/>
        <v>-38259522</v>
      </c>
      <c r="H74" s="1">
        <f t="shared" si="12"/>
        <v>-49787468</v>
      </c>
      <c r="I74" s="1">
        <f t="shared" si="12"/>
        <v>26470161</v>
      </c>
      <c r="J74" s="1">
        <f t="shared" si="12"/>
        <v>1948263</v>
      </c>
      <c r="K74" s="1">
        <f t="shared" si="12"/>
        <v>2686303</v>
      </c>
    </row>
    <row r="75" spans="1:11" ht="12.75" hidden="1">
      <c r="A75" s="1" t="s">
        <v>105</v>
      </c>
      <c r="B75" s="1">
        <f>+B84-(((B80+B81+B78)*B70)-B79)</f>
        <v>216766218.0324552</v>
      </c>
      <c r="C75" s="1">
        <f aca="true" t="shared" si="13" ref="C75:K75">+C84-(((C80+C81+C78)*C70)-C79)</f>
        <v>253109790.71514386</v>
      </c>
      <c r="D75" s="1">
        <f t="shared" si="13"/>
        <v>271834606.4468225</v>
      </c>
      <c r="E75" s="1">
        <f t="shared" si="13"/>
        <v>291624859.71387684</v>
      </c>
      <c r="F75" s="1">
        <f t="shared" si="13"/>
        <v>298755540.2524733</v>
      </c>
      <c r="G75" s="1">
        <f t="shared" si="13"/>
        <v>298755540.2524733</v>
      </c>
      <c r="H75" s="1">
        <f t="shared" si="13"/>
        <v>306045440</v>
      </c>
      <c r="I75" s="1">
        <f t="shared" si="13"/>
        <v>363535158.93443567</v>
      </c>
      <c r="J75" s="1">
        <f t="shared" si="13"/>
        <v>459758663.5598502</v>
      </c>
      <c r="K75" s="1">
        <f t="shared" si="13"/>
        <v>575745824.2522637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800074495</v>
      </c>
      <c r="C77" s="3">
        <v>892904414</v>
      </c>
      <c r="D77" s="3">
        <v>1060697804</v>
      </c>
      <c r="E77" s="3">
        <v>1092740184</v>
      </c>
      <c r="F77" s="3">
        <v>1080528640</v>
      </c>
      <c r="G77" s="3">
        <v>1080528640</v>
      </c>
      <c r="H77" s="3">
        <v>0</v>
      </c>
      <c r="I77" s="3">
        <v>1215104247</v>
      </c>
      <c r="J77" s="3">
        <v>1321894910</v>
      </c>
      <c r="K77" s="3">
        <v>1436140254</v>
      </c>
    </row>
    <row r="78" spans="1:11" ht="12.75" hidden="1">
      <c r="A78" s="2" t="s">
        <v>65</v>
      </c>
      <c r="B78" s="3">
        <v>170137</v>
      </c>
      <c r="C78" s="3">
        <v>120097</v>
      </c>
      <c r="D78" s="3">
        <v>84089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132878986</v>
      </c>
      <c r="C79" s="3">
        <v>139252374</v>
      </c>
      <c r="D79" s="3">
        <v>154992463</v>
      </c>
      <c r="E79" s="3">
        <v>152865322</v>
      </c>
      <c r="F79" s="3">
        <v>152865322</v>
      </c>
      <c r="G79" s="3">
        <v>152865322</v>
      </c>
      <c r="H79" s="3">
        <v>93394742</v>
      </c>
      <c r="I79" s="3">
        <v>165175231</v>
      </c>
      <c r="J79" s="3">
        <v>173250359</v>
      </c>
      <c r="K79" s="3">
        <v>184123887</v>
      </c>
    </row>
    <row r="80" spans="1:11" ht="12.75" hidden="1">
      <c r="A80" s="2" t="s">
        <v>67</v>
      </c>
      <c r="B80" s="3">
        <v>42452016</v>
      </c>
      <c r="C80" s="3">
        <v>46827117</v>
      </c>
      <c r="D80" s="3">
        <v>46422955</v>
      </c>
      <c r="E80" s="3">
        <v>40552337</v>
      </c>
      <c r="F80" s="3">
        <v>40552336</v>
      </c>
      <c r="G80" s="3">
        <v>40552336</v>
      </c>
      <c r="H80" s="3">
        <v>43113342</v>
      </c>
      <c r="I80" s="3">
        <v>53372498</v>
      </c>
      <c r="J80" s="3">
        <v>53272135</v>
      </c>
      <c r="K80" s="3">
        <v>52339950</v>
      </c>
    </row>
    <row r="81" spans="1:11" ht="12.75" hidden="1">
      <c r="A81" s="2" t="s">
        <v>68</v>
      </c>
      <c r="B81" s="3">
        <v>50323856</v>
      </c>
      <c r="C81" s="3">
        <v>36931486</v>
      </c>
      <c r="D81" s="3">
        <v>52588274</v>
      </c>
      <c r="E81" s="3">
        <v>20486256</v>
      </c>
      <c r="F81" s="3">
        <v>20486256</v>
      </c>
      <c r="G81" s="3">
        <v>20486256</v>
      </c>
      <c r="H81" s="3">
        <v>6397304</v>
      </c>
      <c r="I81" s="3">
        <v>34136256</v>
      </c>
      <c r="J81" s="3">
        <v>36184882</v>
      </c>
      <c r="K81" s="3">
        <v>39803370</v>
      </c>
    </row>
    <row r="82" spans="1:11" ht="12.75" hidden="1">
      <c r="A82" s="2" t="s">
        <v>69</v>
      </c>
      <c r="B82" s="3">
        <v>3424228</v>
      </c>
      <c r="C82" s="3">
        <v>297245</v>
      </c>
      <c r="D82" s="3">
        <v>202796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835927850</v>
      </c>
      <c r="C83" s="3">
        <v>891100505</v>
      </c>
      <c r="D83" s="3">
        <v>1025516901</v>
      </c>
      <c r="E83" s="3">
        <v>1091392475</v>
      </c>
      <c r="F83" s="3">
        <v>1079441656</v>
      </c>
      <c r="G83" s="3">
        <v>1079441656</v>
      </c>
      <c r="H83" s="3">
        <v>1249426818</v>
      </c>
      <c r="I83" s="3">
        <v>1213286731</v>
      </c>
      <c r="J83" s="3">
        <v>1319984858</v>
      </c>
      <c r="K83" s="3">
        <v>1434130786</v>
      </c>
    </row>
    <row r="84" spans="1:11" ht="12.75" hidden="1">
      <c r="A84" s="2" t="s">
        <v>71</v>
      </c>
      <c r="B84" s="3">
        <v>180998386</v>
      </c>
      <c r="C84" s="3">
        <v>197566659</v>
      </c>
      <c r="D84" s="3">
        <v>212650698</v>
      </c>
      <c r="E84" s="3">
        <v>199722850</v>
      </c>
      <c r="F84" s="3">
        <v>206867407</v>
      </c>
      <c r="G84" s="3">
        <v>206867407</v>
      </c>
      <c r="H84" s="3">
        <v>212650698</v>
      </c>
      <c r="I84" s="3">
        <v>285737789</v>
      </c>
      <c r="J84" s="3">
        <v>375836062</v>
      </c>
      <c r="K84" s="3">
        <v>483636329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19682434</v>
      </c>
      <c r="C5" s="6">
        <v>31288141</v>
      </c>
      <c r="D5" s="23">
        <v>54239347</v>
      </c>
      <c r="E5" s="24">
        <v>62157058</v>
      </c>
      <c r="F5" s="6">
        <v>62157058</v>
      </c>
      <c r="G5" s="25">
        <v>62157058</v>
      </c>
      <c r="H5" s="26">
        <v>0</v>
      </c>
      <c r="I5" s="24">
        <v>60321488</v>
      </c>
      <c r="J5" s="6">
        <v>63940778</v>
      </c>
      <c r="K5" s="25">
        <v>67777224</v>
      </c>
    </row>
    <row r="6" spans="1:11" ht="13.5">
      <c r="A6" s="22" t="s">
        <v>18</v>
      </c>
      <c r="B6" s="6">
        <v>53637728</v>
      </c>
      <c r="C6" s="6">
        <v>62244518</v>
      </c>
      <c r="D6" s="23">
        <v>62845568</v>
      </c>
      <c r="E6" s="24">
        <v>73454796</v>
      </c>
      <c r="F6" s="6">
        <v>67554796</v>
      </c>
      <c r="G6" s="25">
        <v>67554796</v>
      </c>
      <c r="H6" s="26">
        <v>0</v>
      </c>
      <c r="I6" s="24">
        <v>73702958</v>
      </c>
      <c r="J6" s="6">
        <v>80475587</v>
      </c>
      <c r="K6" s="25">
        <v>87941327</v>
      </c>
    </row>
    <row r="7" spans="1:11" ht="13.5">
      <c r="A7" s="22" t="s">
        <v>19</v>
      </c>
      <c r="B7" s="6">
        <v>104459</v>
      </c>
      <c r="C7" s="6">
        <v>463559</v>
      </c>
      <c r="D7" s="23">
        <v>218287</v>
      </c>
      <c r="E7" s="24">
        <v>216240</v>
      </c>
      <c r="F7" s="6">
        <v>264000</v>
      </c>
      <c r="G7" s="25">
        <v>264000</v>
      </c>
      <c r="H7" s="26">
        <v>0</v>
      </c>
      <c r="I7" s="24">
        <v>216240</v>
      </c>
      <c r="J7" s="6">
        <v>229214</v>
      </c>
      <c r="K7" s="25">
        <v>242966</v>
      </c>
    </row>
    <row r="8" spans="1:11" ht="13.5">
      <c r="A8" s="22" t="s">
        <v>20</v>
      </c>
      <c r="B8" s="6">
        <v>34350056</v>
      </c>
      <c r="C8" s="6">
        <v>38880695</v>
      </c>
      <c r="D8" s="23">
        <v>41975000</v>
      </c>
      <c r="E8" s="24">
        <v>46402333</v>
      </c>
      <c r="F8" s="6">
        <v>46402333</v>
      </c>
      <c r="G8" s="25">
        <v>46402333</v>
      </c>
      <c r="H8" s="26">
        <v>0</v>
      </c>
      <c r="I8" s="24">
        <v>52305000</v>
      </c>
      <c r="J8" s="6">
        <v>56367000</v>
      </c>
      <c r="K8" s="25">
        <v>60452000</v>
      </c>
    </row>
    <row r="9" spans="1:11" ht="13.5">
      <c r="A9" s="22" t="s">
        <v>21</v>
      </c>
      <c r="B9" s="6">
        <v>9454835</v>
      </c>
      <c r="C9" s="6">
        <v>10558245</v>
      </c>
      <c r="D9" s="23">
        <v>29709516</v>
      </c>
      <c r="E9" s="24">
        <v>9535951</v>
      </c>
      <c r="F9" s="6">
        <v>8660629</v>
      </c>
      <c r="G9" s="25">
        <v>8660629</v>
      </c>
      <c r="H9" s="26">
        <v>0</v>
      </c>
      <c r="I9" s="24">
        <v>13305768</v>
      </c>
      <c r="J9" s="6">
        <v>9768755</v>
      </c>
      <c r="K9" s="25">
        <v>10351619</v>
      </c>
    </row>
    <row r="10" spans="1:11" ht="25.5">
      <c r="A10" s="27" t="s">
        <v>94</v>
      </c>
      <c r="B10" s="28">
        <f>SUM(B5:B9)</f>
        <v>117229512</v>
      </c>
      <c r="C10" s="29">
        <f aca="true" t="shared" si="0" ref="C10:K10">SUM(C5:C9)</f>
        <v>143435158</v>
      </c>
      <c r="D10" s="30">
        <f t="shared" si="0"/>
        <v>188987718</v>
      </c>
      <c r="E10" s="28">
        <f t="shared" si="0"/>
        <v>191766378</v>
      </c>
      <c r="F10" s="29">
        <f t="shared" si="0"/>
        <v>185038816</v>
      </c>
      <c r="G10" s="31">
        <f t="shared" si="0"/>
        <v>185038816</v>
      </c>
      <c r="H10" s="32">
        <f t="shared" si="0"/>
        <v>0</v>
      </c>
      <c r="I10" s="28">
        <f t="shared" si="0"/>
        <v>199851454</v>
      </c>
      <c r="J10" s="29">
        <f t="shared" si="0"/>
        <v>210781334</v>
      </c>
      <c r="K10" s="31">
        <f t="shared" si="0"/>
        <v>226765136</v>
      </c>
    </row>
    <row r="11" spans="1:11" ht="13.5">
      <c r="A11" s="22" t="s">
        <v>22</v>
      </c>
      <c r="B11" s="6">
        <v>49964535</v>
      </c>
      <c r="C11" s="6">
        <v>58653147</v>
      </c>
      <c r="D11" s="23">
        <v>60499222</v>
      </c>
      <c r="E11" s="24">
        <v>78916214</v>
      </c>
      <c r="F11" s="6">
        <v>78916214</v>
      </c>
      <c r="G11" s="25">
        <v>78916214</v>
      </c>
      <c r="H11" s="26">
        <v>0</v>
      </c>
      <c r="I11" s="24">
        <v>82500352</v>
      </c>
      <c r="J11" s="6">
        <v>87016505</v>
      </c>
      <c r="K11" s="25">
        <v>91621034</v>
      </c>
    </row>
    <row r="12" spans="1:11" ht="13.5">
      <c r="A12" s="22" t="s">
        <v>23</v>
      </c>
      <c r="B12" s="6">
        <v>4256473</v>
      </c>
      <c r="C12" s="6">
        <v>4507203</v>
      </c>
      <c r="D12" s="23">
        <v>4811989</v>
      </c>
      <c r="E12" s="24">
        <v>5108645</v>
      </c>
      <c r="F12" s="6">
        <v>5108645</v>
      </c>
      <c r="G12" s="25">
        <v>5108645</v>
      </c>
      <c r="H12" s="26">
        <v>0</v>
      </c>
      <c r="I12" s="24">
        <v>5441566</v>
      </c>
      <c r="J12" s="6">
        <v>5768061</v>
      </c>
      <c r="K12" s="25">
        <v>6114146</v>
      </c>
    </row>
    <row r="13" spans="1:11" ht="13.5">
      <c r="A13" s="22" t="s">
        <v>95</v>
      </c>
      <c r="B13" s="6">
        <v>48036809</v>
      </c>
      <c r="C13" s="6">
        <v>45060186</v>
      </c>
      <c r="D13" s="23">
        <v>49319511</v>
      </c>
      <c r="E13" s="24">
        <v>50979600</v>
      </c>
      <c r="F13" s="6">
        <v>50979600</v>
      </c>
      <c r="G13" s="25">
        <v>50979600</v>
      </c>
      <c r="H13" s="26">
        <v>0</v>
      </c>
      <c r="I13" s="24">
        <v>51486796</v>
      </c>
      <c r="J13" s="6">
        <v>51999063</v>
      </c>
      <c r="K13" s="25">
        <v>52516453</v>
      </c>
    </row>
    <row r="14" spans="1:11" ht="13.5">
      <c r="A14" s="22" t="s">
        <v>24</v>
      </c>
      <c r="B14" s="6">
        <v>1061203</v>
      </c>
      <c r="C14" s="6">
        <v>1256343</v>
      </c>
      <c r="D14" s="23">
        <v>2161754</v>
      </c>
      <c r="E14" s="24">
        <v>1537000</v>
      </c>
      <c r="F14" s="6">
        <v>1937000</v>
      </c>
      <c r="G14" s="25">
        <v>1937000</v>
      </c>
      <c r="H14" s="26">
        <v>0</v>
      </c>
      <c r="I14" s="24">
        <v>2053220</v>
      </c>
      <c r="J14" s="6">
        <v>2176413</v>
      </c>
      <c r="K14" s="25">
        <v>2306997</v>
      </c>
    </row>
    <row r="15" spans="1:11" ht="13.5">
      <c r="A15" s="22" t="s">
        <v>25</v>
      </c>
      <c r="B15" s="6">
        <v>35550399</v>
      </c>
      <c r="C15" s="6">
        <v>35734508</v>
      </c>
      <c r="D15" s="23">
        <v>38385353</v>
      </c>
      <c r="E15" s="24">
        <v>40769696</v>
      </c>
      <c r="F15" s="6">
        <v>46905051</v>
      </c>
      <c r="G15" s="25">
        <v>46905051</v>
      </c>
      <c r="H15" s="26">
        <v>0</v>
      </c>
      <c r="I15" s="24">
        <v>52716547</v>
      </c>
      <c r="J15" s="6">
        <v>59471692</v>
      </c>
      <c r="K15" s="25">
        <v>67173730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42870587</v>
      </c>
      <c r="C17" s="6">
        <v>43096809</v>
      </c>
      <c r="D17" s="23">
        <v>68087390</v>
      </c>
      <c r="E17" s="24">
        <v>56012319</v>
      </c>
      <c r="F17" s="6">
        <v>45969202</v>
      </c>
      <c r="G17" s="25">
        <v>45969202</v>
      </c>
      <c r="H17" s="26">
        <v>0</v>
      </c>
      <c r="I17" s="24">
        <v>57444039</v>
      </c>
      <c r="J17" s="6">
        <v>58502901</v>
      </c>
      <c r="K17" s="25">
        <v>60853651</v>
      </c>
    </row>
    <row r="18" spans="1:11" ht="13.5">
      <c r="A18" s="34" t="s">
        <v>28</v>
      </c>
      <c r="B18" s="35">
        <f>SUM(B11:B17)</f>
        <v>181740006</v>
      </c>
      <c r="C18" s="36">
        <f aca="true" t="shared" si="1" ref="C18:K18">SUM(C11:C17)</f>
        <v>188308196</v>
      </c>
      <c r="D18" s="37">
        <f t="shared" si="1"/>
        <v>223265219</v>
      </c>
      <c r="E18" s="35">
        <f t="shared" si="1"/>
        <v>233323474</v>
      </c>
      <c r="F18" s="36">
        <f t="shared" si="1"/>
        <v>229815712</v>
      </c>
      <c r="G18" s="38">
        <f t="shared" si="1"/>
        <v>229815712</v>
      </c>
      <c r="H18" s="39">
        <f t="shared" si="1"/>
        <v>0</v>
      </c>
      <c r="I18" s="35">
        <f t="shared" si="1"/>
        <v>251642520</v>
      </c>
      <c r="J18" s="36">
        <f t="shared" si="1"/>
        <v>264934635</v>
      </c>
      <c r="K18" s="38">
        <f t="shared" si="1"/>
        <v>280586011</v>
      </c>
    </row>
    <row r="19" spans="1:11" ht="13.5">
      <c r="A19" s="34" t="s">
        <v>29</v>
      </c>
      <c r="B19" s="40">
        <f>+B10-B18</f>
        <v>-64510494</v>
      </c>
      <c r="C19" s="41">
        <f aca="true" t="shared" si="2" ref="C19:K19">+C10-C18</f>
        <v>-44873038</v>
      </c>
      <c r="D19" s="42">
        <f t="shared" si="2"/>
        <v>-34277501</v>
      </c>
      <c r="E19" s="40">
        <f t="shared" si="2"/>
        <v>-41557096</v>
      </c>
      <c r="F19" s="41">
        <f t="shared" si="2"/>
        <v>-44776896</v>
      </c>
      <c r="G19" s="43">
        <f t="shared" si="2"/>
        <v>-44776896</v>
      </c>
      <c r="H19" s="44">
        <f t="shared" si="2"/>
        <v>0</v>
      </c>
      <c r="I19" s="40">
        <f t="shared" si="2"/>
        <v>-51791066</v>
      </c>
      <c r="J19" s="41">
        <f t="shared" si="2"/>
        <v>-54153301</v>
      </c>
      <c r="K19" s="43">
        <f t="shared" si="2"/>
        <v>-53820875</v>
      </c>
    </row>
    <row r="20" spans="1:11" ht="13.5">
      <c r="A20" s="22" t="s">
        <v>30</v>
      </c>
      <c r="B20" s="24">
        <v>8515158</v>
      </c>
      <c r="C20" s="6">
        <v>15336141</v>
      </c>
      <c r="D20" s="23">
        <v>13322000</v>
      </c>
      <c r="E20" s="24">
        <v>17232000</v>
      </c>
      <c r="F20" s="6">
        <v>17232000</v>
      </c>
      <c r="G20" s="25">
        <v>17232000</v>
      </c>
      <c r="H20" s="26">
        <v>0</v>
      </c>
      <c r="I20" s="24">
        <v>17755000</v>
      </c>
      <c r="J20" s="6">
        <v>18306000</v>
      </c>
      <c r="K20" s="25">
        <v>19131000</v>
      </c>
    </row>
    <row r="21" spans="1:11" ht="13.5">
      <c r="A21" s="22" t="s">
        <v>96</v>
      </c>
      <c r="B21" s="45">
        <v>3959258</v>
      </c>
      <c r="C21" s="46">
        <v>22851961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17900000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-52036078</v>
      </c>
      <c r="C22" s="52">
        <f aca="true" t="shared" si="3" ref="C22:K22">SUM(C19:C21)</f>
        <v>-6684936</v>
      </c>
      <c r="D22" s="53">
        <f t="shared" si="3"/>
        <v>-20955501</v>
      </c>
      <c r="E22" s="51">
        <f t="shared" si="3"/>
        <v>-24325096</v>
      </c>
      <c r="F22" s="52">
        <f t="shared" si="3"/>
        <v>-27544896</v>
      </c>
      <c r="G22" s="54">
        <f t="shared" si="3"/>
        <v>-27544896</v>
      </c>
      <c r="H22" s="55">
        <f t="shared" si="3"/>
        <v>0</v>
      </c>
      <c r="I22" s="51">
        <f t="shared" si="3"/>
        <v>-16136066</v>
      </c>
      <c r="J22" s="52">
        <f t="shared" si="3"/>
        <v>-35847301</v>
      </c>
      <c r="K22" s="54">
        <f t="shared" si="3"/>
        <v>-34689875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-52036078</v>
      </c>
      <c r="C24" s="41">
        <f aca="true" t="shared" si="4" ref="C24:K24">SUM(C22:C23)</f>
        <v>-6684936</v>
      </c>
      <c r="D24" s="42">
        <f t="shared" si="4"/>
        <v>-20955501</v>
      </c>
      <c r="E24" s="40">
        <f t="shared" si="4"/>
        <v>-24325096</v>
      </c>
      <c r="F24" s="41">
        <f t="shared" si="4"/>
        <v>-27544896</v>
      </c>
      <c r="G24" s="43">
        <f t="shared" si="4"/>
        <v>-27544896</v>
      </c>
      <c r="H24" s="44">
        <f t="shared" si="4"/>
        <v>0</v>
      </c>
      <c r="I24" s="40">
        <f t="shared" si="4"/>
        <v>-16136066</v>
      </c>
      <c r="J24" s="41">
        <f t="shared" si="4"/>
        <v>-35847301</v>
      </c>
      <c r="K24" s="43">
        <f t="shared" si="4"/>
        <v>-34689875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22057013</v>
      </c>
      <c r="C27" s="7">
        <v>34951005</v>
      </c>
      <c r="D27" s="64">
        <v>21741226</v>
      </c>
      <c r="E27" s="65">
        <v>17267400</v>
      </c>
      <c r="F27" s="7">
        <v>17071600</v>
      </c>
      <c r="G27" s="66">
        <v>17071600</v>
      </c>
      <c r="H27" s="67">
        <v>0</v>
      </c>
      <c r="I27" s="65">
        <v>35924900</v>
      </c>
      <c r="J27" s="7">
        <v>20571503</v>
      </c>
      <c r="K27" s="66">
        <v>22378867</v>
      </c>
    </row>
    <row r="28" spans="1:11" ht="13.5">
      <c r="A28" s="68" t="s">
        <v>30</v>
      </c>
      <c r="B28" s="6">
        <v>12923074</v>
      </c>
      <c r="C28" s="6">
        <v>34547440</v>
      </c>
      <c r="D28" s="23">
        <v>21328651</v>
      </c>
      <c r="E28" s="24">
        <v>16370400</v>
      </c>
      <c r="F28" s="6">
        <v>16370400</v>
      </c>
      <c r="G28" s="25">
        <v>16370400</v>
      </c>
      <c r="H28" s="26">
        <v>0</v>
      </c>
      <c r="I28" s="24">
        <v>34767250</v>
      </c>
      <c r="J28" s="6">
        <v>19390700</v>
      </c>
      <c r="K28" s="25">
        <v>21174450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9133939</v>
      </c>
      <c r="C31" s="6">
        <v>403565</v>
      </c>
      <c r="D31" s="23">
        <v>412574</v>
      </c>
      <c r="E31" s="24">
        <v>897000</v>
      </c>
      <c r="F31" s="6">
        <v>701200</v>
      </c>
      <c r="G31" s="25">
        <v>701200</v>
      </c>
      <c r="H31" s="26">
        <v>0</v>
      </c>
      <c r="I31" s="24">
        <v>1157650</v>
      </c>
      <c r="J31" s="6">
        <v>1180803</v>
      </c>
      <c r="K31" s="25">
        <v>1204417</v>
      </c>
    </row>
    <row r="32" spans="1:11" ht="13.5">
      <c r="A32" s="34" t="s">
        <v>36</v>
      </c>
      <c r="B32" s="7">
        <f>SUM(B28:B31)</f>
        <v>22057013</v>
      </c>
      <c r="C32" s="7">
        <f aca="true" t="shared" si="5" ref="C32:K32">SUM(C28:C31)</f>
        <v>34951005</v>
      </c>
      <c r="D32" s="64">
        <f t="shared" si="5"/>
        <v>21741225</v>
      </c>
      <c r="E32" s="65">
        <f t="shared" si="5"/>
        <v>17267400</v>
      </c>
      <c r="F32" s="7">
        <f t="shared" si="5"/>
        <v>17071600</v>
      </c>
      <c r="G32" s="66">
        <f t="shared" si="5"/>
        <v>17071600</v>
      </c>
      <c r="H32" s="67">
        <f t="shared" si="5"/>
        <v>0</v>
      </c>
      <c r="I32" s="65">
        <f t="shared" si="5"/>
        <v>35924900</v>
      </c>
      <c r="J32" s="7">
        <f t="shared" si="5"/>
        <v>20571503</v>
      </c>
      <c r="K32" s="66">
        <f t="shared" si="5"/>
        <v>22378867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24420197</v>
      </c>
      <c r="C35" s="6">
        <v>54575942</v>
      </c>
      <c r="D35" s="23">
        <v>63578693</v>
      </c>
      <c r="E35" s="24">
        <v>61305958</v>
      </c>
      <c r="F35" s="6">
        <v>61305958</v>
      </c>
      <c r="G35" s="25">
        <v>61305958</v>
      </c>
      <c r="H35" s="26">
        <v>116825557</v>
      </c>
      <c r="I35" s="24">
        <v>113346354</v>
      </c>
      <c r="J35" s="6">
        <v>149999561</v>
      </c>
      <c r="K35" s="25">
        <v>137745842</v>
      </c>
    </row>
    <row r="36" spans="1:11" ht="13.5">
      <c r="A36" s="22" t="s">
        <v>39</v>
      </c>
      <c r="B36" s="6">
        <v>557779326</v>
      </c>
      <c r="C36" s="6">
        <v>532430504</v>
      </c>
      <c r="D36" s="23">
        <v>504923130</v>
      </c>
      <c r="E36" s="24">
        <v>514340400</v>
      </c>
      <c r="F36" s="6">
        <v>514340400</v>
      </c>
      <c r="G36" s="25">
        <v>514340400</v>
      </c>
      <c r="H36" s="26">
        <v>505078981</v>
      </c>
      <c r="I36" s="24">
        <v>493923877</v>
      </c>
      <c r="J36" s="6">
        <v>444596318</v>
      </c>
      <c r="K36" s="25">
        <v>414715637</v>
      </c>
    </row>
    <row r="37" spans="1:11" ht="13.5">
      <c r="A37" s="22" t="s">
        <v>40</v>
      </c>
      <c r="B37" s="6">
        <v>84226382</v>
      </c>
      <c r="C37" s="6">
        <v>88600442</v>
      </c>
      <c r="D37" s="23">
        <v>95218704</v>
      </c>
      <c r="E37" s="24">
        <v>36554000</v>
      </c>
      <c r="F37" s="6">
        <v>36554000</v>
      </c>
      <c r="G37" s="25">
        <v>36554000</v>
      </c>
      <c r="H37" s="26">
        <v>98277845</v>
      </c>
      <c r="I37" s="24">
        <v>83224511</v>
      </c>
      <c r="J37" s="6">
        <v>86406251</v>
      </c>
      <c r="K37" s="25">
        <v>89718001</v>
      </c>
    </row>
    <row r="38" spans="1:11" ht="13.5">
      <c r="A38" s="22" t="s">
        <v>41</v>
      </c>
      <c r="B38" s="6">
        <v>11511374</v>
      </c>
      <c r="C38" s="6">
        <v>40165802</v>
      </c>
      <c r="D38" s="23">
        <v>40915583</v>
      </c>
      <c r="E38" s="24">
        <v>45094056</v>
      </c>
      <c r="F38" s="6">
        <v>45094056</v>
      </c>
      <c r="G38" s="25">
        <v>45094056</v>
      </c>
      <c r="H38" s="26">
        <v>40915584</v>
      </c>
      <c r="I38" s="24">
        <v>44415544</v>
      </c>
      <c r="J38" s="6">
        <v>47233818</v>
      </c>
      <c r="K38" s="25">
        <v>50101195</v>
      </c>
    </row>
    <row r="39" spans="1:11" ht="13.5">
      <c r="A39" s="22" t="s">
        <v>42</v>
      </c>
      <c r="B39" s="6">
        <v>486461767</v>
      </c>
      <c r="C39" s="6">
        <v>458240202</v>
      </c>
      <c r="D39" s="23">
        <v>432367536</v>
      </c>
      <c r="E39" s="24">
        <v>493998302</v>
      </c>
      <c r="F39" s="6">
        <v>493998302</v>
      </c>
      <c r="G39" s="25">
        <v>493998302</v>
      </c>
      <c r="H39" s="26">
        <v>482711109</v>
      </c>
      <c r="I39" s="24">
        <v>479630176</v>
      </c>
      <c r="J39" s="6">
        <v>460955810</v>
      </c>
      <c r="K39" s="25">
        <v>412642283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2789601</v>
      </c>
      <c r="C42" s="6">
        <v>15794495</v>
      </c>
      <c r="D42" s="23">
        <v>20022844</v>
      </c>
      <c r="E42" s="24">
        <v>35640684</v>
      </c>
      <c r="F42" s="6">
        <v>32420890</v>
      </c>
      <c r="G42" s="25">
        <v>32420890</v>
      </c>
      <c r="H42" s="26">
        <v>66986238</v>
      </c>
      <c r="I42" s="24">
        <v>53028784</v>
      </c>
      <c r="J42" s="6">
        <v>34869481</v>
      </c>
      <c r="K42" s="25">
        <v>37670600</v>
      </c>
    </row>
    <row r="43" spans="1:11" ht="13.5">
      <c r="A43" s="22" t="s">
        <v>45</v>
      </c>
      <c r="B43" s="6">
        <v>2236981</v>
      </c>
      <c r="C43" s="6">
        <v>-12694799</v>
      </c>
      <c r="D43" s="23">
        <v>-21830727</v>
      </c>
      <c r="E43" s="24">
        <v>-17063400</v>
      </c>
      <c r="F43" s="6">
        <v>-16867600</v>
      </c>
      <c r="G43" s="25">
        <v>-16867600</v>
      </c>
      <c r="H43" s="26">
        <v>-16190110</v>
      </c>
      <c r="I43" s="24">
        <v>-35870904</v>
      </c>
      <c r="J43" s="6">
        <v>-20517503</v>
      </c>
      <c r="K43" s="25">
        <v>-22324867</v>
      </c>
    </row>
    <row r="44" spans="1:11" ht="13.5">
      <c r="A44" s="22" t="s">
        <v>46</v>
      </c>
      <c r="B44" s="6">
        <v>-849319</v>
      </c>
      <c r="C44" s="6">
        <v>-101491</v>
      </c>
      <c r="D44" s="23">
        <v>74530</v>
      </c>
      <c r="E44" s="24">
        <v>-62400</v>
      </c>
      <c r="F44" s="6">
        <v>-62400</v>
      </c>
      <c r="G44" s="25">
        <v>-62400</v>
      </c>
      <c r="H44" s="26">
        <v>42556</v>
      </c>
      <c r="I44" s="24">
        <v>55164</v>
      </c>
      <c r="J44" s="6">
        <v>0</v>
      </c>
      <c r="K44" s="25">
        <v>0</v>
      </c>
    </row>
    <row r="45" spans="1:11" ht="13.5">
      <c r="A45" s="34" t="s">
        <v>47</v>
      </c>
      <c r="B45" s="7">
        <v>-27646691</v>
      </c>
      <c r="C45" s="7">
        <v>-24648487</v>
      </c>
      <c r="D45" s="64">
        <v>4290042</v>
      </c>
      <c r="E45" s="65">
        <v>-5010025</v>
      </c>
      <c r="F45" s="7">
        <v>-24388314</v>
      </c>
      <c r="G45" s="66">
        <v>-24388314</v>
      </c>
      <c r="H45" s="67">
        <v>55128726</v>
      </c>
      <c r="I45" s="65">
        <v>17713044</v>
      </c>
      <c r="J45" s="7">
        <v>32065022</v>
      </c>
      <c r="K45" s="66">
        <v>47410755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3025189</v>
      </c>
      <c r="C48" s="6">
        <v>6023396</v>
      </c>
      <c r="D48" s="23">
        <v>4290042</v>
      </c>
      <c r="E48" s="24">
        <v>1650000</v>
      </c>
      <c r="F48" s="6">
        <v>1650000</v>
      </c>
      <c r="G48" s="25">
        <v>1650000</v>
      </c>
      <c r="H48" s="26">
        <v>5386176</v>
      </c>
      <c r="I48" s="24">
        <v>6234080</v>
      </c>
      <c r="J48" s="6">
        <v>3487080</v>
      </c>
      <c r="K48" s="25">
        <v>3487080</v>
      </c>
    </row>
    <row r="49" spans="1:11" ht="13.5">
      <c r="A49" s="22" t="s">
        <v>50</v>
      </c>
      <c r="B49" s="6">
        <f>+B75</f>
        <v>12462913.802137718</v>
      </c>
      <c r="C49" s="6">
        <f aca="true" t="shared" si="6" ref="C49:K49">+C75</f>
        <v>-25089096.201849684</v>
      </c>
      <c r="D49" s="23">
        <f t="shared" si="6"/>
        <v>41403820.677210025</v>
      </c>
      <c r="E49" s="24">
        <f t="shared" si="6"/>
        <v>-41791951.13626211</v>
      </c>
      <c r="F49" s="6">
        <f t="shared" si="6"/>
        <v>-44520951.223235086</v>
      </c>
      <c r="G49" s="25">
        <f t="shared" si="6"/>
        <v>-44520951.223235086</v>
      </c>
      <c r="H49" s="26">
        <f t="shared" si="6"/>
        <v>75272682</v>
      </c>
      <c r="I49" s="24">
        <f t="shared" si="6"/>
        <v>15252775.824526936</v>
      </c>
      <c r="J49" s="6">
        <f t="shared" si="6"/>
        <v>-5373514</v>
      </c>
      <c r="K49" s="25">
        <f t="shared" si="6"/>
        <v>13059332</v>
      </c>
    </row>
    <row r="50" spans="1:11" ht="13.5">
      <c r="A50" s="34" t="s">
        <v>51</v>
      </c>
      <c r="B50" s="7">
        <f>+B48-B49</f>
        <v>-9437724.802137718</v>
      </c>
      <c r="C50" s="7">
        <f aca="true" t="shared" si="7" ref="C50:K50">+C48-C49</f>
        <v>31112492.201849684</v>
      </c>
      <c r="D50" s="64">
        <f t="shared" si="7"/>
        <v>-37113778.677210025</v>
      </c>
      <c r="E50" s="65">
        <f t="shared" si="7"/>
        <v>43441951.13626211</v>
      </c>
      <c r="F50" s="7">
        <f t="shared" si="7"/>
        <v>46170951.223235086</v>
      </c>
      <c r="G50" s="66">
        <f t="shared" si="7"/>
        <v>46170951.223235086</v>
      </c>
      <c r="H50" s="67">
        <f t="shared" si="7"/>
        <v>-69886506</v>
      </c>
      <c r="I50" s="65">
        <f t="shared" si="7"/>
        <v>-9018695.824526936</v>
      </c>
      <c r="J50" s="7">
        <f t="shared" si="7"/>
        <v>8860594</v>
      </c>
      <c r="K50" s="66">
        <f t="shared" si="7"/>
        <v>-9572252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557779326</v>
      </c>
      <c r="C53" s="6">
        <v>532430504</v>
      </c>
      <c r="D53" s="23">
        <v>504847130</v>
      </c>
      <c r="E53" s="24">
        <v>514340400</v>
      </c>
      <c r="F53" s="6">
        <v>514144600</v>
      </c>
      <c r="G53" s="25">
        <v>514144600</v>
      </c>
      <c r="H53" s="26">
        <v>497073000</v>
      </c>
      <c r="I53" s="24">
        <v>493847877</v>
      </c>
      <c r="J53" s="6">
        <v>444520318</v>
      </c>
      <c r="K53" s="25">
        <v>414639637</v>
      </c>
    </row>
    <row r="54" spans="1:11" ht="13.5">
      <c r="A54" s="22" t="s">
        <v>95</v>
      </c>
      <c r="B54" s="6">
        <v>48036809</v>
      </c>
      <c r="C54" s="6">
        <v>45060186</v>
      </c>
      <c r="D54" s="23">
        <v>49319511</v>
      </c>
      <c r="E54" s="24">
        <v>50979600</v>
      </c>
      <c r="F54" s="6">
        <v>50979600</v>
      </c>
      <c r="G54" s="25">
        <v>50979600</v>
      </c>
      <c r="H54" s="26">
        <v>0</v>
      </c>
      <c r="I54" s="24">
        <v>51486796</v>
      </c>
      <c r="J54" s="6">
        <v>51999063</v>
      </c>
      <c r="K54" s="25">
        <v>52516453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3205956</v>
      </c>
      <c r="C59" s="6">
        <v>2956048</v>
      </c>
      <c r="D59" s="23">
        <v>0</v>
      </c>
      <c r="E59" s="24">
        <v>2876400</v>
      </c>
      <c r="F59" s="6">
        <v>2876400</v>
      </c>
      <c r="G59" s="25">
        <v>2876400</v>
      </c>
      <c r="H59" s="26">
        <v>2876400</v>
      </c>
      <c r="I59" s="24">
        <v>963202</v>
      </c>
      <c r="J59" s="6">
        <v>1022874</v>
      </c>
      <c r="K59" s="25">
        <v>1086747</v>
      </c>
    </row>
    <row r="60" spans="1:11" ht="13.5">
      <c r="A60" s="33" t="s">
        <v>58</v>
      </c>
      <c r="B60" s="6">
        <v>10605672</v>
      </c>
      <c r="C60" s="6">
        <v>8555356</v>
      </c>
      <c r="D60" s="23">
        <v>0</v>
      </c>
      <c r="E60" s="24">
        <v>8692112</v>
      </c>
      <c r="F60" s="6">
        <v>8692112</v>
      </c>
      <c r="G60" s="25">
        <v>8692112</v>
      </c>
      <c r="H60" s="26">
        <v>8692112</v>
      </c>
      <c r="I60" s="24">
        <v>9250322</v>
      </c>
      <c r="J60" s="6">
        <v>9805342</v>
      </c>
      <c r="K60" s="25">
        <v>10393662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929</v>
      </c>
      <c r="D62" s="93">
        <v>622</v>
      </c>
      <c r="E62" s="91">
        <v>3000000</v>
      </c>
      <c r="F62" s="92">
        <v>3000000</v>
      </c>
      <c r="G62" s="93">
        <v>3000000</v>
      </c>
      <c r="H62" s="94">
        <v>3000000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2824</v>
      </c>
      <c r="D63" s="93">
        <v>2512</v>
      </c>
      <c r="E63" s="91">
        <v>3257917</v>
      </c>
      <c r="F63" s="92">
        <v>3257917</v>
      </c>
      <c r="G63" s="93">
        <v>3257917</v>
      </c>
      <c r="H63" s="94">
        <v>3257917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1878</v>
      </c>
      <c r="D64" s="93">
        <v>2947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2618</v>
      </c>
      <c r="F65" s="92">
        <v>4413</v>
      </c>
      <c r="G65" s="93">
        <v>4413</v>
      </c>
      <c r="H65" s="94">
        <v>4413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1.047831545073931</v>
      </c>
      <c r="C70" s="5">
        <f aca="true" t="shared" si="8" ref="C70:K70">IF(ISERROR(C71/C72),0,(C71/C72))</f>
        <v>0.9999999615720505</v>
      </c>
      <c r="D70" s="5">
        <f t="shared" si="8"/>
        <v>0.9136609608103385</v>
      </c>
      <c r="E70" s="5">
        <f t="shared" si="8"/>
        <v>0.999999882713166</v>
      </c>
      <c r="F70" s="5">
        <f t="shared" si="8"/>
        <v>0.999999884199351</v>
      </c>
      <c r="G70" s="5">
        <f t="shared" si="8"/>
        <v>0.999999884199351</v>
      </c>
      <c r="H70" s="5">
        <f t="shared" si="8"/>
        <v>0</v>
      </c>
      <c r="I70" s="5">
        <f t="shared" si="8"/>
        <v>1.1215403731114382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101</v>
      </c>
      <c r="B71" s="1">
        <f>+B83</f>
        <v>86734253</v>
      </c>
      <c r="C71" s="1">
        <f aca="true" t="shared" si="9" ref="C71:K71">+C83</f>
        <v>104090900</v>
      </c>
      <c r="D71" s="1">
        <f t="shared" si="9"/>
        <v>134112879</v>
      </c>
      <c r="E71" s="1">
        <f t="shared" si="9"/>
        <v>144943788</v>
      </c>
      <c r="F71" s="1">
        <f t="shared" si="9"/>
        <v>138168467</v>
      </c>
      <c r="G71" s="1">
        <f t="shared" si="9"/>
        <v>138168467</v>
      </c>
      <c r="H71" s="1">
        <f t="shared" si="9"/>
        <v>141133223</v>
      </c>
      <c r="I71" s="1">
        <f t="shared" si="9"/>
        <v>165176220</v>
      </c>
      <c r="J71" s="1">
        <f t="shared" si="9"/>
        <v>154131120</v>
      </c>
      <c r="K71" s="1">
        <f t="shared" si="9"/>
        <v>166016170</v>
      </c>
    </row>
    <row r="72" spans="1:11" ht="12.75" hidden="1">
      <c r="A72" s="1" t="s">
        <v>102</v>
      </c>
      <c r="B72" s="1">
        <f>+B77</f>
        <v>82774997</v>
      </c>
      <c r="C72" s="1">
        <f aca="true" t="shared" si="10" ref="C72:K72">+C77</f>
        <v>104090904</v>
      </c>
      <c r="D72" s="1">
        <f t="shared" si="10"/>
        <v>146786264</v>
      </c>
      <c r="E72" s="1">
        <f t="shared" si="10"/>
        <v>144943805</v>
      </c>
      <c r="F72" s="1">
        <f t="shared" si="10"/>
        <v>138168483</v>
      </c>
      <c r="G72" s="1">
        <f t="shared" si="10"/>
        <v>138168483</v>
      </c>
      <c r="H72" s="1">
        <f t="shared" si="10"/>
        <v>0</v>
      </c>
      <c r="I72" s="1">
        <f t="shared" si="10"/>
        <v>147276214</v>
      </c>
      <c r="J72" s="1">
        <f t="shared" si="10"/>
        <v>154131120</v>
      </c>
      <c r="K72" s="1">
        <f t="shared" si="10"/>
        <v>166016170</v>
      </c>
    </row>
    <row r="73" spans="1:11" ht="12.75" hidden="1">
      <c r="A73" s="1" t="s">
        <v>103</v>
      </c>
      <c r="B73" s="1">
        <f>+B74</f>
        <v>24743086</v>
      </c>
      <c r="C73" s="1">
        <f aca="true" t="shared" si="11" ref="C73:K73">+(C78+C80+C81+C82)-(B78+B80+B81+B82)</f>
        <v>25829574</v>
      </c>
      <c r="D73" s="1">
        <f t="shared" si="11"/>
        <v>10346277</v>
      </c>
      <c r="E73" s="1">
        <f t="shared" si="11"/>
        <v>1381908</v>
      </c>
      <c r="F73" s="1">
        <f>+(F78+F80+F81+F82)-(D78+D80+D81+D82)</f>
        <v>1381908</v>
      </c>
      <c r="G73" s="1">
        <f>+(G78+G80+G81+G82)-(D78+D80+D81+D82)</f>
        <v>1381908</v>
      </c>
      <c r="H73" s="1">
        <f>+(H78+H80+H81+H82)-(D78+D80+D81+D82)</f>
        <v>52184604</v>
      </c>
      <c r="I73" s="1">
        <f>+(I78+I80+I81+I82)-(E78+E80+E81+E82)</f>
        <v>46398723</v>
      </c>
      <c r="J73" s="1">
        <f t="shared" si="11"/>
        <v>39378281</v>
      </c>
      <c r="K73" s="1">
        <f t="shared" si="11"/>
        <v>-12253719</v>
      </c>
    </row>
    <row r="74" spans="1:11" ht="12.75" hidden="1">
      <c r="A74" s="1" t="s">
        <v>104</v>
      </c>
      <c r="B74" s="1">
        <f>+TREND(C74:E74)</f>
        <v>24743086</v>
      </c>
      <c r="C74" s="1">
        <f>+C73</f>
        <v>25829574</v>
      </c>
      <c r="D74" s="1">
        <f aca="true" t="shared" si="12" ref="D74:K74">+D73</f>
        <v>10346277</v>
      </c>
      <c r="E74" s="1">
        <f t="shared" si="12"/>
        <v>1381908</v>
      </c>
      <c r="F74" s="1">
        <f t="shared" si="12"/>
        <v>1381908</v>
      </c>
      <c r="G74" s="1">
        <f t="shared" si="12"/>
        <v>1381908</v>
      </c>
      <c r="H74" s="1">
        <f t="shared" si="12"/>
        <v>52184604</v>
      </c>
      <c r="I74" s="1">
        <f t="shared" si="12"/>
        <v>46398723</v>
      </c>
      <c r="J74" s="1">
        <f t="shared" si="12"/>
        <v>39378281</v>
      </c>
      <c r="K74" s="1">
        <f t="shared" si="12"/>
        <v>-12253719</v>
      </c>
    </row>
    <row r="75" spans="1:11" ht="12.75" hidden="1">
      <c r="A75" s="1" t="s">
        <v>105</v>
      </c>
      <c r="B75" s="1">
        <f>+B84-(((B80+B81+B78)*B70)-B79)</f>
        <v>12462913.802137718</v>
      </c>
      <c r="C75" s="1">
        <f aca="true" t="shared" si="13" ref="C75:K75">+C84-(((C80+C81+C78)*C70)-C79)</f>
        <v>-25089096.201849684</v>
      </c>
      <c r="D75" s="1">
        <f t="shared" si="13"/>
        <v>41403820.677210025</v>
      </c>
      <c r="E75" s="1">
        <f t="shared" si="13"/>
        <v>-41791951.13626211</v>
      </c>
      <c r="F75" s="1">
        <f t="shared" si="13"/>
        <v>-44520951.223235086</v>
      </c>
      <c r="G75" s="1">
        <f t="shared" si="13"/>
        <v>-44520951.223235086</v>
      </c>
      <c r="H75" s="1">
        <f t="shared" si="13"/>
        <v>75272682</v>
      </c>
      <c r="I75" s="1">
        <f t="shared" si="13"/>
        <v>15252775.824526936</v>
      </c>
      <c r="J75" s="1">
        <f t="shared" si="13"/>
        <v>-5373514</v>
      </c>
      <c r="K75" s="1">
        <f t="shared" si="13"/>
        <v>13059332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82774997</v>
      </c>
      <c r="C77" s="3">
        <v>104090904</v>
      </c>
      <c r="D77" s="3">
        <v>146786264</v>
      </c>
      <c r="E77" s="3">
        <v>144943805</v>
      </c>
      <c r="F77" s="3">
        <v>138168483</v>
      </c>
      <c r="G77" s="3">
        <v>138168483</v>
      </c>
      <c r="H77" s="3">
        <v>0</v>
      </c>
      <c r="I77" s="3">
        <v>147276214</v>
      </c>
      <c r="J77" s="3">
        <v>154131120</v>
      </c>
      <c r="K77" s="3">
        <v>166016170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82590256</v>
      </c>
      <c r="C79" s="3">
        <v>87065807</v>
      </c>
      <c r="D79" s="3">
        <v>93609540</v>
      </c>
      <c r="E79" s="3">
        <v>35000000</v>
      </c>
      <c r="F79" s="3">
        <v>35000000</v>
      </c>
      <c r="G79" s="3">
        <v>35000000</v>
      </c>
      <c r="H79" s="3">
        <v>96272682</v>
      </c>
      <c r="I79" s="3">
        <v>81615347</v>
      </c>
      <c r="J79" s="3">
        <v>84797087</v>
      </c>
      <c r="K79" s="3">
        <v>88108837</v>
      </c>
    </row>
    <row r="80" spans="1:11" ht="12.75" hidden="1">
      <c r="A80" s="2" t="s">
        <v>67</v>
      </c>
      <c r="B80" s="3">
        <v>18802115</v>
      </c>
      <c r="C80" s="3">
        <v>44713533</v>
      </c>
      <c r="D80" s="3">
        <v>54587691</v>
      </c>
      <c r="E80" s="3">
        <v>56507958</v>
      </c>
      <c r="F80" s="3">
        <v>56507958</v>
      </c>
      <c r="G80" s="3">
        <v>56507958</v>
      </c>
      <c r="H80" s="3">
        <v>107759430</v>
      </c>
      <c r="I80" s="3">
        <v>103707054</v>
      </c>
      <c r="J80" s="3">
        <v>143085335</v>
      </c>
      <c r="K80" s="3">
        <v>130831616</v>
      </c>
    </row>
    <row r="81" spans="1:11" ht="12.75" hidden="1">
      <c r="A81" s="2" t="s">
        <v>68</v>
      </c>
      <c r="B81" s="3">
        <v>2161084</v>
      </c>
      <c r="C81" s="3">
        <v>2079240</v>
      </c>
      <c r="D81" s="3">
        <v>2551359</v>
      </c>
      <c r="E81" s="3">
        <v>2013000</v>
      </c>
      <c r="F81" s="3">
        <v>2013000</v>
      </c>
      <c r="G81" s="3">
        <v>2013000</v>
      </c>
      <c r="H81" s="3">
        <v>1564224</v>
      </c>
      <c r="I81" s="3">
        <v>1212627</v>
      </c>
      <c r="J81" s="3">
        <v>1212627</v>
      </c>
      <c r="K81" s="3">
        <v>1212627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86734253</v>
      </c>
      <c r="C83" s="3">
        <v>104090900</v>
      </c>
      <c r="D83" s="3">
        <v>134112879</v>
      </c>
      <c r="E83" s="3">
        <v>144943788</v>
      </c>
      <c r="F83" s="3">
        <v>138168467</v>
      </c>
      <c r="G83" s="3">
        <v>138168467</v>
      </c>
      <c r="H83" s="3">
        <v>141133223</v>
      </c>
      <c r="I83" s="3">
        <v>165176220</v>
      </c>
      <c r="J83" s="3">
        <v>154131120</v>
      </c>
      <c r="K83" s="3">
        <v>166016170</v>
      </c>
    </row>
    <row r="84" spans="1:11" ht="12.75" hidden="1">
      <c r="A84" s="2" t="s">
        <v>71</v>
      </c>
      <c r="B84" s="3">
        <v>-48161441</v>
      </c>
      <c r="C84" s="3">
        <v>-65362132</v>
      </c>
      <c r="D84" s="3">
        <v>0</v>
      </c>
      <c r="E84" s="3">
        <v>-18271000</v>
      </c>
      <c r="F84" s="3">
        <v>-21000000</v>
      </c>
      <c r="G84" s="3">
        <v>-21000000</v>
      </c>
      <c r="H84" s="3">
        <v>-21000000</v>
      </c>
      <c r="I84" s="3">
        <v>51309087</v>
      </c>
      <c r="J84" s="3">
        <v>54127361</v>
      </c>
      <c r="K84" s="3">
        <v>56994738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6535187</v>
      </c>
      <c r="C5" s="6">
        <v>4791658</v>
      </c>
      <c r="D5" s="23">
        <v>13186995</v>
      </c>
      <c r="E5" s="24">
        <v>6656525</v>
      </c>
      <c r="F5" s="6">
        <v>22086221</v>
      </c>
      <c r="G5" s="25">
        <v>22086221</v>
      </c>
      <c r="H5" s="26">
        <v>0</v>
      </c>
      <c r="I5" s="24">
        <v>57411199</v>
      </c>
      <c r="J5" s="6">
        <v>60798459</v>
      </c>
      <c r="K5" s="25">
        <v>64203173</v>
      </c>
    </row>
    <row r="6" spans="1:11" ht="13.5">
      <c r="A6" s="22" t="s">
        <v>18</v>
      </c>
      <c r="B6" s="6">
        <v>39406075</v>
      </c>
      <c r="C6" s="6">
        <v>35705389</v>
      </c>
      <c r="D6" s="23">
        <v>51735491</v>
      </c>
      <c r="E6" s="24">
        <v>44650459</v>
      </c>
      <c r="F6" s="6">
        <v>53773715</v>
      </c>
      <c r="G6" s="25">
        <v>53773715</v>
      </c>
      <c r="H6" s="26">
        <v>0</v>
      </c>
      <c r="I6" s="24">
        <v>59265440</v>
      </c>
      <c r="J6" s="6">
        <v>62762102</v>
      </c>
      <c r="K6" s="25">
        <v>66276779</v>
      </c>
    </row>
    <row r="7" spans="1:11" ht="13.5">
      <c r="A7" s="22" t="s">
        <v>19</v>
      </c>
      <c r="B7" s="6">
        <v>5512287</v>
      </c>
      <c r="C7" s="6">
        <v>4455732</v>
      </c>
      <c r="D7" s="23">
        <v>2636558</v>
      </c>
      <c r="E7" s="24">
        <v>500000</v>
      </c>
      <c r="F7" s="6">
        <v>1454904</v>
      </c>
      <c r="G7" s="25">
        <v>1454904</v>
      </c>
      <c r="H7" s="26">
        <v>0</v>
      </c>
      <c r="I7" s="24">
        <v>2468987</v>
      </c>
      <c r="J7" s="6">
        <v>2614657</v>
      </c>
      <c r="K7" s="25">
        <v>2761078</v>
      </c>
    </row>
    <row r="8" spans="1:11" ht="13.5">
      <c r="A8" s="22" t="s">
        <v>20</v>
      </c>
      <c r="B8" s="6">
        <v>312613821</v>
      </c>
      <c r="C8" s="6">
        <v>226477000</v>
      </c>
      <c r="D8" s="23">
        <v>247290000</v>
      </c>
      <c r="E8" s="24">
        <v>280980000</v>
      </c>
      <c r="F8" s="6">
        <v>279699497</v>
      </c>
      <c r="G8" s="25">
        <v>279699497</v>
      </c>
      <c r="H8" s="26">
        <v>0</v>
      </c>
      <c r="I8" s="24">
        <v>309291000</v>
      </c>
      <c r="J8" s="6">
        <v>327539169</v>
      </c>
      <c r="K8" s="25">
        <v>345881562</v>
      </c>
    </row>
    <row r="9" spans="1:11" ht="13.5">
      <c r="A9" s="22" t="s">
        <v>21</v>
      </c>
      <c r="B9" s="6">
        <v>17462373</v>
      </c>
      <c r="C9" s="6">
        <v>102249481</v>
      </c>
      <c r="D9" s="23">
        <v>96764938</v>
      </c>
      <c r="E9" s="24">
        <v>30152852</v>
      </c>
      <c r="F9" s="6">
        <v>33215867</v>
      </c>
      <c r="G9" s="25">
        <v>33215867</v>
      </c>
      <c r="H9" s="26">
        <v>0</v>
      </c>
      <c r="I9" s="24">
        <v>60400451</v>
      </c>
      <c r="J9" s="6">
        <v>63964076</v>
      </c>
      <c r="K9" s="25">
        <v>67546065</v>
      </c>
    </row>
    <row r="10" spans="1:11" ht="25.5">
      <c r="A10" s="27" t="s">
        <v>94</v>
      </c>
      <c r="B10" s="28">
        <f>SUM(B5:B9)</f>
        <v>381529743</v>
      </c>
      <c r="C10" s="29">
        <f aca="true" t="shared" si="0" ref="C10:K10">SUM(C5:C9)</f>
        <v>373679260</v>
      </c>
      <c r="D10" s="30">
        <f t="shared" si="0"/>
        <v>411613982</v>
      </c>
      <c r="E10" s="28">
        <f t="shared" si="0"/>
        <v>362939836</v>
      </c>
      <c r="F10" s="29">
        <f t="shared" si="0"/>
        <v>390230204</v>
      </c>
      <c r="G10" s="31">
        <f t="shared" si="0"/>
        <v>390230204</v>
      </c>
      <c r="H10" s="32">
        <f t="shared" si="0"/>
        <v>0</v>
      </c>
      <c r="I10" s="28">
        <f t="shared" si="0"/>
        <v>488837077</v>
      </c>
      <c r="J10" s="29">
        <f t="shared" si="0"/>
        <v>517678463</v>
      </c>
      <c r="K10" s="31">
        <f t="shared" si="0"/>
        <v>546668657</v>
      </c>
    </row>
    <row r="11" spans="1:11" ht="13.5">
      <c r="A11" s="22" t="s">
        <v>22</v>
      </c>
      <c r="B11" s="6">
        <v>65886885</v>
      </c>
      <c r="C11" s="6">
        <v>63943926</v>
      </c>
      <c r="D11" s="23">
        <v>96797188</v>
      </c>
      <c r="E11" s="24">
        <v>101035795</v>
      </c>
      <c r="F11" s="6">
        <v>99603081</v>
      </c>
      <c r="G11" s="25">
        <v>99603081</v>
      </c>
      <c r="H11" s="26">
        <v>0</v>
      </c>
      <c r="I11" s="24">
        <v>107340510</v>
      </c>
      <c r="J11" s="6">
        <v>113673593</v>
      </c>
      <c r="K11" s="25">
        <v>120039313</v>
      </c>
    </row>
    <row r="12" spans="1:11" ht="13.5">
      <c r="A12" s="22" t="s">
        <v>23</v>
      </c>
      <c r="B12" s="6">
        <v>0</v>
      </c>
      <c r="C12" s="6">
        <v>15884937</v>
      </c>
      <c r="D12" s="23">
        <v>17836258</v>
      </c>
      <c r="E12" s="24">
        <v>19092000</v>
      </c>
      <c r="F12" s="6">
        <v>18354089</v>
      </c>
      <c r="G12" s="25">
        <v>18354089</v>
      </c>
      <c r="H12" s="26">
        <v>0</v>
      </c>
      <c r="I12" s="24">
        <v>18462499</v>
      </c>
      <c r="J12" s="6">
        <v>19551786</v>
      </c>
      <c r="K12" s="25">
        <v>20646686</v>
      </c>
    </row>
    <row r="13" spans="1:11" ht="13.5">
      <c r="A13" s="22" t="s">
        <v>95</v>
      </c>
      <c r="B13" s="6">
        <v>64066096</v>
      </c>
      <c r="C13" s="6">
        <v>149019344</v>
      </c>
      <c r="D13" s="23">
        <v>130728341</v>
      </c>
      <c r="E13" s="24">
        <v>174084397</v>
      </c>
      <c r="F13" s="6">
        <v>43650000</v>
      </c>
      <c r="G13" s="25">
        <v>43650000</v>
      </c>
      <c r="H13" s="26">
        <v>0</v>
      </c>
      <c r="I13" s="24">
        <v>151000100</v>
      </c>
      <c r="J13" s="6">
        <v>159909106</v>
      </c>
      <c r="K13" s="25">
        <v>168864016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116035473</v>
      </c>
      <c r="C15" s="6">
        <v>0</v>
      </c>
      <c r="D15" s="23">
        <v>110950867</v>
      </c>
      <c r="E15" s="24">
        <v>102550000</v>
      </c>
      <c r="F15" s="6">
        <v>63301227</v>
      </c>
      <c r="G15" s="25">
        <v>63301227</v>
      </c>
      <c r="H15" s="26">
        <v>0</v>
      </c>
      <c r="I15" s="24">
        <v>150741061</v>
      </c>
      <c r="J15" s="6">
        <v>159634784</v>
      </c>
      <c r="K15" s="25">
        <v>168574331</v>
      </c>
    </row>
    <row r="16" spans="1:11" ht="13.5">
      <c r="A16" s="33" t="s">
        <v>26</v>
      </c>
      <c r="B16" s="6">
        <v>1740432</v>
      </c>
      <c r="C16" s="6">
        <v>0</v>
      </c>
      <c r="D16" s="23">
        <v>2842000</v>
      </c>
      <c r="E16" s="24">
        <v>20101000</v>
      </c>
      <c r="F16" s="6">
        <v>19224237</v>
      </c>
      <c r="G16" s="25">
        <v>19224237</v>
      </c>
      <c r="H16" s="26">
        <v>0</v>
      </c>
      <c r="I16" s="24">
        <v>18561640</v>
      </c>
      <c r="J16" s="6">
        <v>19656777</v>
      </c>
      <c r="K16" s="25">
        <v>20757556</v>
      </c>
    </row>
    <row r="17" spans="1:11" ht="13.5">
      <c r="A17" s="22" t="s">
        <v>27</v>
      </c>
      <c r="B17" s="6">
        <v>119574999</v>
      </c>
      <c r="C17" s="6">
        <v>251463628</v>
      </c>
      <c r="D17" s="23">
        <v>275016519</v>
      </c>
      <c r="E17" s="24">
        <v>125340733</v>
      </c>
      <c r="F17" s="6">
        <v>116384649</v>
      </c>
      <c r="G17" s="25">
        <v>116384649</v>
      </c>
      <c r="H17" s="26">
        <v>0</v>
      </c>
      <c r="I17" s="24">
        <v>183837769</v>
      </c>
      <c r="J17" s="6">
        <v>194683476</v>
      </c>
      <c r="K17" s="25">
        <v>205586521</v>
      </c>
    </row>
    <row r="18" spans="1:11" ht="13.5">
      <c r="A18" s="34" t="s">
        <v>28</v>
      </c>
      <c r="B18" s="35">
        <f>SUM(B11:B17)</f>
        <v>367303885</v>
      </c>
      <c r="C18" s="36">
        <f aca="true" t="shared" si="1" ref="C18:K18">SUM(C11:C17)</f>
        <v>480311835</v>
      </c>
      <c r="D18" s="37">
        <f t="shared" si="1"/>
        <v>634171173</v>
      </c>
      <c r="E18" s="35">
        <f t="shared" si="1"/>
        <v>542203925</v>
      </c>
      <c r="F18" s="36">
        <f t="shared" si="1"/>
        <v>360517283</v>
      </c>
      <c r="G18" s="38">
        <f t="shared" si="1"/>
        <v>360517283</v>
      </c>
      <c r="H18" s="39">
        <f t="shared" si="1"/>
        <v>0</v>
      </c>
      <c r="I18" s="35">
        <f t="shared" si="1"/>
        <v>629943579</v>
      </c>
      <c r="J18" s="36">
        <f t="shared" si="1"/>
        <v>667109522</v>
      </c>
      <c r="K18" s="38">
        <f t="shared" si="1"/>
        <v>704468423</v>
      </c>
    </row>
    <row r="19" spans="1:11" ht="13.5">
      <c r="A19" s="34" t="s">
        <v>29</v>
      </c>
      <c r="B19" s="40">
        <f>+B10-B18</f>
        <v>14225858</v>
      </c>
      <c r="C19" s="41">
        <f aca="true" t="shared" si="2" ref="C19:K19">+C10-C18</f>
        <v>-106632575</v>
      </c>
      <c r="D19" s="42">
        <f t="shared" si="2"/>
        <v>-222557191</v>
      </c>
      <c r="E19" s="40">
        <f t="shared" si="2"/>
        <v>-179264089</v>
      </c>
      <c r="F19" s="41">
        <f t="shared" si="2"/>
        <v>29712921</v>
      </c>
      <c r="G19" s="43">
        <f t="shared" si="2"/>
        <v>29712921</v>
      </c>
      <c r="H19" s="44">
        <f t="shared" si="2"/>
        <v>0</v>
      </c>
      <c r="I19" s="40">
        <f t="shared" si="2"/>
        <v>-141106502</v>
      </c>
      <c r="J19" s="41">
        <f t="shared" si="2"/>
        <v>-149431059</v>
      </c>
      <c r="K19" s="43">
        <f t="shared" si="2"/>
        <v>-157799766</v>
      </c>
    </row>
    <row r="20" spans="1:11" ht="13.5">
      <c r="A20" s="22" t="s">
        <v>30</v>
      </c>
      <c r="B20" s="24">
        <v>0</v>
      </c>
      <c r="C20" s="6">
        <v>137122277</v>
      </c>
      <c r="D20" s="23">
        <v>90210744</v>
      </c>
      <c r="E20" s="24">
        <v>110820000</v>
      </c>
      <c r="F20" s="6">
        <v>111340503</v>
      </c>
      <c r="G20" s="25">
        <v>111340503</v>
      </c>
      <c r="H20" s="26">
        <v>0</v>
      </c>
      <c r="I20" s="24">
        <v>120239000</v>
      </c>
      <c r="J20" s="6">
        <v>127333101</v>
      </c>
      <c r="K20" s="25">
        <v>134463754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14225858</v>
      </c>
      <c r="C22" s="52">
        <f aca="true" t="shared" si="3" ref="C22:K22">SUM(C19:C21)</f>
        <v>30489702</v>
      </c>
      <c r="D22" s="53">
        <f t="shared" si="3"/>
        <v>-132346447</v>
      </c>
      <c r="E22" s="51">
        <f t="shared" si="3"/>
        <v>-68444089</v>
      </c>
      <c r="F22" s="52">
        <f t="shared" si="3"/>
        <v>141053424</v>
      </c>
      <c r="G22" s="54">
        <f t="shared" si="3"/>
        <v>141053424</v>
      </c>
      <c r="H22" s="55">
        <f t="shared" si="3"/>
        <v>0</v>
      </c>
      <c r="I22" s="51">
        <f t="shared" si="3"/>
        <v>-20867502</v>
      </c>
      <c r="J22" s="52">
        <f t="shared" si="3"/>
        <v>-22097958</v>
      </c>
      <c r="K22" s="54">
        <f t="shared" si="3"/>
        <v>-23336012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14225858</v>
      </c>
      <c r="C24" s="41">
        <f aca="true" t="shared" si="4" ref="C24:K24">SUM(C22:C23)</f>
        <v>30489702</v>
      </c>
      <c r="D24" s="42">
        <f t="shared" si="4"/>
        <v>-132346447</v>
      </c>
      <c r="E24" s="40">
        <f t="shared" si="4"/>
        <v>-68444089</v>
      </c>
      <c r="F24" s="41">
        <f t="shared" si="4"/>
        <v>141053424</v>
      </c>
      <c r="G24" s="43">
        <f t="shared" si="4"/>
        <v>141053424</v>
      </c>
      <c r="H24" s="44">
        <f t="shared" si="4"/>
        <v>0</v>
      </c>
      <c r="I24" s="40">
        <f t="shared" si="4"/>
        <v>-20867502</v>
      </c>
      <c r="J24" s="41">
        <f t="shared" si="4"/>
        <v>-22097958</v>
      </c>
      <c r="K24" s="43">
        <f t="shared" si="4"/>
        <v>-23336012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44966000</v>
      </c>
      <c r="C27" s="7">
        <v>16768567</v>
      </c>
      <c r="D27" s="64">
        <v>113650291</v>
      </c>
      <c r="E27" s="65">
        <v>110819752</v>
      </c>
      <c r="F27" s="7">
        <v>111340502</v>
      </c>
      <c r="G27" s="66">
        <v>111340502</v>
      </c>
      <c r="H27" s="67">
        <v>0</v>
      </c>
      <c r="I27" s="65">
        <v>116339135</v>
      </c>
      <c r="J27" s="7">
        <v>123203144</v>
      </c>
      <c r="K27" s="66">
        <v>130102522</v>
      </c>
    </row>
    <row r="28" spans="1:11" ht="13.5">
      <c r="A28" s="68" t="s">
        <v>30</v>
      </c>
      <c r="B28" s="6">
        <v>44966000</v>
      </c>
      <c r="C28" s="6">
        <v>16768567</v>
      </c>
      <c r="D28" s="23">
        <v>113650291</v>
      </c>
      <c r="E28" s="24">
        <v>110819752</v>
      </c>
      <c r="F28" s="6">
        <v>111340502</v>
      </c>
      <c r="G28" s="25">
        <v>111340502</v>
      </c>
      <c r="H28" s="26">
        <v>0</v>
      </c>
      <c r="I28" s="24">
        <v>116339135</v>
      </c>
      <c r="J28" s="6">
        <v>123203144</v>
      </c>
      <c r="K28" s="25">
        <v>130102522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44966000</v>
      </c>
      <c r="C32" s="7">
        <f aca="true" t="shared" si="5" ref="C32:K32">SUM(C28:C31)</f>
        <v>16768567</v>
      </c>
      <c r="D32" s="64">
        <f t="shared" si="5"/>
        <v>113650291</v>
      </c>
      <c r="E32" s="65">
        <f t="shared" si="5"/>
        <v>110819752</v>
      </c>
      <c r="F32" s="7">
        <f t="shared" si="5"/>
        <v>111340502</v>
      </c>
      <c r="G32" s="66">
        <f t="shared" si="5"/>
        <v>111340502</v>
      </c>
      <c r="H32" s="67">
        <f t="shared" si="5"/>
        <v>0</v>
      </c>
      <c r="I32" s="65">
        <f t="shared" si="5"/>
        <v>116339135</v>
      </c>
      <c r="J32" s="7">
        <f t="shared" si="5"/>
        <v>123203144</v>
      </c>
      <c r="K32" s="66">
        <f t="shared" si="5"/>
        <v>130102522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138475336</v>
      </c>
      <c r="C35" s="6">
        <v>81829068</v>
      </c>
      <c r="D35" s="23">
        <v>50518651</v>
      </c>
      <c r="E35" s="24">
        <v>231651809</v>
      </c>
      <c r="F35" s="6">
        <v>37526789</v>
      </c>
      <c r="G35" s="25">
        <v>37526789</v>
      </c>
      <c r="H35" s="26">
        <v>457854721</v>
      </c>
      <c r="I35" s="24">
        <v>145551353</v>
      </c>
      <c r="J35" s="6">
        <v>154138882</v>
      </c>
      <c r="K35" s="25">
        <v>162770661</v>
      </c>
    </row>
    <row r="36" spans="1:11" ht="13.5">
      <c r="A36" s="22" t="s">
        <v>39</v>
      </c>
      <c r="B36" s="6">
        <v>2855008247</v>
      </c>
      <c r="C36" s="6">
        <v>1643730954</v>
      </c>
      <c r="D36" s="23">
        <v>1603584350</v>
      </c>
      <c r="E36" s="24">
        <v>2018998554</v>
      </c>
      <c r="F36" s="6">
        <v>2019519305</v>
      </c>
      <c r="G36" s="25">
        <v>2019519305</v>
      </c>
      <c r="H36" s="26">
        <v>2463577481</v>
      </c>
      <c r="I36" s="24">
        <v>1693166049</v>
      </c>
      <c r="J36" s="6">
        <v>1793062846</v>
      </c>
      <c r="K36" s="25">
        <v>1893474366</v>
      </c>
    </row>
    <row r="37" spans="1:11" ht="13.5">
      <c r="A37" s="22" t="s">
        <v>40</v>
      </c>
      <c r="B37" s="6">
        <v>90357594</v>
      </c>
      <c r="C37" s="6">
        <v>71637078</v>
      </c>
      <c r="D37" s="23">
        <v>150858073</v>
      </c>
      <c r="E37" s="24">
        <v>64913083</v>
      </c>
      <c r="F37" s="6">
        <v>64913083</v>
      </c>
      <c r="G37" s="25">
        <v>64913083</v>
      </c>
      <c r="H37" s="26">
        <v>156255775</v>
      </c>
      <c r="I37" s="24">
        <v>59698035</v>
      </c>
      <c r="J37" s="6">
        <v>63220219</v>
      </c>
      <c r="K37" s="25">
        <v>66760552</v>
      </c>
    </row>
    <row r="38" spans="1:11" ht="13.5">
      <c r="A38" s="22" t="s">
        <v>41</v>
      </c>
      <c r="B38" s="6">
        <v>8617991</v>
      </c>
      <c r="C38" s="6">
        <v>14401026</v>
      </c>
      <c r="D38" s="23">
        <v>20858137</v>
      </c>
      <c r="E38" s="24">
        <v>15293890</v>
      </c>
      <c r="F38" s="6">
        <v>15293890</v>
      </c>
      <c r="G38" s="25">
        <v>15293890</v>
      </c>
      <c r="H38" s="26">
        <v>20858137</v>
      </c>
      <c r="I38" s="24">
        <v>22067908</v>
      </c>
      <c r="J38" s="6">
        <v>23369914</v>
      </c>
      <c r="K38" s="25">
        <v>24748741</v>
      </c>
    </row>
    <row r="39" spans="1:11" ht="13.5">
      <c r="A39" s="22" t="s">
        <v>42</v>
      </c>
      <c r="B39" s="6">
        <v>2894507998</v>
      </c>
      <c r="C39" s="6">
        <v>1639521918</v>
      </c>
      <c r="D39" s="23">
        <v>1482386791</v>
      </c>
      <c r="E39" s="24">
        <v>2170443390</v>
      </c>
      <c r="F39" s="6">
        <v>1976839121</v>
      </c>
      <c r="G39" s="25">
        <v>1976839121</v>
      </c>
      <c r="H39" s="26">
        <v>2744318290</v>
      </c>
      <c r="I39" s="24">
        <v>1756951459</v>
      </c>
      <c r="J39" s="6">
        <v>1860611595</v>
      </c>
      <c r="K39" s="25">
        <v>1964735734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78928688</v>
      </c>
      <c r="C42" s="6">
        <v>78192634</v>
      </c>
      <c r="D42" s="23">
        <v>150169872</v>
      </c>
      <c r="E42" s="24">
        <v>117372471</v>
      </c>
      <c r="F42" s="6">
        <v>-93443215</v>
      </c>
      <c r="G42" s="25">
        <v>-93443215</v>
      </c>
      <c r="H42" s="26">
        <v>91046313</v>
      </c>
      <c r="I42" s="24">
        <v>116339133</v>
      </c>
      <c r="J42" s="6">
        <v>123203142</v>
      </c>
      <c r="K42" s="25">
        <v>130102520</v>
      </c>
    </row>
    <row r="43" spans="1:11" ht="13.5">
      <c r="A43" s="22" t="s">
        <v>45</v>
      </c>
      <c r="B43" s="6">
        <v>-90830704</v>
      </c>
      <c r="C43" s="6">
        <v>-150915098</v>
      </c>
      <c r="D43" s="23">
        <v>-112147693</v>
      </c>
      <c r="E43" s="24">
        <v>-110819752</v>
      </c>
      <c r="F43" s="6">
        <v>-111340502</v>
      </c>
      <c r="G43" s="25">
        <v>-111340502</v>
      </c>
      <c r="H43" s="26">
        <v>-46257307</v>
      </c>
      <c r="I43" s="24">
        <v>-116339136</v>
      </c>
      <c r="J43" s="6">
        <v>-122737787</v>
      </c>
      <c r="K43" s="25">
        <v>-129242890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72682217</v>
      </c>
      <c r="C45" s="7">
        <v>3189252</v>
      </c>
      <c r="D45" s="64">
        <v>41211431</v>
      </c>
      <c r="E45" s="65">
        <v>30552719</v>
      </c>
      <c r="F45" s="7">
        <v>-163572287</v>
      </c>
      <c r="G45" s="66">
        <v>-163572287</v>
      </c>
      <c r="H45" s="67">
        <v>86000436</v>
      </c>
      <c r="I45" s="65">
        <v>99997</v>
      </c>
      <c r="J45" s="7">
        <v>565352</v>
      </c>
      <c r="K45" s="66">
        <v>1424982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72682096</v>
      </c>
      <c r="C48" s="6">
        <v>3189252</v>
      </c>
      <c r="D48" s="23">
        <v>41211431</v>
      </c>
      <c r="E48" s="24">
        <v>30552724</v>
      </c>
      <c r="F48" s="6">
        <v>-163572296</v>
      </c>
      <c r="G48" s="25">
        <v>-163572296</v>
      </c>
      <c r="H48" s="26">
        <v>86000437</v>
      </c>
      <c r="I48" s="24">
        <v>2568986</v>
      </c>
      <c r="J48" s="6">
        <v>2720556</v>
      </c>
      <c r="K48" s="25">
        <v>2872908</v>
      </c>
    </row>
    <row r="49" spans="1:11" ht="13.5">
      <c r="A49" s="22" t="s">
        <v>50</v>
      </c>
      <c r="B49" s="6">
        <f>+B75</f>
        <v>45723969.144895084</v>
      </c>
      <c r="C49" s="6">
        <f aca="true" t="shared" si="6" ref="C49:K49">+C75</f>
        <v>56006728.87714042</v>
      </c>
      <c r="D49" s="23">
        <f t="shared" si="6"/>
        <v>141138146.50624892</v>
      </c>
      <c r="E49" s="24">
        <f t="shared" si="6"/>
        <v>9064739.360191736</v>
      </c>
      <c r="F49" s="6">
        <f t="shared" si="6"/>
        <v>11363744.03385257</v>
      </c>
      <c r="G49" s="25">
        <f t="shared" si="6"/>
        <v>11363744.03385257</v>
      </c>
      <c r="H49" s="26">
        <f t="shared" si="6"/>
        <v>152760467</v>
      </c>
      <c r="I49" s="24">
        <f t="shared" si="6"/>
        <v>-4902891.299248934</v>
      </c>
      <c r="J49" s="6">
        <f t="shared" si="6"/>
        <v>-5192160.088874698</v>
      </c>
      <c r="K49" s="25">
        <f t="shared" si="6"/>
        <v>-5482922.375970587</v>
      </c>
    </row>
    <row r="50" spans="1:11" ht="13.5">
      <c r="A50" s="34" t="s">
        <v>51</v>
      </c>
      <c r="B50" s="7">
        <f>+B48-B49</f>
        <v>26958126.855104916</v>
      </c>
      <c r="C50" s="7">
        <f aca="true" t="shared" si="7" ref="C50:K50">+C48-C49</f>
        <v>-52817476.87714042</v>
      </c>
      <c r="D50" s="64">
        <f t="shared" si="7"/>
        <v>-99926715.50624892</v>
      </c>
      <c r="E50" s="65">
        <f t="shared" si="7"/>
        <v>21487984.639808264</v>
      </c>
      <c r="F50" s="7">
        <f t="shared" si="7"/>
        <v>-174936040.03385258</v>
      </c>
      <c r="G50" s="66">
        <f t="shared" si="7"/>
        <v>-174936040.03385258</v>
      </c>
      <c r="H50" s="67">
        <f t="shared" si="7"/>
        <v>-66760030</v>
      </c>
      <c r="I50" s="65">
        <f t="shared" si="7"/>
        <v>7471877.299248934</v>
      </c>
      <c r="J50" s="7">
        <f t="shared" si="7"/>
        <v>7912716.088874698</v>
      </c>
      <c r="K50" s="66">
        <f t="shared" si="7"/>
        <v>8355830.375970587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314980000</v>
      </c>
      <c r="C53" s="6">
        <v>16768567</v>
      </c>
      <c r="D53" s="23">
        <v>126650291</v>
      </c>
      <c r="E53" s="24">
        <v>110819752</v>
      </c>
      <c r="F53" s="6">
        <v>111340502</v>
      </c>
      <c r="G53" s="25">
        <v>111340502</v>
      </c>
      <c r="H53" s="26">
        <v>0</v>
      </c>
      <c r="I53" s="24">
        <v>1693256049</v>
      </c>
      <c r="J53" s="6">
        <v>1793158156</v>
      </c>
      <c r="K53" s="25">
        <v>2022346753</v>
      </c>
    </row>
    <row r="54" spans="1:11" ht="13.5">
      <c r="A54" s="22" t="s">
        <v>95</v>
      </c>
      <c r="B54" s="6">
        <v>64066096</v>
      </c>
      <c r="C54" s="6">
        <v>149019344</v>
      </c>
      <c r="D54" s="23">
        <v>130728341</v>
      </c>
      <c r="E54" s="24">
        <v>174084397</v>
      </c>
      <c r="F54" s="6">
        <v>43650000</v>
      </c>
      <c r="G54" s="25">
        <v>43650000</v>
      </c>
      <c r="H54" s="26">
        <v>0</v>
      </c>
      <c r="I54" s="24">
        <v>151000100</v>
      </c>
      <c r="J54" s="6">
        <v>159909106</v>
      </c>
      <c r="K54" s="25">
        <v>168864016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25994364</v>
      </c>
      <c r="D56" s="23">
        <v>19558084</v>
      </c>
      <c r="E56" s="24">
        <v>17850000</v>
      </c>
      <c r="F56" s="6">
        <v>13128094</v>
      </c>
      <c r="G56" s="25">
        <v>13128094</v>
      </c>
      <c r="H56" s="26">
        <v>0</v>
      </c>
      <c r="I56" s="24">
        <v>19090000</v>
      </c>
      <c r="J56" s="6">
        <v>20215910</v>
      </c>
      <c r="K56" s="25">
        <v>21347683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8794900</v>
      </c>
      <c r="C59" s="6">
        <v>13542258</v>
      </c>
      <c r="D59" s="23">
        <v>0</v>
      </c>
      <c r="E59" s="24">
        <v>15876544</v>
      </c>
      <c r="F59" s="6">
        <v>15213737</v>
      </c>
      <c r="G59" s="25">
        <v>15213737</v>
      </c>
      <c r="H59" s="26">
        <v>15213737</v>
      </c>
      <c r="I59" s="24">
        <v>14261640</v>
      </c>
      <c r="J59" s="6">
        <v>15103077</v>
      </c>
      <c r="K59" s="25">
        <v>15948849</v>
      </c>
    </row>
    <row r="60" spans="1:11" ht="13.5">
      <c r="A60" s="33" t="s">
        <v>58</v>
      </c>
      <c r="B60" s="6">
        <v>15000</v>
      </c>
      <c r="C60" s="6">
        <v>15000</v>
      </c>
      <c r="D60" s="23">
        <v>0</v>
      </c>
      <c r="E60" s="24">
        <v>9171600</v>
      </c>
      <c r="F60" s="6">
        <v>9171600</v>
      </c>
      <c r="G60" s="25">
        <v>9171600</v>
      </c>
      <c r="H60" s="26">
        <v>9171600</v>
      </c>
      <c r="I60" s="24">
        <v>14276640</v>
      </c>
      <c r="J60" s="6">
        <v>15118962</v>
      </c>
      <c r="K60" s="25">
        <v>15965624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9527</v>
      </c>
      <c r="J62" s="92">
        <v>10089</v>
      </c>
      <c r="K62" s="93">
        <v>10654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0.7415978594918099</v>
      </c>
      <c r="C70" s="5">
        <f aca="true" t="shared" si="8" ref="C70:K70">IF(ISERROR(C71/C72),0,(C71/C72))</f>
        <v>0.16969381329373634</v>
      </c>
      <c r="D70" s="5">
        <f t="shared" si="8"/>
        <v>1.5943923072211232</v>
      </c>
      <c r="E70" s="5">
        <f t="shared" si="8"/>
        <v>0.1375332624043093</v>
      </c>
      <c r="F70" s="5">
        <f t="shared" si="8"/>
        <v>0.1257943890635396</v>
      </c>
      <c r="G70" s="5">
        <f t="shared" si="8"/>
        <v>0.1257943890635396</v>
      </c>
      <c r="H70" s="5">
        <f t="shared" si="8"/>
        <v>0</v>
      </c>
      <c r="I70" s="5">
        <f t="shared" si="8"/>
        <v>0.44217114704109944</v>
      </c>
      <c r="J70" s="5">
        <f t="shared" si="8"/>
        <v>0.442171137225025</v>
      </c>
      <c r="K70" s="5">
        <f t="shared" si="8"/>
        <v>0.44217114158287596</v>
      </c>
    </row>
    <row r="71" spans="1:11" ht="12.75" hidden="1">
      <c r="A71" s="1" t="s">
        <v>101</v>
      </c>
      <c r="B71" s="1">
        <f>+B83</f>
        <v>47020000</v>
      </c>
      <c r="C71" s="1">
        <f aca="true" t="shared" si="9" ref="C71:K71">+C83</f>
        <v>24110686</v>
      </c>
      <c r="D71" s="1">
        <f t="shared" si="9"/>
        <v>257793185</v>
      </c>
      <c r="E71" s="1">
        <f t="shared" si="9"/>
        <v>11203437</v>
      </c>
      <c r="F71" s="1">
        <f t="shared" si="9"/>
        <v>13721124</v>
      </c>
      <c r="G71" s="1">
        <f t="shared" si="9"/>
        <v>13721124</v>
      </c>
      <c r="H71" s="1">
        <f t="shared" si="9"/>
        <v>83911003</v>
      </c>
      <c r="I71" s="1">
        <f t="shared" si="9"/>
        <v>78298380</v>
      </c>
      <c r="J71" s="1">
        <f t="shared" si="9"/>
        <v>82917982</v>
      </c>
      <c r="K71" s="1">
        <f t="shared" si="9"/>
        <v>87561390</v>
      </c>
    </row>
    <row r="72" spans="1:11" ht="12.75" hidden="1">
      <c r="A72" s="1" t="s">
        <v>102</v>
      </c>
      <c r="B72" s="1">
        <f>+B77</f>
        <v>63403635</v>
      </c>
      <c r="C72" s="1">
        <f aca="true" t="shared" si="10" ref="C72:K72">+C77</f>
        <v>142083471</v>
      </c>
      <c r="D72" s="1">
        <f t="shared" si="10"/>
        <v>161687424</v>
      </c>
      <c r="E72" s="1">
        <f t="shared" si="10"/>
        <v>81459836</v>
      </c>
      <c r="F72" s="1">
        <f t="shared" si="10"/>
        <v>109075803</v>
      </c>
      <c r="G72" s="1">
        <f t="shared" si="10"/>
        <v>109075803</v>
      </c>
      <c r="H72" s="1">
        <f t="shared" si="10"/>
        <v>0</v>
      </c>
      <c r="I72" s="1">
        <f t="shared" si="10"/>
        <v>177077090</v>
      </c>
      <c r="J72" s="1">
        <f t="shared" si="10"/>
        <v>187524637</v>
      </c>
      <c r="K72" s="1">
        <f t="shared" si="10"/>
        <v>198026017</v>
      </c>
    </row>
    <row r="73" spans="1:11" ht="12.75" hidden="1">
      <c r="A73" s="1" t="s">
        <v>103</v>
      </c>
      <c r="B73" s="1">
        <f>+B74</f>
        <v>-46639385.16666664</v>
      </c>
      <c r="C73" s="1">
        <f aca="true" t="shared" si="11" ref="C73:K73">+(C78+C80+C81+C82)-(B78+B80+B81+B82)</f>
        <v>7899630</v>
      </c>
      <c r="D73" s="1">
        <f t="shared" si="11"/>
        <v>-65727301</v>
      </c>
      <c r="E73" s="1">
        <f t="shared" si="11"/>
        <v>187879859</v>
      </c>
      <c r="F73" s="1">
        <f>+(F78+F80+F81+F82)-(D78+D80+D81+D82)</f>
        <v>187879859</v>
      </c>
      <c r="G73" s="1">
        <f>+(G78+G80+G81+G82)-(D78+D80+D81+D82)</f>
        <v>187879859</v>
      </c>
      <c r="H73" s="1">
        <f>+(H78+H80+H81+H82)-(D78+D80+D81+D82)</f>
        <v>362547064</v>
      </c>
      <c r="I73" s="1">
        <f>+(I78+I80+I81+I82)-(E78+E80+E81+E82)</f>
        <v>-54282528</v>
      </c>
      <c r="J73" s="1">
        <f t="shared" si="11"/>
        <v>8352211</v>
      </c>
      <c r="K73" s="1">
        <f t="shared" si="11"/>
        <v>8395247</v>
      </c>
    </row>
    <row r="74" spans="1:11" ht="12.75" hidden="1">
      <c r="A74" s="1" t="s">
        <v>104</v>
      </c>
      <c r="B74" s="1">
        <f>+TREND(C74:E74)</f>
        <v>-46639385.16666664</v>
      </c>
      <c r="C74" s="1">
        <f>+C73</f>
        <v>7899630</v>
      </c>
      <c r="D74" s="1">
        <f aca="true" t="shared" si="12" ref="D74:K74">+D73</f>
        <v>-65727301</v>
      </c>
      <c r="E74" s="1">
        <f t="shared" si="12"/>
        <v>187879859</v>
      </c>
      <c r="F74" s="1">
        <f t="shared" si="12"/>
        <v>187879859</v>
      </c>
      <c r="G74" s="1">
        <f t="shared" si="12"/>
        <v>187879859</v>
      </c>
      <c r="H74" s="1">
        <f t="shared" si="12"/>
        <v>362547064</v>
      </c>
      <c r="I74" s="1">
        <f t="shared" si="12"/>
        <v>-54282528</v>
      </c>
      <c r="J74" s="1">
        <f t="shared" si="12"/>
        <v>8352211</v>
      </c>
      <c r="K74" s="1">
        <f t="shared" si="12"/>
        <v>8395247</v>
      </c>
    </row>
    <row r="75" spans="1:11" ht="12.75" hidden="1">
      <c r="A75" s="1" t="s">
        <v>105</v>
      </c>
      <c r="B75" s="1">
        <f>+B84-(((B80+B81+B78)*B70)-B79)</f>
        <v>45723969.144895084</v>
      </c>
      <c r="C75" s="1">
        <f aca="true" t="shared" si="13" ref="C75:K75">+C84-(((C80+C81+C78)*C70)-C79)</f>
        <v>56006728.87714042</v>
      </c>
      <c r="D75" s="1">
        <f t="shared" si="13"/>
        <v>141138146.50624892</v>
      </c>
      <c r="E75" s="1">
        <f t="shared" si="13"/>
        <v>9064739.360191736</v>
      </c>
      <c r="F75" s="1">
        <f t="shared" si="13"/>
        <v>11363744.03385257</v>
      </c>
      <c r="G75" s="1">
        <f t="shared" si="13"/>
        <v>11363744.03385257</v>
      </c>
      <c r="H75" s="1">
        <f t="shared" si="13"/>
        <v>152760467</v>
      </c>
      <c r="I75" s="1">
        <f t="shared" si="13"/>
        <v>-4902891.299248934</v>
      </c>
      <c r="J75" s="1">
        <f t="shared" si="13"/>
        <v>-5192160.088874698</v>
      </c>
      <c r="K75" s="1">
        <f t="shared" si="13"/>
        <v>-5482922.375970587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63403635</v>
      </c>
      <c r="C77" s="3">
        <v>142083471</v>
      </c>
      <c r="D77" s="3">
        <v>161687424</v>
      </c>
      <c r="E77" s="3">
        <v>81459836</v>
      </c>
      <c r="F77" s="3">
        <v>109075803</v>
      </c>
      <c r="G77" s="3">
        <v>109075803</v>
      </c>
      <c r="H77" s="3">
        <v>0</v>
      </c>
      <c r="I77" s="3">
        <v>177077090</v>
      </c>
      <c r="J77" s="3">
        <v>187524637</v>
      </c>
      <c r="K77" s="3">
        <v>198026017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90357594</v>
      </c>
      <c r="C79" s="3">
        <v>68511953</v>
      </c>
      <c r="D79" s="3">
        <v>148071320</v>
      </c>
      <c r="E79" s="3">
        <v>36000000</v>
      </c>
      <c r="F79" s="3">
        <v>36000000</v>
      </c>
      <c r="G79" s="3">
        <v>36000000</v>
      </c>
      <c r="H79" s="3">
        <v>152760467</v>
      </c>
      <c r="I79" s="3">
        <v>56000000</v>
      </c>
      <c r="J79" s="3">
        <v>59304000</v>
      </c>
      <c r="K79" s="3">
        <v>62625024</v>
      </c>
    </row>
    <row r="80" spans="1:11" ht="12.75" hidden="1">
      <c r="A80" s="2" t="s">
        <v>67</v>
      </c>
      <c r="B80" s="3">
        <v>60185752</v>
      </c>
      <c r="C80" s="3">
        <v>0</v>
      </c>
      <c r="D80" s="3">
        <v>4348474</v>
      </c>
      <c r="E80" s="3">
        <v>35576428</v>
      </c>
      <c r="F80" s="3">
        <v>35576428</v>
      </c>
      <c r="G80" s="3">
        <v>35576428</v>
      </c>
      <c r="H80" s="3">
        <v>370512633</v>
      </c>
      <c r="I80" s="3">
        <v>137736014</v>
      </c>
      <c r="J80" s="3">
        <v>145862438</v>
      </c>
      <c r="K80" s="3">
        <v>154030736</v>
      </c>
    </row>
    <row r="81" spans="1:11" ht="12.75" hidden="1">
      <c r="A81" s="2" t="s">
        <v>68</v>
      </c>
      <c r="B81" s="3">
        <v>0</v>
      </c>
      <c r="C81" s="3">
        <v>73692870</v>
      </c>
      <c r="D81" s="3">
        <v>0</v>
      </c>
      <c r="E81" s="3">
        <v>160269000</v>
      </c>
      <c r="F81" s="3">
        <v>160269000</v>
      </c>
      <c r="G81" s="3">
        <v>160269000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5607488</v>
      </c>
      <c r="C82" s="3">
        <v>0</v>
      </c>
      <c r="D82" s="3">
        <v>3617095</v>
      </c>
      <c r="E82" s="3">
        <v>0</v>
      </c>
      <c r="F82" s="3">
        <v>0</v>
      </c>
      <c r="G82" s="3">
        <v>0</v>
      </c>
      <c r="H82" s="3">
        <v>0</v>
      </c>
      <c r="I82" s="3">
        <v>3826886</v>
      </c>
      <c r="J82" s="3">
        <v>4052673</v>
      </c>
      <c r="K82" s="3">
        <v>4279622</v>
      </c>
    </row>
    <row r="83" spans="1:11" ht="12.75" hidden="1">
      <c r="A83" s="2" t="s">
        <v>70</v>
      </c>
      <c r="B83" s="3">
        <v>47020000</v>
      </c>
      <c r="C83" s="3">
        <v>24110686</v>
      </c>
      <c r="D83" s="3">
        <v>257793185</v>
      </c>
      <c r="E83" s="3">
        <v>11203437</v>
      </c>
      <c r="F83" s="3">
        <v>13721124</v>
      </c>
      <c r="G83" s="3">
        <v>13721124</v>
      </c>
      <c r="H83" s="3">
        <v>83911003</v>
      </c>
      <c r="I83" s="3">
        <v>78298380</v>
      </c>
      <c r="J83" s="3">
        <v>82917982</v>
      </c>
      <c r="K83" s="3">
        <v>87561390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3554764</v>
      </c>
      <c r="C5" s="6">
        <v>5559000</v>
      </c>
      <c r="D5" s="23">
        <v>6167684</v>
      </c>
      <c r="E5" s="24">
        <v>6862000</v>
      </c>
      <c r="F5" s="6">
        <v>9649000</v>
      </c>
      <c r="G5" s="25">
        <v>9649000</v>
      </c>
      <c r="H5" s="26">
        <v>0</v>
      </c>
      <c r="I5" s="24">
        <v>12500000</v>
      </c>
      <c r="J5" s="6">
        <v>15625000</v>
      </c>
      <c r="K5" s="25">
        <v>19531000</v>
      </c>
    </row>
    <row r="6" spans="1:11" ht="13.5">
      <c r="A6" s="22" t="s">
        <v>18</v>
      </c>
      <c r="B6" s="6">
        <v>62857000</v>
      </c>
      <c r="C6" s="6">
        <v>29097000</v>
      </c>
      <c r="D6" s="23">
        <v>33363144</v>
      </c>
      <c r="E6" s="24">
        <v>34091443</v>
      </c>
      <c r="F6" s="6">
        <v>27958000</v>
      </c>
      <c r="G6" s="25">
        <v>27958000</v>
      </c>
      <c r="H6" s="26">
        <v>0</v>
      </c>
      <c r="I6" s="24">
        <v>34300000</v>
      </c>
      <c r="J6" s="6">
        <v>42875000</v>
      </c>
      <c r="K6" s="25">
        <v>53594000</v>
      </c>
    </row>
    <row r="7" spans="1:11" ht="13.5">
      <c r="A7" s="22" t="s">
        <v>19</v>
      </c>
      <c r="B7" s="6">
        <v>10205943</v>
      </c>
      <c r="C7" s="6">
        <v>8814000</v>
      </c>
      <c r="D7" s="23">
        <v>6167684</v>
      </c>
      <c r="E7" s="24">
        <v>14161000</v>
      </c>
      <c r="F7" s="6">
        <v>6415000</v>
      </c>
      <c r="G7" s="25">
        <v>6415000</v>
      </c>
      <c r="H7" s="26">
        <v>0</v>
      </c>
      <c r="I7" s="24">
        <v>7500000</v>
      </c>
      <c r="J7" s="6">
        <v>9375000</v>
      </c>
      <c r="K7" s="25">
        <v>11719000</v>
      </c>
    </row>
    <row r="8" spans="1:11" ht="13.5">
      <c r="A8" s="22" t="s">
        <v>20</v>
      </c>
      <c r="B8" s="6">
        <v>274095269</v>
      </c>
      <c r="C8" s="6">
        <v>341101000</v>
      </c>
      <c r="D8" s="23">
        <v>425922495</v>
      </c>
      <c r="E8" s="24">
        <v>296776000</v>
      </c>
      <c r="F8" s="6">
        <v>297076000</v>
      </c>
      <c r="G8" s="25">
        <v>297076000</v>
      </c>
      <c r="H8" s="26">
        <v>0</v>
      </c>
      <c r="I8" s="24">
        <v>334869000</v>
      </c>
      <c r="J8" s="6">
        <v>340634000</v>
      </c>
      <c r="K8" s="25">
        <v>342727000</v>
      </c>
    </row>
    <row r="9" spans="1:11" ht="13.5">
      <c r="A9" s="22" t="s">
        <v>21</v>
      </c>
      <c r="B9" s="6">
        <v>16496670</v>
      </c>
      <c r="C9" s="6">
        <v>39692000</v>
      </c>
      <c r="D9" s="23">
        <v>58090848</v>
      </c>
      <c r="E9" s="24">
        <v>15907821</v>
      </c>
      <c r="F9" s="6">
        <v>18433000</v>
      </c>
      <c r="G9" s="25">
        <v>18433000</v>
      </c>
      <c r="H9" s="26">
        <v>0</v>
      </c>
      <c r="I9" s="24">
        <v>14123000</v>
      </c>
      <c r="J9" s="6">
        <v>17653000</v>
      </c>
      <c r="K9" s="25">
        <v>22257000</v>
      </c>
    </row>
    <row r="10" spans="1:11" ht="25.5">
      <c r="A10" s="27" t="s">
        <v>94</v>
      </c>
      <c r="B10" s="28">
        <f>SUM(B5:B9)</f>
        <v>367209646</v>
      </c>
      <c r="C10" s="29">
        <f aca="true" t="shared" si="0" ref="C10:K10">SUM(C5:C9)</f>
        <v>424263000</v>
      </c>
      <c r="D10" s="30">
        <f t="shared" si="0"/>
        <v>529711855</v>
      </c>
      <c r="E10" s="28">
        <f t="shared" si="0"/>
        <v>367798264</v>
      </c>
      <c r="F10" s="29">
        <f t="shared" si="0"/>
        <v>359531000</v>
      </c>
      <c r="G10" s="31">
        <f t="shared" si="0"/>
        <v>359531000</v>
      </c>
      <c r="H10" s="32">
        <f t="shared" si="0"/>
        <v>0</v>
      </c>
      <c r="I10" s="28">
        <f t="shared" si="0"/>
        <v>403292000</v>
      </c>
      <c r="J10" s="29">
        <f t="shared" si="0"/>
        <v>426162000</v>
      </c>
      <c r="K10" s="31">
        <f t="shared" si="0"/>
        <v>449828000</v>
      </c>
    </row>
    <row r="11" spans="1:11" ht="13.5">
      <c r="A11" s="22" t="s">
        <v>22</v>
      </c>
      <c r="B11" s="6">
        <v>83649000</v>
      </c>
      <c r="C11" s="6">
        <v>104523000</v>
      </c>
      <c r="D11" s="23">
        <v>125122545</v>
      </c>
      <c r="E11" s="24">
        <v>138681952</v>
      </c>
      <c r="F11" s="6">
        <v>143850542</v>
      </c>
      <c r="G11" s="25">
        <v>143850542</v>
      </c>
      <c r="H11" s="26">
        <v>0</v>
      </c>
      <c r="I11" s="24">
        <v>116870041</v>
      </c>
      <c r="J11" s="6">
        <v>123648508</v>
      </c>
      <c r="K11" s="25">
        <v>130820000</v>
      </c>
    </row>
    <row r="12" spans="1:11" ht="13.5">
      <c r="A12" s="22" t="s">
        <v>23</v>
      </c>
      <c r="B12" s="6">
        <v>14651000</v>
      </c>
      <c r="C12" s="6">
        <v>16394000</v>
      </c>
      <c r="D12" s="23">
        <v>18956638</v>
      </c>
      <c r="E12" s="24">
        <v>18583255</v>
      </c>
      <c r="F12" s="6">
        <v>18583255</v>
      </c>
      <c r="G12" s="25">
        <v>18583255</v>
      </c>
      <c r="H12" s="26">
        <v>0</v>
      </c>
      <c r="I12" s="24">
        <v>17020000</v>
      </c>
      <c r="J12" s="6">
        <v>18007716</v>
      </c>
      <c r="K12" s="25">
        <v>19051575</v>
      </c>
    </row>
    <row r="13" spans="1:11" ht="13.5">
      <c r="A13" s="22" t="s">
        <v>95</v>
      </c>
      <c r="B13" s="6">
        <v>0</v>
      </c>
      <c r="C13" s="6">
        <v>113580000</v>
      </c>
      <c r="D13" s="23">
        <v>119417371</v>
      </c>
      <c r="E13" s="24">
        <v>140000000</v>
      </c>
      <c r="F13" s="6">
        <v>140000000</v>
      </c>
      <c r="G13" s="25">
        <v>140000000</v>
      </c>
      <c r="H13" s="26">
        <v>0</v>
      </c>
      <c r="I13" s="24">
        <v>140000000</v>
      </c>
      <c r="J13" s="6">
        <v>146533000</v>
      </c>
      <c r="K13" s="25">
        <v>155032000</v>
      </c>
    </row>
    <row r="14" spans="1:11" ht="13.5">
      <c r="A14" s="22" t="s">
        <v>24</v>
      </c>
      <c r="B14" s="6">
        <v>167000</v>
      </c>
      <c r="C14" s="6">
        <v>915000</v>
      </c>
      <c r="D14" s="23">
        <v>484815</v>
      </c>
      <c r="E14" s="24">
        <v>350000</v>
      </c>
      <c r="F14" s="6">
        <v>0</v>
      </c>
      <c r="G14" s="25">
        <v>0</v>
      </c>
      <c r="H14" s="26">
        <v>0</v>
      </c>
      <c r="I14" s="24">
        <v>500000</v>
      </c>
      <c r="J14" s="6">
        <v>212000</v>
      </c>
      <c r="K14" s="25">
        <v>224000</v>
      </c>
    </row>
    <row r="15" spans="1:11" ht="13.5">
      <c r="A15" s="22" t="s">
        <v>25</v>
      </c>
      <c r="B15" s="6">
        <v>87272000</v>
      </c>
      <c r="C15" s="6">
        <v>24124000</v>
      </c>
      <c r="D15" s="23">
        <v>23657062</v>
      </c>
      <c r="E15" s="24">
        <v>36275700</v>
      </c>
      <c r="F15" s="6">
        <v>39930318</v>
      </c>
      <c r="G15" s="25">
        <v>39930318</v>
      </c>
      <c r="H15" s="26">
        <v>0</v>
      </c>
      <c r="I15" s="24">
        <v>38800000</v>
      </c>
      <c r="J15" s="6">
        <v>34702000</v>
      </c>
      <c r="K15" s="25">
        <v>36715000</v>
      </c>
    </row>
    <row r="16" spans="1:11" ht="13.5">
      <c r="A16" s="33" t="s">
        <v>26</v>
      </c>
      <c r="B16" s="6">
        <v>0</v>
      </c>
      <c r="C16" s="6">
        <v>7979000</v>
      </c>
      <c r="D16" s="23">
        <v>3210304</v>
      </c>
      <c r="E16" s="24">
        <v>5465075</v>
      </c>
      <c r="F16" s="6">
        <v>0</v>
      </c>
      <c r="G16" s="25">
        <v>0</v>
      </c>
      <c r="H16" s="26">
        <v>0</v>
      </c>
      <c r="I16" s="24">
        <v>4610000</v>
      </c>
      <c r="J16" s="6">
        <v>10645000</v>
      </c>
      <c r="K16" s="25">
        <v>22683000</v>
      </c>
    </row>
    <row r="17" spans="1:11" ht="13.5">
      <c r="A17" s="22" t="s">
        <v>27</v>
      </c>
      <c r="B17" s="6">
        <v>124779000</v>
      </c>
      <c r="C17" s="6">
        <v>156465000</v>
      </c>
      <c r="D17" s="23">
        <v>213232364</v>
      </c>
      <c r="E17" s="24">
        <v>183187018</v>
      </c>
      <c r="F17" s="6">
        <v>180112484</v>
      </c>
      <c r="G17" s="25">
        <v>180112484</v>
      </c>
      <c r="H17" s="26">
        <v>0</v>
      </c>
      <c r="I17" s="24">
        <v>228058491</v>
      </c>
      <c r="J17" s="6">
        <v>249538776</v>
      </c>
      <c r="K17" s="25">
        <v>264012964</v>
      </c>
    </row>
    <row r="18" spans="1:11" ht="13.5">
      <c r="A18" s="34" t="s">
        <v>28</v>
      </c>
      <c r="B18" s="35">
        <f>SUM(B11:B17)</f>
        <v>310518000</v>
      </c>
      <c r="C18" s="36">
        <f aca="true" t="shared" si="1" ref="C18:K18">SUM(C11:C17)</f>
        <v>423980000</v>
      </c>
      <c r="D18" s="37">
        <f t="shared" si="1"/>
        <v>504081099</v>
      </c>
      <c r="E18" s="35">
        <f t="shared" si="1"/>
        <v>522543000</v>
      </c>
      <c r="F18" s="36">
        <f t="shared" si="1"/>
        <v>522476599</v>
      </c>
      <c r="G18" s="38">
        <f t="shared" si="1"/>
        <v>522476599</v>
      </c>
      <c r="H18" s="39">
        <f t="shared" si="1"/>
        <v>0</v>
      </c>
      <c r="I18" s="35">
        <f t="shared" si="1"/>
        <v>545858532</v>
      </c>
      <c r="J18" s="36">
        <f t="shared" si="1"/>
        <v>583287000</v>
      </c>
      <c r="K18" s="38">
        <f t="shared" si="1"/>
        <v>628538539</v>
      </c>
    </row>
    <row r="19" spans="1:11" ht="13.5">
      <c r="A19" s="34" t="s">
        <v>29</v>
      </c>
      <c r="B19" s="40">
        <f>+B10-B18</f>
        <v>56691646</v>
      </c>
      <c r="C19" s="41">
        <f aca="true" t="shared" si="2" ref="C19:K19">+C10-C18</f>
        <v>283000</v>
      </c>
      <c r="D19" s="42">
        <f t="shared" si="2"/>
        <v>25630756</v>
      </c>
      <c r="E19" s="40">
        <f t="shared" si="2"/>
        <v>-154744736</v>
      </c>
      <c r="F19" s="41">
        <f t="shared" si="2"/>
        <v>-162945599</v>
      </c>
      <c r="G19" s="43">
        <f t="shared" si="2"/>
        <v>-162945599</v>
      </c>
      <c r="H19" s="44">
        <f t="shared" si="2"/>
        <v>0</v>
      </c>
      <c r="I19" s="40">
        <f t="shared" si="2"/>
        <v>-142566532</v>
      </c>
      <c r="J19" s="41">
        <f t="shared" si="2"/>
        <v>-157125000</v>
      </c>
      <c r="K19" s="43">
        <f t="shared" si="2"/>
        <v>-178710539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111849375</v>
      </c>
      <c r="F20" s="6">
        <v>111849000</v>
      </c>
      <c r="G20" s="25">
        <v>111849000</v>
      </c>
      <c r="H20" s="26">
        <v>0</v>
      </c>
      <c r="I20" s="24">
        <v>120751000</v>
      </c>
      <c r="J20" s="6">
        <v>125746000</v>
      </c>
      <c r="K20" s="25">
        <v>133234000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56691646</v>
      </c>
      <c r="C22" s="52">
        <f aca="true" t="shared" si="3" ref="C22:K22">SUM(C19:C21)</f>
        <v>283000</v>
      </c>
      <c r="D22" s="53">
        <f t="shared" si="3"/>
        <v>25630756</v>
      </c>
      <c r="E22" s="51">
        <f t="shared" si="3"/>
        <v>-42895361</v>
      </c>
      <c r="F22" s="52">
        <f t="shared" si="3"/>
        <v>-51096599</v>
      </c>
      <c r="G22" s="54">
        <f t="shared" si="3"/>
        <v>-51096599</v>
      </c>
      <c r="H22" s="55">
        <f t="shared" si="3"/>
        <v>0</v>
      </c>
      <c r="I22" s="51">
        <f t="shared" si="3"/>
        <v>-21815532</v>
      </c>
      <c r="J22" s="52">
        <f t="shared" si="3"/>
        <v>-31379000</v>
      </c>
      <c r="K22" s="54">
        <f t="shared" si="3"/>
        <v>-45476539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56691646</v>
      </c>
      <c r="C24" s="41">
        <f aca="true" t="shared" si="4" ref="C24:K24">SUM(C22:C23)</f>
        <v>283000</v>
      </c>
      <c r="D24" s="42">
        <f t="shared" si="4"/>
        <v>25630756</v>
      </c>
      <c r="E24" s="40">
        <f t="shared" si="4"/>
        <v>-42895361</v>
      </c>
      <c r="F24" s="41">
        <f t="shared" si="4"/>
        <v>-51096599</v>
      </c>
      <c r="G24" s="43">
        <f t="shared" si="4"/>
        <v>-51096599</v>
      </c>
      <c r="H24" s="44">
        <f t="shared" si="4"/>
        <v>0</v>
      </c>
      <c r="I24" s="40">
        <f t="shared" si="4"/>
        <v>-21815532</v>
      </c>
      <c r="J24" s="41">
        <f t="shared" si="4"/>
        <v>-31379000</v>
      </c>
      <c r="K24" s="43">
        <f t="shared" si="4"/>
        <v>-45476539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0</v>
      </c>
      <c r="D27" s="64">
        <v>1614913272</v>
      </c>
      <c r="E27" s="65">
        <v>124604982</v>
      </c>
      <c r="F27" s="7">
        <v>124604982</v>
      </c>
      <c r="G27" s="66">
        <v>124604982</v>
      </c>
      <c r="H27" s="67">
        <v>0</v>
      </c>
      <c r="I27" s="65">
        <v>118050819</v>
      </c>
      <c r="J27" s="7">
        <v>135746000</v>
      </c>
      <c r="K27" s="66">
        <v>104234000</v>
      </c>
    </row>
    <row r="28" spans="1:11" ht="13.5">
      <c r="A28" s="68" t="s">
        <v>30</v>
      </c>
      <c r="B28" s="6">
        <v>0</v>
      </c>
      <c r="C28" s="6">
        <v>0</v>
      </c>
      <c r="D28" s="23">
        <v>158038700</v>
      </c>
      <c r="E28" s="24">
        <v>112404982</v>
      </c>
      <c r="F28" s="6">
        <v>112404982</v>
      </c>
      <c r="G28" s="25">
        <v>112404982</v>
      </c>
      <c r="H28" s="26">
        <v>0</v>
      </c>
      <c r="I28" s="24">
        <v>116750819</v>
      </c>
      <c r="J28" s="6">
        <v>125746000</v>
      </c>
      <c r="K28" s="25">
        <v>89234000</v>
      </c>
    </row>
    <row r="29" spans="1:11" ht="13.5">
      <c r="A29" s="22" t="s">
        <v>99</v>
      </c>
      <c r="B29" s="6">
        <v>0</v>
      </c>
      <c r="C29" s="6">
        <v>0</v>
      </c>
      <c r="D29" s="23">
        <v>1456874572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12200000</v>
      </c>
      <c r="F31" s="6">
        <v>12200000</v>
      </c>
      <c r="G31" s="25">
        <v>12200000</v>
      </c>
      <c r="H31" s="26">
        <v>0</v>
      </c>
      <c r="I31" s="24">
        <v>1300000</v>
      </c>
      <c r="J31" s="6">
        <v>10000000</v>
      </c>
      <c r="K31" s="25">
        <v>15000000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0</v>
      </c>
      <c r="D32" s="64">
        <f t="shared" si="5"/>
        <v>1614913272</v>
      </c>
      <c r="E32" s="65">
        <f t="shared" si="5"/>
        <v>124604982</v>
      </c>
      <c r="F32" s="7">
        <f t="shared" si="5"/>
        <v>124604982</v>
      </c>
      <c r="G32" s="66">
        <f t="shared" si="5"/>
        <v>124604982</v>
      </c>
      <c r="H32" s="67">
        <f t="shared" si="5"/>
        <v>0</v>
      </c>
      <c r="I32" s="65">
        <f t="shared" si="5"/>
        <v>118050819</v>
      </c>
      <c r="J32" s="7">
        <f t="shared" si="5"/>
        <v>135746000</v>
      </c>
      <c r="K32" s="66">
        <f t="shared" si="5"/>
        <v>104234000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187242000</v>
      </c>
      <c r="C35" s="6">
        <v>228719000</v>
      </c>
      <c r="D35" s="23">
        <v>143770701</v>
      </c>
      <c r="E35" s="24">
        <v>346886873</v>
      </c>
      <c r="F35" s="6">
        <v>274620</v>
      </c>
      <c r="G35" s="25">
        <v>274620</v>
      </c>
      <c r="H35" s="26">
        <v>66054348</v>
      </c>
      <c r="I35" s="24">
        <v>165696724</v>
      </c>
      <c r="J35" s="6">
        <v>175316000</v>
      </c>
      <c r="K35" s="25">
        <v>853738000</v>
      </c>
    </row>
    <row r="36" spans="1:11" ht="13.5">
      <c r="A36" s="22" t="s">
        <v>39</v>
      </c>
      <c r="B36" s="6">
        <v>1911845000</v>
      </c>
      <c r="C36" s="6">
        <v>1889100000</v>
      </c>
      <c r="D36" s="23">
        <v>1715182221</v>
      </c>
      <c r="E36" s="24">
        <v>3023382779</v>
      </c>
      <c r="F36" s="6">
        <v>2993564</v>
      </c>
      <c r="G36" s="25">
        <v>2993564</v>
      </c>
      <c r="H36" s="26">
        <v>1386993933</v>
      </c>
      <c r="I36" s="24">
        <v>3138235000</v>
      </c>
      <c r="J36" s="6">
        <v>3290138000</v>
      </c>
      <c r="K36" s="25">
        <v>3442041000</v>
      </c>
    </row>
    <row r="37" spans="1:11" ht="13.5">
      <c r="A37" s="22" t="s">
        <v>40</v>
      </c>
      <c r="B37" s="6">
        <v>94382000</v>
      </c>
      <c r="C37" s="6">
        <v>152964000</v>
      </c>
      <c r="D37" s="23">
        <v>100630633</v>
      </c>
      <c r="E37" s="24">
        <v>139665000</v>
      </c>
      <c r="F37" s="6">
        <v>52806</v>
      </c>
      <c r="G37" s="25">
        <v>52806</v>
      </c>
      <c r="H37" s="26">
        <v>20814893</v>
      </c>
      <c r="I37" s="24">
        <v>141590900</v>
      </c>
      <c r="J37" s="6">
        <v>146384000</v>
      </c>
      <c r="K37" s="25">
        <v>342786000</v>
      </c>
    </row>
    <row r="38" spans="1:11" ht="13.5">
      <c r="A38" s="22" t="s">
        <v>41</v>
      </c>
      <c r="B38" s="6">
        <v>11439000</v>
      </c>
      <c r="C38" s="6">
        <v>0</v>
      </c>
      <c r="D38" s="23">
        <v>11751962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1993266000</v>
      </c>
      <c r="C39" s="6">
        <v>1964855000</v>
      </c>
      <c r="D39" s="23">
        <v>1746570327</v>
      </c>
      <c r="E39" s="24">
        <v>3230604652</v>
      </c>
      <c r="F39" s="6">
        <v>3215378</v>
      </c>
      <c r="G39" s="25">
        <v>3215378</v>
      </c>
      <c r="H39" s="26">
        <v>1432233388</v>
      </c>
      <c r="I39" s="24">
        <v>3162340824</v>
      </c>
      <c r="J39" s="6">
        <v>3319070000</v>
      </c>
      <c r="K39" s="25">
        <v>3952993000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138945000</v>
      </c>
      <c r="C42" s="6">
        <v>132806000</v>
      </c>
      <c r="D42" s="23">
        <v>57815907</v>
      </c>
      <c r="E42" s="24">
        <v>124605000</v>
      </c>
      <c r="F42" s="6">
        <v>124605000</v>
      </c>
      <c r="G42" s="25">
        <v>124605000</v>
      </c>
      <c r="H42" s="26">
        <v>219908451</v>
      </c>
      <c r="I42" s="24">
        <v>208184000</v>
      </c>
      <c r="J42" s="6">
        <v>157222000</v>
      </c>
      <c r="K42" s="25">
        <v>-331119000</v>
      </c>
    </row>
    <row r="43" spans="1:11" ht="13.5">
      <c r="A43" s="22" t="s">
        <v>45</v>
      </c>
      <c r="B43" s="6">
        <v>0</v>
      </c>
      <c r="C43" s="6">
        <v>-102353000</v>
      </c>
      <c r="D43" s="23">
        <v>-156746320</v>
      </c>
      <c r="E43" s="24">
        <v>-124605000</v>
      </c>
      <c r="F43" s="6">
        <v>-124605000</v>
      </c>
      <c r="G43" s="25">
        <v>-124605000</v>
      </c>
      <c r="H43" s="26">
        <v>-134708297</v>
      </c>
      <c r="I43" s="24">
        <v>-118051002</v>
      </c>
      <c r="J43" s="6">
        <v>-37500000</v>
      </c>
      <c r="K43" s="25">
        <v>-13600000</v>
      </c>
    </row>
    <row r="44" spans="1:11" ht="13.5">
      <c r="A44" s="22" t="s">
        <v>46</v>
      </c>
      <c r="B44" s="6">
        <v>0</v>
      </c>
      <c r="C44" s="6">
        <v>-1201000</v>
      </c>
      <c r="D44" s="23">
        <v>2072936</v>
      </c>
      <c r="E44" s="24">
        <v>50004</v>
      </c>
      <c r="F44" s="6">
        <v>50004</v>
      </c>
      <c r="G44" s="25">
        <v>50004</v>
      </c>
      <c r="H44" s="26">
        <v>34416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138945000</v>
      </c>
      <c r="C45" s="7">
        <v>149436096</v>
      </c>
      <c r="D45" s="64">
        <v>52577761</v>
      </c>
      <c r="E45" s="65">
        <v>87980004</v>
      </c>
      <c r="F45" s="7">
        <v>87980004</v>
      </c>
      <c r="G45" s="66">
        <v>87980004</v>
      </c>
      <c r="H45" s="67">
        <v>85931965</v>
      </c>
      <c r="I45" s="65">
        <v>142709998</v>
      </c>
      <c r="J45" s="7">
        <v>262431998</v>
      </c>
      <c r="K45" s="66">
        <v>-82287002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151274000</v>
      </c>
      <c r="C48" s="6">
        <v>182397000</v>
      </c>
      <c r="D48" s="23">
        <v>78491582</v>
      </c>
      <c r="E48" s="24">
        <v>315030238</v>
      </c>
      <c r="F48" s="6">
        <v>234663</v>
      </c>
      <c r="G48" s="25">
        <v>234663</v>
      </c>
      <c r="H48" s="26">
        <v>-5458106</v>
      </c>
      <c r="I48" s="24">
        <v>123422000</v>
      </c>
      <c r="J48" s="6">
        <v>130580000</v>
      </c>
      <c r="K48" s="25">
        <v>806408000</v>
      </c>
    </row>
    <row r="49" spans="1:11" ht="13.5">
      <c r="A49" s="22" t="s">
        <v>50</v>
      </c>
      <c r="B49" s="6">
        <f>+B75</f>
        <v>80747297.26276098</v>
      </c>
      <c r="C49" s="6">
        <f aca="true" t="shared" si="6" ref="C49:K49">+C75</f>
        <v>125174020.70538127</v>
      </c>
      <c r="D49" s="23">
        <f t="shared" si="6"/>
        <v>67571469.45224163</v>
      </c>
      <c r="E49" s="24">
        <f t="shared" si="6"/>
        <v>3007141.265646696</v>
      </c>
      <c r="F49" s="6">
        <f t="shared" si="6"/>
        <v>18950.388706102785</v>
      </c>
      <c r="G49" s="25">
        <f t="shared" si="6"/>
        <v>18950.388706102785</v>
      </c>
      <c r="H49" s="26">
        <f t="shared" si="6"/>
        <v>26301</v>
      </c>
      <c r="I49" s="24">
        <f t="shared" si="6"/>
        <v>102732796.87060717</v>
      </c>
      <c r="J49" s="6">
        <f t="shared" si="6"/>
        <v>133183242.26228777</v>
      </c>
      <c r="K49" s="25">
        <f t="shared" si="6"/>
        <v>332979348.2418066</v>
      </c>
    </row>
    <row r="50" spans="1:11" ht="13.5">
      <c r="A50" s="34" t="s">
        <v>51</v>
      </c>
      <c r="B50" s="7">
        <f>+B48-B49</f>
        <v>70526702.73723902</v>
      </c>
      <c r="C50" s="7">
        <f aca="true" t="shared" si="7" ref="C50:K50">+C48-C49</f>
        <v>57222979.294618726</v>
      </c>
      <c r="D50" s="64">
        <f t="shared" si="7"/>
        <v>10920112.54775837</v>
      </c>
      <c r="E50" s="65">
        <f t="shared" si="7"/>
        <v>312023096.7343533</v>
      </c>
      <c r="F50" s="7">
        <f t="shared" si="7"/>
        <v>215712.6112938972</v>
      </c>
      <c r="G50" s="66">
        <f t="shared" si="7"/>
        <v>215712.6112938972</v>
      </c>
      <c r="H50" s="67">
        <f t="shared" si="7"/>
        <v>-5484407</v>
      </c>
      <c r="I50" s="65">
        <f t="shared" si="7"/>
        <v>20689203.129392833</v>
      </c>
      <c r="J50" s="7">
        <f t="shared" si="7"/>
        <v>-2603242.2622877657</v>
      </c>
      <c r="K50" s="66">
        <f t="shared" si="7"/>
        <v>473428651.7581934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0</v>
      </c>
      <c r="D53" s="23">
        <v>1614913272</v>
      </c>
      <c r="E53" s="24">
        <v>2926940975</v>
      </c>
      <c r="F53" s="6">
        <v>2926940975</v>
      </c>
      <c r="G53" s="25">
        <v>2926940975</v>
      </c>
      <c r="H53" s="26">
        <v>2802335993</v>
      </c>
      <c r="I53" s="24">
        <v>3023105819</v>
      </c>
      <c r="J53" s="6">
        <v>1074060000</v>
      </c>
      <c r="K53" s="25">
        <v>1251282000</v>
      </c>
    </row>
    <row r="54" spans="1:11" ht="13.5">
      <c r="A54" s="22" t="s">
        <v>95</v>
      </c>
      <c r="B54" s="6">
        <v>0</v>
      </c>
      <c r="C54" s="6">
        <v>113580000</v>
      </c>
      <c r="D54" s="23">
        <v>119417371</v>
      </c>
      <c r="E54" s="24">
        <v>140000000</v>
      </c>
      <c r="F54" s="6">
        <v>140000000</v>
      </c>
      <c r="G54" s="25">
        <v>140000000</v>
      </c>
      <c r="H54" s="26">
        <v>0</v>
      </c>
      <c r="I54" s="24">
        <v>140000000</v>
      </c>
      <c r="J54" s="6">
        <v>146533000</v>
      </c>
      <c r="K54" s="25">
        <v>155032000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70806736</v>
      </c>
      <c r="F55" s="6">
        <v>70806736</v>
      </c>
      <c r="G55" s="25">
        <v>70806736</v>
      </c>
      <c r="H55" s="26">
        <v>0</v>
      </c>
      <c r="I55" s="24">
        <v>71578000</v>
      </c>
      <c r="J55" s="6">
        <v>49000000</v>
      </c>
      <c r="K55" s="25">
        <v>38634000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36275700</v>
      </c>
      <c r="F56" s="6">
        <v>36275700</v>
      </c>
      <c r="G56" s="25">
        <v>36275700</v>
      </c>
      <c r="H56" s="26">
        <v>0</v>
      </c>
      <c r="I56" s="24">
        <v>23400000</v>
      </c>
      <c r="J56" s="6">
        <v>24757000</v>
      </c>
      <c r="K56" s="25">
        <v>26193000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36941</v>
      </c>
      <c r="C59" s="6">
        <v>64985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4879500</v>
      </c>
      <c r="C60" s="6">
        <v>4640828</v>
      </c>
      <c r="D60" s="23">
        <v>0</v>
      </c>
      <c r="E60" s="24">
        <v>5840075</v>
      </c>
      <c r="F60" s="6">
        <v>5840075</v>
      </c>
      <c r="G60" s="25">
        <v>5840075</v>
      </c>
      <c r="H60" s="26">
        <v>0</v>
      </c>
      <c r="I60" s="24">
        <v>3090000</v>
      </c>
      <c r="J60" s="6">
        <v>3258820</v>
      </c>
      <c r="K60" s="25">
        <v>3458834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13864</v>
      </c>
      <c r="F62" s="92">
        <v>13864</v>
      </c>
      <c r="G62" s="93">
        <v>13864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374</v>
      </c>
      <c r="F63" s="92">
        <v>374</v>
      </c>
      <c r="G63" s="93">
        <v>374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1939</v>
      </c>
      <c r="F64" s="92">
        <v>1939</v>
      </c>
      <c r="G64" s="93">
        <v>1939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</v>
      </c>
      <c r="C65" s="92">
        <v>1</v>
      </c>
      <c r="D65" s="93">
        <v>0</v>
      </c>
      <c r="E65" s="91">
        <v>86</v>
      </c>
      <c r="F65" s="92">
        <v>86</v>
      </c>
      <c r="G65" s="93">
        <v>86</v>
      </c>
      <c r="H65" s="94">
        <v>0</v>
      </c>
      <c r="I65" s="91">
        <v>1</v>
      </c>
      <c r="J65" s="92">
        <v>1</v>
      </c>
      <c r="K65" s="93">
        <v>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0.4964030559303532</v>
      </c>
      <c r="C70" s="5">
        <f aca="true" t="shared" si="8" ref="C70:K70">IF(ISERROR(C71/C72),0,(C71/C72))</f>
        <v>0.3529102832013503</v>
      </c>
      <c r="D70" s="5">
        <f t="shared" si="8"/>
        <v>0.38845460919970276</v>
      </c>
      <c r="E70" s="5">
        <f t="shared" si="8"/>
        <v>0.8338300393744325</v>
      </c>
      <c r="F70" s="5">
        <f t="shared" si="8"/>
        <v>0.8460497858672377</v>
      </c>
      <c r="G70" s="5">
        <f t="shared" si="8"/>
        <v>0.8460497858672377</v>
      </c>
      <c r="H70" s="5">
        <f t="shared" si="8"/>
        <v>0</v>
      </c>
      <c r="I70" s="5">
        <f t="shared" si="8"/>
        <v>0.9179291893045319</v>
      </c>
      <c r="J70" s="5">
        <f t="shared" si="8"/>
        <v>0.29382952739878926</v>
      </c>
      <c r="K70" s="5">
        <f t="shared" si="8"/>
        <v>0.20595080832861545</v>
      </c>
    </row>
    <row r="71" spans="1:11" ht="12.75" hidden="1">
      <c r="A71" s="1" t="s">
        <v>101</v>
      </c>
      <c r="B71" s="1">
        <f>+B83</f>
        <v>41156000</v>
      </c>
      <c r="C71" s="1">
        <f aca="true" t="shared" si="9" ref="C71:K71">+C83</f>
        <v>25836000</v>
      </c>
      <c r="D71" s="1">
        <f t="shared" si="9"/>
        <v>37921590</v>
      </c>
      <c r="E71" s="1">
        <f t="shared" si="9"/>
        <v>47412630</v>
      </c>
      <c r="F71" s="1">
        <f t="shared" si="9"/>
        <v>47412630</v>
      </c>
      <c r="G71" s="1">
        <f t="shared" si="9"/>
        <v>47412630</v>
      </c>
      <c r="H71" s="1">
        <f t="shared" si="9"/>
        <v>383844033</v>
      </c>
      <c r="I71" s="1">
        <f t="shared" si="9"/>
        <v>55923000</v>
      </c>
      <c r="J71" s="1">
        <f t="shared" si="9"/>
        <v>22376000</v>
      </c>
      <c r="K71" s="1">
        <f t="shared" si="9"/>
        <v>19644000</v>
      </c>
    </row>
    <row r="72" spans="1:11" ht="12.75" hidden="1">
      <c r="A72" s="1" t="s">
        <v>102</v>
      </c>
      <c r="B72" s="1">
        <f>+B77</f>
        <v>82908434</v>
      </c>
      <c r="C72" s="1">
        <f aca="true" t="shared" si="10" ref="C72:K72">+C77</f>
        <v>73208408</v>
      </c>
      <c r="D72" s="1">
        <f t="shared" si="10"/>
        <v>97621676</v>
      </c>
      <c r="E72" s="1">
        <f t="shared" si="10"/>
        <v>56861264</v>
      </c>
      <c r="F72" s="1">
        <f t="shared" si="10"/>
        <v>56040000</v>
      </c>
      <c r="G72" s="1">
        <f t="shared" si="10"/>
        <v>56040000</v>
      </c>
      <c r="H72" s="1">
        <f t="shared" si="10"/>
        <v>0</v>
      </c>
      <c r="I72" s="1">
        <f t="shared" si="10"/>
        <v>60923000</v>
      </c>
      <c r="J72" s="1">
        <f t="shared" si="10"/>
        <v>76153000</v>
      </c>
      <c r="K72" s="1">
        <f t="shared" si="10"/>
        <v>95382000</v>
      </c>
    </row>
    <row r="73" spans="1:11" ht="12.75" hidden="1">
      <c r="A73" s="1" t="s">
        <v>103</v>
      </c>
      <c r="B73" s="1">
        <f>+B74</f>
        <v>-4855402.166666657</v>
      </c>
      <c r="C73" s="1">
        <f aca="true" t="shared" si="11" ref="C73:K73">+(C78+C80+C81+C82)-(B78+B80+B81+B82)</f>
        <v>13147000</v>
      </c>
      <c r="D73" s="1">
        <f t="shared" si="11"/>
        <v>12753122</v>
      </c>
      <c r="E73" s="1">
        <f t="shared" si="11"/>
        <v>120373657</v>
      </c>
      <c r="F73" s="1">
        <f>+(F78+F80+F81+F82)-(D78+D80+D81+D82)</f>
        <v>-53770165</v>
      </c>
      <c r="G73" s="1">
        <f>+(G78+G80+G81+G82)-(D78+D80+D81+D82)</f>
        <v>-53770165</v>
      </c>
      <c r="H73" s="1">
        <f>+(H78+H80+H81+H82)-(D78+D80+D81+D82)</f>
        <v>-8098122</v>
      </c>
      <c r="I73" s="1">
        <f>+(I78+I80+I81+I82)-(E78+E80+E81+E82)</f>
        <v>-131909055</v>
      </c>
      <c r="J73" s="1">
        <f t="shared" si="11"/>
        <v>2461276</v>
      </c>
      <c r="K73" s="1">
        <f t="shared" si="11"/>
        <v>2594000</v>
      </c>
    </row>
    <row r="74" spans="1:11" ht="12.75" hidden="1">
      <c r="A74" s="1" t="s">
        <v>104</v>
      </c>
      <c r="B74" s="1">
        <f>+TREND(C74:E74)</f>
        <v>-4855402.166666657</v>
      </c>
      <c r="C74" s="1">
        <f>+C73</f>
        <v>13147000</v>
      </c>
      <c r="D74" s="1">
        <f aca="true" t="shared" si="12" ref="D74:K74">+D73</f>
        <v>12753122</v>
      </c>
      <c r="E74" s="1">
        <f t="shared" si="12"/>
        <v>120373657</v>
      </c>
      <c r="F74" s="1">
        <f t="shared" si="12"/>
        <v>-53770165</v>
      </c>
      <c r="G74" s="1">
        <f t="shared" si="12"/>
        <v>-53770165</v>
      </c>
      <c r="H74" s="1">
        <f t="shared" si="12"/>
        <v>-8098122</v>
      </c>
      <c r="I74" s="1">
        <f t="shared" si="12"/>
        <v>-131909055</v>
      </c>
      <c r="J74" s="1">
        <f t="shared" si="12"/>
        <v>2461276</v>
      </c>
      <c r="K74" s="1">
        <f t="shared" si="12"/>
        <v>2594000</v>
      </c>
    </row>
    <row r="75" spans="1:11" ht="12.75" hidden="1">
      <c r="A75" s="1" t="s">
        <v>105</v>
      </c>
      <c r="B75" s="1">
        <f>+B84-(((B80+B81+B78)*B70)-B79)</f>
        <v>80747297.26276098</v>
      </c>
      <c r="C75" s="1">
        <f aca="true" t="shared" si="13" ref="C75:K75">+C84-(((C80+C81+C78)*C70)-C79)</f>
        <v>125174020.70538127</v>
      </c>
      <c r="D75" s="1">
        <f t="shared" si="13"/>
        <v>67571469.45224163</v>
      </c>
      <c r="E75" s="1">
        <f t="shared" si="13"/>
        <v>3007141.265646696</v>
      </c>
      <c r="F75" s="1">
        <f t="shared" si="13"/>
        <v>18950.388706102785</v>
      </c>
      <c r="G75" s="1">
        <f t="shared" si="13"/>
        <v>18950.388706102785</v>
      </c>
      <c r="H75" s="1">
        <f t="shared" si="13"/>
        <v>26301</v>
      </c>
      <c r="I75" s="1">
        <f t="shared" si="13"/>
        <v>102732796.87060717</v>
      </c>
      <c r="J75" s="1">
        <f t="shared" si="13"/>
        <v>133183242.26228777</v>
      </c>
      <c r="K75" s="1">
        <f t="shared" si="13"/>
        <v>332979348.2418066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82908434</v>
      </c>
      <c r="C77" s="3">
        <v>73208408</v>
      </c>
      <c r="D77" s="3">
        <v>97621676</v>
      </c>
      <c r="E77" s="3">
        <v>56861264</v>
      </c>
      <c r="F77" s="3">
        <v>56040000</v>
      </c>
      <c r="G77" s="3">
        <v>56040000</v>
      </c>
      <c r="H77" s="3">
        <v>0</v>
      </c>
      <c r="I77" s="3">
        <v>60923000</v>
      </c>
      <c r="J77" s="3">
        <v>76153000</v>
      </c>
      <c r="K77" s="3">
        <v>95382000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149221779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94382000</v>
      </c>
      <c r="C79" s="3">
        <v>138850000</v>
      </c>
      <c r="D79" s="3">
        <v>86761805</v>
      </c>
      <c r="E79" s="3">
        <v>139615000</v>
      </c>
      <c r="F79" s="3">
        <v>52756</v>
      </c>
      <c r="G79" s="3">
        <v>52756</v>
      </c>
      <c r="H79" s="3">
        <v>26301</v>
      </c>
      <c r="I79" s="3">
        <v>141538000</v>
      </c>
      <c r="J79" s="3">
        <v>146328000</v>
      </c>
      <c r="K79" s="3">
        <v>342727000</v>
      </c>
    </row>
    <row r="80" spans="1:11" ht="12.75" hidden="1">
      <c r="A80" s="2" t="s">
        <v>67</v>
      </c>
      <c r="B80" s="3">
        <v>25684000</v>
      </c>
      <c r="C80" s="3">
        <v>33684000</v>
      </c>
      <c r="D80" s="3">
        <v>32479437</v>
      </c>
      <c r="E80" s="3">
        <v>9798000</v>
      </c>
      <c r="F80" s="3">
        <v>32479</v>
      </c>
      <c r="G80" s="3">
        <v>32479</v>
      </c>
      <c r="H80" s="3">
        <v>42415000</v>
      </c>
      <c r="I80" s="3">
        <v>34363000</v>
      </c>
      <c r="J80" s="3">
        <v>36356000</v>
      </c>
      <c r="K80" s="3">
        <v>38464000</v>
      </c>
    </row>
    <row r="81" spans="1:11" ht="12.75" hidden="1">
      <c r="A81" s="2" t="s">
        <v>68</v>
      </c>
      <c r="B81" s="3">
        <v>1783000</v>
      </c>
      <c r="C81" s="3">
        <v>5068000</v>
      </c>
      <c r="D81" s="3">
        <v>16922308</v>
      </c>
      <c r="E81" s="3">
        <v>4812000</v>
      </c>
      <c r="F81" s="3">
        <v>7478</v>
      </c>
      <c r="G81" s="3">
        <v>7478</v>
      </c>
      <c r="H81" s="3">
        <v>3297000</v>
      </c>
      <c r="I81" s="3">
        <v>7911724</v>
      </c>
      <c r="J81" s="3">
        <v>8380000</v>
      </c>
      <c r="K81" s="3">
        <v>8866000</v>
      </c>
    </row>
    <row r="82" spans="1:11" ht="12.75" hidden="1">
      <c r="A82" s="2" t="s">
        <v>69</v>
      </c>
      <c r="B82" s="3">
        <v>443000</v>
      </c>
      <c r="C82" s="3">
        <v>2305000</v>
      </c>
      <c r="D82" s="3">
        <v>4408377</v>
      </c>
      <c r="E82" s="3">
        <v>10352000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41156000</v>
      </c>
      <c r="C83" s="3">
        <v>25836000</v>
      </c>
      <c r="D83" s="3">
        <v>37921590</v>
      </c>
      <c r="E83" s="3">
        <v>47412630</v>
      </c>
      <c r="F83" s="3">
        <v>47412630</v>
      </c>
      <c r="G83" s="3">
        <v>47412630</v>
      </c>
      <c r="H83" s="3">
        <v>383844033</v>
      </c>
      <c r="I83" s="3">
        <v>55923000</v>
      </c>
      <c r="J83" s="3">
        <v>22376000</v>
      </c>
      <c r="K83" s="3">
        <v>19644000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30256521</v>
      </c>
      <c r="C7" s="6">
        <v>29655700</v>
      </c>
      <c r="D7" s="23">
        <v>28430598</v>
      </c>
      <c r="E7" s="24">
        <v>17435000</v>
      </c>
      <c r="F7" s="6">
        <v>14285000</v>
      </c>
      <c r="G7" s="25">
        <v>14285000</v>
      </c>
      <c r="H7" s="26">
        <v>0</v>
      </c>
      <c r="I7" s="24">
        <v>15756750</v>
      </c>
      <c r="J7" s="6">
        <v>15379944</v>
      </c>
      <c r="K7" s="25">
        <v>15398952</v>
      </c>
    </row>
    <row r="8" spans="1:11" ht="13.5">
      <c r="A8" s="22" t="s">
        <v>20</v>
      </c>
      <c r="B8" s="6">
        <v>294911696</v>
      </c>
      <c r="C8" s="6">
        <v>303181428</v>
      </c>
      <c r="D8" s="23">
        <v>313813360</v>
      </c>
      <c r="E8" s="24">
        <v>324272000</v>
      </c>
      <c r="F8" s="6">
        <v>326460035</v>
      </c>
      <c r="G8" s="25">
        <v>326460035</v>
      </c>
      <c r="H8" s="26">
        <v>0</v>
      </c>
      <c r="I8" s="24">
        <v>334683000</v>
      </c>
      <c r="J8" s="6">
        <v>335805000</v>
      </c>
      <c r="K8" s="25">
        <v>342677000</v>
      </c>
    </row>
    <row r="9" spans="1:11" ht="13.5">
      <c r="A9" s="22" t="s">
        <v>21</v>
      </c>
      <c r="B9" s="6">
        <v>4984514</v>
      </c>
      <c r="C9" s="6">
        <v>4719260</v>
      </c>
      <c r="D9" s="23">
        <v>2293603</v>
      </c>
      <c r="E9" s="24">
        <v>2000000</v>
      </c>
      <c r="F9" s="6">
        <v>7535200</v>
      </c>
      <c r="G9" s="25">
        <v>7535200</v>
      </c>
      <c r="H9" s="26">
        <v>0</v>
      </c>
      <c r="I9" s="24">
        <v>997408</v>
      </c>
      <c r="J9" s="6">
        <v>1062446</v>
      </c>
      <c r="K9" s="25">
        <v>1113692</v>
      </c>
    </row>
    <row r="10" spans="1:11" ht="25.5">
      <c r="A10" s="27" t="s">
        <v>94</v>
      </c>
      <c r="B10" s="28">
        <f>SUM(B5:B9)</f>
        <v>330152731</v>
      </c>
      <c r="C10" s="29">
        <f aca="true" t="shared" si="0" ref="C10:K10">SUM(C5:C9)</f>
        <v>337556388</v>
      </c>
      <c r="D10" s="30">
        <f t="shared" si="0"/>
        <v>344537561</v>
      </c>
      <c r="E10" s="28">
        <f t="shared" si="0"/>
        <v>343707000</v>
      </c>
      <c r="F10" s="29">
        <f t="shared" si="0"/>
        <v>348280235</v>
      </c>
      <c r="G10" s="31">
        <f t="shared" si="0"/>
        <v>348280235</v>
      </c>
      <c r="H10" s="32">
        <f t="shared" si="0"/>
        <v>0</v>
      </c>
      <c r="I10" s="28">
        <f t="shared" si="0"/>
        <v>351437158</v>
      </c>
      <c r="J10" s="29">
        <f t="shared" si="0"/>
        <v>352247390</v>
      </c>
      <c r="K10" s="31">
        <f t="shared" si="0"/>
        <v>359189644</v>
      </c>
    </row>
    <row r="11" spans="1:11" ht="13.5">
      <c r="A11" s="22" t="s">
        <v>22</v>
      </c>
      <c r="B11" s="6">
        <v>38325483</v>
      </c>
      <c r="C11" s="6">
        <v>59753426</v>
      </c>
      <c r="D11" s="23">
        <v>56139813</v>
      </c>
      <c r="E11" s="24">
        <v>117698706</v>
      </c>
      <c r="F11" s="6">
        <v>107893941</v>
      </c>
      <c r="G11" s="25">
        <v>107893941</v>
      </c>
      <c r="H11" s="26">
        <v>0</v>
      </c>
      <c r="I11" s="24">
        <v>106985611</v>
      </c>
      <c r="J11" s="6">
        <v>112900546</v>
      </c>
      <c r="K11" s="25">
        <v>118563327</v>
      </c>
    </row>
    <row r="12" spans="1:11" ht="13.5">
      <c r="A12" s="22" t="s">
        <v>23</v>
      </c>
      <c r="B12" s="6">
        <v>10254697</v>
      </c>
      <c r="C12" s="6">
        <v>10884898</v>
      </c>
      <c r="D12" s="23">
        <v>11598147</v>
      </c>
      <c r="E12" s="24">
        <v>16826270</v>
      </c>
      <c r="F12" s="6">
        <v>16826270</v>
      </c>
      <c r="G12" s="25">
        <v>16826270</v>
      </c>
      <c r="H12" s="26">
        <v>0</v>
      </c>
      <c r="I12" s="24">
        <v>12915118</v>
      </c>
      <c r="J12" s="6">
        <v>13690023</v>
      </c>
      <c r="K12" s="25">
        <v>14374522</v>
      </c>
    </row>
    <row r="13" spans="1:11" ht="13.5">
      <c r="A13" s="22" t="s">
        <v>95</v>
      </c>
      <c r="B13" s="6">
        <v>7347077</v>
      </c>
      <c r="C13" s="6">
        <v>8220172</v>
      </c>
      <c r="D13" s="23">
        <v>8315362</v>
      </c>
      <c r="E13" s="24">
        <v>9572172</v>
      </c>
      <c r="F13" s="6">
        <v>8225000</v>
      </c>
      <c r="G13" s="25">
        <v>8225000</v>
      </c>
      <c r="H13" s="26">
        <v>0</v>
      </c>
      <c r="I13" s="24">
        <v>9711377</v>
      </c>
      <c r="J13" s="6">
        <v>11979578</v>
      </c>
      <c r="K13" s="25">
        <v>12642715</v>
      </c>
    </row>
    <row r="14" spans="1:11" ht="13.5">
      <c r="A14" s="22" t="s">
        <v>24</v>
      </c>
      <c r="B14" s="6">
        <v>5973380</v>
      </c>
      <c r="C14" s="6">
        <v>5295199</v>
      </c>
      <c r="D14" s="23">
        <v>4557206</v>
      </c>
      <c r="E14" s="24">
        <v>4399607</v>
      </c>
      <c r="F14" s="6">
        <v>6760111</v>
      </c>
      <c r="G14" s="25">
        <v>6760111</v>
      </c>
      <c r="H14" s="26">
        <v>0</v>
      </c>
      <c r="I14" s="24">
        <v>1988533</v>
      </c>
      <c r="J14" s="6">
        <v>1553842</v>
      </c>
      <c r="K14" s="25">
        <v>1533057</v>
      </c>
    </row>
    <row r="15" spans="1:11" ht="13.5">
      <c r="A15" s="22" t="s">
        <v>25</v>
      </c>
      <c r="B15" s="6">
        <v>209116</v>
      </c>
      <c r="C15" s="6">
        <v>244556</v>
      </c>
      <c r="D15" s="23">
        <v>0</v>
      </c>
      <c r="E15" s="24">
        <v>804072</v>
      </c>
      <c r="F15" s="6">
        <v>38680215</v>
      </c>
      <c r="G15" s="25">
        <v>38680215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248856577</v>
      </c>
      <c r="C16" s="6">
        <v>227544495</v>
      </c>
      <c r="D16" s="23">
        <v>238778698</v>
      </c>
      <c r="E16" s="24">
        <v>245808825</v>
      </c>
      <c r="F16" s="6">
        <v>162080983</v>
      </c>
      <c r="G16" s="25">
        <v>162080983</v>
      </c>
      <c r="H16" s="26">
        <v>0</v>
      </c>
      <c r="I16" s="24">
        <v>236205521</v>
      </c>
      <c r="J16" s="6">
        <v>171422315</v>
      </c>
      <c r="K16" s="25">
        <v>104300000</v>
      </c>
    </row>
    <row r="17" spans="1:11" ht="13.5">
      <c r="A17" s="22" t="s">
        <v>27</v>
      </c>
      <c r="B17" s="6">
        <v>25071021</v>
      </c>
      <c r="C17" s="6">
        <v>55659338</v>
      </c>
      <c r="D17" s="23">
        <v>98503816</v>
      </c>
      <c r="E17" s="24">
        <v>93280326</v>
      </c>
      <c r="F17" s="6">
        <v>91600858</v>
      </c>
      <c r="G17" s="25">
        <v>91600858</v>
      </c>
      <c r="H17" s="26">
        <v>0</v>
      </c>
      <c r="I17" s="24">
        <v>84443667</v>
      </c>
      <c r="J17" s="6">
        <v>87006616</v>
      </c>
      <c r="K17" s="25">
        <v>93356359</v>
      </c>
    </row>
    <row r="18" spans="1:11" ht="13.5">
      <c r="A18" s="34" t="s">
        <v>28</v>
      </c>
      <c r="B18" s="35">
        <f>SUM(B11:B17)</f>
        <v>336037351</v>
      </c>
      <c r="C18" s="36">
        <f aca="true" t="shared" si="1" ref="C18:K18">SUM(C11:C17)</f>
        <v>367602084</v>
      </c>
      <c r="D18" s="37">
        <f t="shared" si="1"/>
        <v>417893042</v>
      </c>
      <c r="E18" s="35">
        <f t="shared" si="1"/>
        <v>488389978</v>
      </c>
      <c r="F18" s="36">
        <f t="shared" si="1"/>
        <v>432067378</v>
      </c>
      <c r="G18" s="38">
        <f t="shared" si="1"/>
        <v>432067378</v>
      </c>
      <c r="H18" s="39">
        <f t="shared" si="1"/>
        <v>0</v>
      </c>
      <c r="I18" s="35">
        <f t="shared" si="1"/>
        <v>452249827</v>
      </c>
      <c r="J18" s="36">
        <f t="shared" si="1"/>
        <v>398552920</v>
      </c>
      <c r="K18" s="38">
        <f t="shared" si="1"/>
        <v>344769980</v>
      </c>
    </row>
    <row r="19" spans="1:11" ht="13.5">
      <c r="A19" s="34" t="s">
        <v>29</v>
      </c>
      <c r="B19" s="40">
        <f>+B10-B18</f>
        <v>-5884620</v>
      </c>
      <c r="C19" s="41">
        <f aca="true" t="shared" si="2" ref="C19:K19">+C10-C18</f>
        <v>-30045696</v>
      </c>
      <c r="D19" s="42">
        <f t="shared" si="2"/>
        <v>-73355481</v>
      </c>
      <c r="E19" s="40">
        <f t="shared" si="2"/>
        <v>-144682978</v>
      </c>
      <c r="F19" s="41">
        <f t="shared" si="2"/>
        <v>-83787143</v>
      </c>
      <c r="G19" s="43">
        <f t="shared" si="2"/>
        <v>-83787143</v>
      </c>
      <c r="H19" s="44">
        <f t="shared" si="2"/>
        <v>0</v>
      </c>
      <c r="I19" s="40">
        <f t="shared" si="2"/>
        <v>-100812669</v>
      </c>
      <c r="J19" s="41">
        <f t="shared" si="2"/>
        <v>-46305530</v>
      </c>
      <c r="K19" s="43">
        <f t="shared" si="2"/>
        <v>14419664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510000</v>
      </c>
      <c r="G20" s="25">
        <v>510000</v>
      </c>
      <c r="H20" s="26">
        <v>0</v>
      </c>
      <c r="I20" s="24">
        <v>2010000</v>
      </c>
      <c r="J20" s="6">
        <v>2076000</v>
      </c>
      <c r="K20" s="25">
        <v>2180000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-5884620</v>
      </c>
      <c r="C22" s="52">
        <f aca="true" t="shared" si="3" ref="C22:K22">SUM(C19:C21)</f>
        <v>-30045696</v>
      </c>
      <c r="D22" s="53">
        <f t="shared" si="3"/>
        <v>-73355481</v>
      </c>
      <c r="E22" s="51">
        <f t="shared" si="3"/>
        <v>-144682978</v>
      </c>
      <c r="F22" s="52">
        <f t="shared" si="3"/>
        <v>-83277143</v>
      </c>
      <c r="G22" s="54">
        <f t="shared" si="3"/>
        <v>-83277143</v>
      </c>
      <c r="H22" s="55">
        <f t="shared" si="3"/>
        <v>0</v>
      </c>
      <c r="I22" s="51">
        <f t="shared" si="3"/>
        <v>-98802669</v>
      </c>
      <c r="J22" s="52">
        <f t="shared" si="3"/>
        <v>-44229530</v>
      </c>
      <c r="K22" s="54">
        <f t="shared" si="3"/>
        <v>16599664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-5884620</v>
      </c>
      <c r="C24" s="41">
        <f aca="true" t="shared" si="4" ref="C24:K24">SUM(C22:C23)</f>
        <v>-30045696</v>
      </c>
      <c r="D24" s="42">
        <f t="shared" si="4"/>
        <v>-73355481</v>
      </c>
      <c r="E24" s="40">
        <f t="shared" si="4"/>
        <v>-144682978</v>
      </c>
      <c r="F24" s="41">
        <f t="shared" si="4"/>
        <v>-83277143</v>
      </c>
      <c r="G24" s="43">
        <f t="shared" si="4"/>
        <v>-83277143</v>
      </c>
      <c r="H24" s="44">
        <f t="shared" si="4"/>
        <v>0</v>
      </c>
      <c r="I24" s="40">
        <f t="shared" si="4"/>
        <v>-98802669</v>
      </c>
      <c r="J24" s="41">
        <f t="shared" si="4"/>
        <v>-44229530</v>
      </c>
      <c r="K24" s="43">
        <f t="shared" si="4"/>
        <v>16599664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7872439</v>
      </c>
      <c r="C27" s="7">
        <v>10023499</v>
      </c>
      <c r="D27" s="64">
        <v>22222512</v>
      </c>
      <c r="E27" s="65">
        <v>33853060</v>
      </c>
      <c r="F27" s="7">
        <v>33345894</v>
      </c>
      <c r="G27" s="66">
        <v>33345894</v>
      </c>
      <c r="H27" s="67">
        <v>0</v>
      </c>
      <c r="I27" s="65">
        <v>58186817</v>
      </c>
      <c r="J27" s="7">
        <v>7294775</v>
      </c>
      <c r="K27" s="66">
        <v>5590050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99</v>
      </c>
      <c r="B29" s="6">
        <v>0</v>
      </c>
      <c r="C29" s="6">
        <v>6428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808202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7064237</v>
      </c>
      <c r="C31" s="6">
        <v>10017071</v>
      </c>
      <c r="D31" s="23">
        <v>22222512</v>
      </c>
      <c r="E31" s="24">
        <v>33853060</v>
      </c>
      <c r="F31" s="6">
        <v>33345894</v>
      </c>
      <c r="G31" s="25">
        <v>33345894</v>
      </c>
      <c r="H31" s="26">
        <v>0</v>
      </c>
      <c r="I31" s="24">
        <v>58186817</v>
      </c>
      <c r="J31" s="6">
        <v>7294775</v>
      </c>
      <c r="K31" s="25">
        <v>5590050</v>
      </c>
    </row>
    <row r="32" spans="1:11" ht="13.5">
      <c r="A32" s="34" t="s">
        <v>36</v>
      </c>
      <c r="B32" s="7">
        <f>SUM(B28:B31)</f>
        <v>7872439</v>
      </c>
      <c r="C32" s="7">
        <f aca="true" t="shared" si="5" ref="C32:K32">SUM(C28:C31)</f>
        <v>10023499</v>
      </c>
      <c r="D32" s="64">
        <f t="shared" si="5"/>
        <v>22222512</v>
      </c>
      <c r="E32" s="65">
        <f t="shared" si="5"/>
        <v>33853060</v>
      </c>
      <c r="F32" s="7">
        <f t="shared" si="5"/>
        <v>33345894</v>
      </c>
      <c r="G32" s="66">
        <f t="shared" si="5"/>
        <v>33345894</v>
      </c>
      <c r="H32" s="67">
        <f t="shared" si="5"/>
        <v>0</v>
      </c>
      <c r="I32" s="65">
        <f t="shared" si="5"/>
        <v>58186817</v>
      </c>
      <c r="J32" s="7">
        <f t="shared" si="5"/>
        <v>7294775</v>
      </c>
      <c r="K32" s="66">
        <f t="shared" si="5"/>
        <v>5590050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701505087</v>
      </c>
      <c r="C35" s="6">
        <v>675107680</v>
      </c>
      <c r="D35" s="23">
        <v>591136923</v>
      </c>
      <c r="E35" s="24">
        <v>144763391</v>
      </c>
      <c r="F35" s="6">
        <v>214743391</v>
      </c>
      <c r="G35" s="25">
        <v>214743391</v>
      </c>
      <c r="H35" s="26">
        <v>599620045</v>
      </c>
      <c r="I35" s="24">
        <v>470656963</v>
      </c>
      <c r="J35" s="6">
        <v>419319297</v>
      </c>
      <c r="K35" s="25">
        <v>404709297</v>
      </c>
    </row>
    <row r="36" spans="1:11" ht="13.5">
      <c r="A36" s="22" t="s">
        <v>39</v>
      </c>
      <c r="B36" s="6">
        <v>129529642</v>
      </c>
      <c r="C36" s="6">
        <v>123563675</v>
      </c>
      <c r="D36" s="23">
        <v>133213501</v>
      </c>
      <c r="E36" s="24">
        <v>295272828</v>
      </c>
      <c r="F36" s="6">
        <v>268420143</v>
      </c>
      <c r="G36" s="25">
        <v>268420143</v>
      </c>
      <c r="H36" s="26">
        <v>149721958</v>
      </c>
      <c r="I36" s="24">
        <v>162388346</v>
      </c>
      <c r="J36" s="6">
        <v>157041672</v>
      </c>
      <c r="K36" s="25">
        <v>149287425</v>
      </c>
    </row>
    <row r="37" spans="1:11" ht="13.5">
      <c r="A37" s="22" t="s">
        <v>40</v>
      </c>
      <c r="B37" s="6">
        <v>64416630</v>
      </c>
      <c r="C37" s="6">
        <v>65791573</v>
      </c>
      <c r="D37" s="23">
        <v>66761537</v>
      </c>
      <c r="E37" s="24">
        <v>52672280</v>
      </c>
      <c r="F37" s="6">
        <v>57168550</v>
      </c>
      <c r="G37" s="25">
        <v>57168550</v>
      </c>
      <c r="H37" s="26">
        <v>31130589</v>
      </c>
      <c r="I37" s="24">
        <v>76706008</v>
      </c>
      <c r="J37" s="6">
        <v>65549294</v>
      </c>
      <c r="K37" s="25">
        <v>28819893</v>
      </c>
    </row>
    <row r="38" spans="1:11" ht="13.5">
      <c r="A38" s="22" t="s">
        <v>41</v>
      </c>
      <c r="B38" s="6">
        <v>47351305</v>
      </c>
      <c r="C38" s="6">
        <v>43658687</v>
      </c>
      <c r="D38" s="23">
        <v>41723273</v>
      </c>
      <c r="E38" s="24">
        <v>36461342</v>
      </c>
      <c r="F38" s="6">
        <v>40539234</v>
      </c>
      <c r="G38" s="25">
        <v>40539234</v>
      </c>
      <c r="H38" s="26">
        <v>28489933</v>
      </c>
      <c r="I38" s="24">
        <v>26535064</v>
      </c>
      <c r="J38" s="6">
        <v>25236960</v>
      </c>
      <c r="K38" s="25">
        <v>23002450</v>
      </c>
    </row>
    <row r="39" spans="1:11" ht="13.5">
      <c r="A39" s="22" t="s">
        <v>42</v>
      </c>
      <c r="B39" s="6">
        <v>719266794</v>
      </c>
      <c r="C39" s="6">
        <v>689221095</v>
      </c>
      <c r="D39" s="23">
        <v>615865614</v>
      </c>
      <c r="E39" s="24">
        <v>350902597</v>
      </c>
      <c r="F39" s="6">
        <v>385455750</v>
      </c>
      <c r="G39" s="25">
        <v>385455750</v>
      </c>
      <c r="H39" s="26">
        <v>689721481</v>
      </c>
      <c r="I39" s="24">
        <v>529804238</v>
      </c>
      <c r="J39" s="6">
        <v>485574716</v>
      </c>
      <c r="K39" s="25">
        <v>502174380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-1882322</v>
      </c>
      <c r="C42" s="6">
        <v>24034407</v>
      </c>
      <c r="D42" s="23">
        <v>-33122488</v>
      </c>
      <c r="E42" s="24">
        <v>-135100810</v>
      </c>
      <c r="F42" s="6">
        <v>-245870940</v>
      </c>
      <c r="G42" s="25">
        <v>-245870940</v>
      </c>
      <c r="H42" s="26">
        <v>62780379</v>
      </c>
      <c r="I42" s="24">
        <v>-89091284</v>
      </c>
      <c r="J42" s="6">
        <v>-32249944</v>
      </c>
      <c r="K42" s="25">
        <v>29242381</v>
      </c>
    </row>
    <row r="43" spans="1:11" ht="13.5">
      <c r="A43" s="22" t="s">
        <v>45</v>
      </c>
      <c r="B43" s="6">
        <v>-10410369</v>
      </c>
      <c r="C43" s="6">
        <v>211952</v>
      </c>
      <c r="D43" s="23">
        <v>-24893603</v>
      </c>
      <c r="E43" s="24">
        <v>-33853060</v>
      </c>
      <c r="F43" s="6">
        <v>-32835894</v>
      </c>
      <c r="G43" s="25">
        <v>-32835894</v>
      </c>
      <c r="H43" s="26">
        <v>-27613905</v>
      </c>
      <c r="I43" s="24">
        <v>-58186821</v>
      </c>
      <c r="J43" s="6">
        <v>-7294775</v>
      </c>
      <c r="K43" s="25">
        <v>-5590050</v>
      </c>
    </row>
    <row r="44" spans="1:11" ht="13.5">
      <c r="A44" s="22" t="s">
        <v>46</v>
      </c>
      <c r="B44" s="6">
        <v>-5811374</v>
      </c>
      <c r="C44" s="6">
        <v>-6242340</v>
      </c>
      <c r="D44" s="23">
        <v>-6253300</v>
      </c>
      <c r="E44" s="24">
        <v>-6129882</v>
      </c>
      <c r="F44" s="6">
        <v>-6129882</v>
      </c>
      <c r="G44" s="25">
        <v>-6129882</v>
      </c>
      <c r="H44" s="26">
        <v>-18014467</v>
      </c>
      <c r="I44" s="24">
        <v>-6852071</v>
      </c>
      <c r="J44" s="6">
        <v>-7727664</v>
      </c>
      <c r="K44" s="25">
        <v>-8114040</v>
      </c>
    </row>
    <row r="45" spans="1:11" ht="13.5">
      <c r="A45" s="34" t="s">
        <v>47</v>
      </c>
      <c r="B45" s="7">
        <v>448048209</v>
      </c>
      <c r="C45" s="7">
        <v>466052227</v>
      </c>
      <c r="D45" s="64">
        <v>401782836</v>
      </c>
      <c r="E45" s="65">
        <v>31281681</v>
      </c>
      <c r="F45" s="7">
        <v>181215511</v>
      </c>
      <c r="G45" s="66">
        <v>181215511</v>
      </c>
      <c r="H45" s="67">
        <v>418933736</v>
      </c>
      <c r="I45" s="65">
        <v>247652661</v>
      </c>
      <c r="J45" s="7">
        <v>200380278</v>
      </c>
      <c r="K45" s="66">
        <v>215918569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486902834</v>
      </c>
      <c r="C48" s="6">
        <v>497137561</v>
      </c>
      <c r="D48" s="23">
        <v>435539261</v>
      </c>
      <c r="E48" s="24">
        <v>206384633</v>
      </c>
      <c r="F48" s="6">
        <v>206364633</v>
      </c>
      <c r="G48" s="25">
        <v>206364633</v>
      </c>
      <c r="H48" s="26">
        <v>452690164</v>
      </c>
      <c r="I48" s="24">
        <v>298277529</v>
      </c>
      <c r="J48" s="6">
        <v>275939863</v>
      </c>
      <c r="K48" s="25">
        <v>259919863</v>
      </c>
    </row>
    <row r="49" spans="1:11" ht="13.5">
      <c r="A49" s="22" t="s">
        <v>50</v>
      </c>
      <c r="B49" s="6">
        <f>+B75</f>
        <v>31008000.8471203</v>
      </c>
      <c r="C49" s="6">
        <f aca="true" t="shared" si="6" ref="C49:K49">+C75</f>
        <v>-93357079.87466002</v>
      </c>
      <c r="D49" s="23">
        <f t="shared" si="6"/>
        <v>-340331617.802631</v>
      </c>
      <c r="E49" s="24">
        <f t="shared" si="6"/>
        <v>27246642.2195715</v>
      </c>
      <c r="F49" s="6">
        <f t="shared" si="6"/>
        <v>32222325.70950433</v>
      </c>
      <c r="G49" s="25">
        <f t="shared" si="6"/>
        <v>32222325.70950433</v>
      </c>
      <c r="H49" s="26">
        <f t="shared" si="6"/>
        <v>31065135</v>
      </c>
      <c r="I49" s="24">
        <f t="shared" si="6"/>
        <v>55407590.324978344</v>
      </c>
      <c r="J49" s="6">
        <f t="shared" si="6"/>
        <v>51813152</v>
      </c>
      <c r="K49" s="25">
        <f t="shared" si="6"/>
        <v>16040563</v>
      </c>
    </row>
    <row r="50" spans="1:11" ht="13.5">
      <c r="A50" s="34" t="s">
        <v>51</v>
      </c>
      <c r="B50" s="7">
        <f>+B48-B49</f>
        <v>455894833.1528797</v>
      </c>
      <c r="C50" s="7">
        <f aca="true" t="shared" si="7" ref="C50:K50">+C48-C49</f>
        <v>590494640.87466</v>
      </c>
      <c r="D50" s="64">
        <f t="shared" si="7"/>
        <v>775870878.802631</v>
      </c>
      <c r="E50" s="65">
        <f t="shared" si="7"/>
        <v>179137990.7804285</v>
      </c>
      <c r="F50" s="7">
        <f t="shared" si="7"/>
        <v>174142307.29049566</v>
      </c>
      <c r="G50" s="66">
        <f t="shared" si="7"/>
        <v>174142307.29049566</v>
      </c>
      <c r="H50" s="67">
        <f t="shared" si="7"/>
        <v>421625029</v>
      </c>
      <c r="I50" s="65">
        <f t="shared" si="7"/>
        <v>242869938.67502165</v>
      </c>
      <c r="J50" s="7">
        <f t="shared" si="7"/>
        <v>224126711</v>
      </c>
      <c r="K50" s="66">
        <f t="shared" si="7"/>
        <v>243879300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98547454</v>
      </c>
      <c r="C53" s="6">
        <v>102501840</v>
      </c>
      <c r="D53" s="23">
        <v>121679585</v>
      </c>
      <c r="E53" s="24">
        <v>157235126</v>
      </c>
      <c r="F53" s="6">
        <v>156727960</v>
      </c>
      <c r="G53" s="25">
        <v>156727960</v>
      </c>
      <c r="H53" s="26">
        <v>123382066</v>
      </c>
      <c r="I53" s="24">
        <v>220575163</v>
      </c>
      <c r="J53" s="6">
        <v>164336447</v>
      </c>
      <c r="K53" s="25">
        <v>154877475</v>
      </c>
    </row>
    <row r="54" spans="1:11" ht="13.5">
      <c r="A54" s="22" t="s">
        <v>95</v>
      </c>
      <c r="B54" s="6">
        <v>7347077</v>
      </c>
      <c r="C54" s="6">
        <v>8220172</v>
      </c>
      <c r="D54" s="23">
        <v>8315362</v>
      </c>
      <c r="E54" s="24">
        <v>9572172</v>
      </c>
      <c r="F54" s="6">
        <v>8225000</v>
      </c>
      <c r="G54" s="25">
        <v>8225000</v>
      </c>
      <c r="H54" s="26">
        <v>0</v>
      </c>
      <c r="I54" s="24">
        <v>9711377</v>
      </c>
      <c r="J54" s="6">
        <v>11979578</v>
      </c>
      <c r="K54" s="25">
        <v>12642715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2087667</v>
      </c>
      <c r="C56" s="6">
        <v>4169471</v>
      </c>
      <c r="D56" s="23">
        <v>4094424</v>
      </c>
      <c r="E56" s="24">
        <v>11491309</v>
      </c>
      <c r="F56" s="6">
        <v>8898399</v>
      </c>
      <c r="G56" s="25">
        <v>8898399</v>
      </c>
      <c r="H56" s="26">
        <v>0</v>
      </c>
      <c r="I56" s="24">
        <v>8266464</v>
      </c>
      <c r="J56" s="6">
        <v>7223165</v>
      </c>
      <c r="K56" s="25">
        <v>7533344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1.041325393007222</v>
      </c>
      <c r="C70" s="5">
        <f aca="true" t="shared" si="8" ref="C70:K70">IF(ISERROR(C71/C72),0,(C71/C72))</f>
        <v>6.405084271686663</v>
      </c>
      <c r="D70" s="5">
        <f t="shared" si="8"/>
        <v>16.962685783023478</v>
      </c>
      <c r="E70" s="5">
        <f t="shared" si="8"/>
        <v>0.9974995</v>
      </c>
      <c r="F70" s="5">
        <f t="shared" si="8"/>
        <v>1.0000001327104788</v>
      </c>
      <c r="G70" s="5">
        <f t="shared" si="8"/>
        <v>1.0000001327104788</v>
      </c>
      <c r="H70" s="5">
        <f t="shared" si="8"/>
        <v>0</v>
      </c>
      <c r="I70" s="5">
        <f t="shared" si="8"/>
        <v>1.0000040103949437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101</v>
      </c>
      <c r="B71" s="1">
        <f>+B83</f>
        <v>5190501</v>
      </c>
      <c r="C71" s="1">
        <f aca="true" t="shared" si="9" ref="C71:K71">+C83</f>
        <v>30227258</v>
      </c>
      <c r="D71" s="1">
        <f t="shared" si="9"/>
        <v>38905667</v>
      </c>
      <c r="E71" s="1">
        <f t="shared" si="9"/>
        <v>1994999</v>
      </c>
      <c r="F71" s="1">
        <f t="shared" si="9"/>
        <v>7535201</v>
      </c>
      <c r="G71" s="1">
        <f t="shared" si="9"/>
        <v>7535201</v>
      </c>
      <c r="H71" s="1">
        <f t="shared" si="9"/>
        <v>5375407</v>
      </c>
      <c r="I71" s="1">
        <f t="shared" si="9"/>
        <v>997412</v>
      </c>
      <c r="J71" s="1">
        <f t="shared" si="9"/>
        <v>1062446</v>
      </c>
      <c r="K71" s="1">
        <f t="shared" si="9"/>
        <v>1113692</v>
      </c>
    </row>
    <row r="72" spans="1:11" ht="12.75" hidden="1">
      <c r="A72" s="1" t="s">
        <v>102</v>
      </c>
      <c r="B72" s="1">
        <f>+B77</f>
        <v>4984514</v>
      </c>
      <c r="C72" s="1">
        <f aca="true" t="shared" si="10" ref="C72:K72">+C77</f>
        <v>4719260</v>
      </c>
      <c r="D72" s="1">
        <f t="shared" si="10"/>
        <v>2293603</v>
      </c>
      <c r="E72" s="1">
        <f t="shared" si="10"/>
        <v>2000000</v>
      </c>
      <c r="F72" s="1">
        <f t="shared" si="10"/>
        <v>7535200</v>
      </c>
      <c r="G72" s="1">
        <f t="shared" si="10"/>
        <v>7535200</v>
      </c>
      <c r="H72" s="1">
        <f t="shared" si="10"/>
        <v>0</v>
      </c>
      <c r="I72" s="1">
        <f t="shared" si="10"/>
        <v>997408</v>
      </c>
      <c r="J72" s="1">
        <f t="shared" si="10"/>
        <v>1062446</v>
      </c>
      <c r="K72" s="1">
        <f t="shared" si="10"/>
        <v>1113692</v>
      </c>
    </row>
    <row r="73" spans="1:11" ht="12.75" hidden="1">
      <c r="A73" s="1" t="s">
        <v>103</v>
      </c>
      <c r="B73" s="1">
        <f>+B74</f>
        <v>5397008.166666664</v>
      </c>
      <c r="C73" s="1">
        <f aca="true" t="shared" si="11" ref="C73:K73">+(C78+C80+C81+C82)-(B78+B80+B81+B82)</f>
        <v>3212423</v>
      </c>
      <c r="D73" s="1">
        <f t="shared" si="11"/>
        <v>1223557</v>
      </c>
      <c r="E73" s="1">
        <f t="shared" si="11"/>
        <v>-13872820</v>
      </c>
      <c r="F73" s="1">
        <f>+(F78+F80+F81+F82)-(D78+D80+D81+D82)</f>
        <v>-13872820</v>
      </c>
      <c r="G73" s="1">
        <f>+(G78+G80+G81+G82)-(D78+D80+D81+D82)</f>
        <v>-13872820</v>
      </c>
      <c r="H73" s="1">
        <f>+(H78+H80+H81+H82)-(D78+D80+D81+D82)</f>
        <v>-8667781</v>
      </c>
      <c r="I73" s="1">
        <f>+(I78+I80+I81+I82)-(E78+E80+E81+E82)</f>
        <v>8148167</v>
      </c>
      <c r="J73" s="1">
        <f t="shared" si="11"/>
        <v>-8000000</v>
      </c>
      <c r="K73" s="1">
        <f t="shared" si="11"/>
        <v>-1150000</v>
      </c>
    </row>
    <row r="74" spans="1:11" ht="12.75" hidden="1">
      <c r="A74" s="1" t="s">
        <v>104</v>
      </c>
      <c r="B74" s="1">
        <f>+TREND(C74:E74)</f>
        <v>5397008.166666664</v>
      </c>
      <c r="C74" s="1">
        <f>+C73</f>
        <v>3212423</v>
      </c>
      <c r="D74" s="1">
        <f aca="true" t="shared" si="12" ref="D74:K74">+D73</f>
        <v>1223557</v>
      </c>
      <c r="E74" s="1">
        <f t="shared" si="12"/>
        <v>-13872820</v>
      </c>
      <c r="F74" s="1">
        <f t="shared" si="12"/>
        <v>-13872820</v>
      </c>
      <c r="G74" s="1">
        <f t="shared" si="12"/>
        <v>-13872820</v>
      </c>
      <c r="H74" s="1">
        <f t="shared" si="12"/>
        <v>-8667781</v>
      </c>
      <c r="I74" s="1">
        <f t="shared" si="12"/>
        <v>8148167</v>
      </c>
      <c r="J74" s="1">
        <f t="shared" si="12"/>
        <v>-8000000</v>
      </c>
      <c r="K74" s="1">
        <f t="shared" si="12"/>
        <v>-1150000</v>
      </c>
    </row>
    <row r="75" spans="1:11" ht="12.75" hidden="1">
      <c r="A75" s="1" t="s">
        <v>105</v>
      </c>
      <c r="B75" s="1">
        <f>+B84-(((B80+B81+B78)*B70)-B79)</f>
        <v>31008000.8471203</v>
      </c>
      <c r="C75" s="1">
        <f aca="true" t="shared" si="13" ref="C75:K75">+C84-(((C80+C81+C78)*C70)-C79)</f>
        <v>-93357079.87466002</v>
      </c>
      <c r="D75" s="1">
        <f t="shared" si="13"/>
        <v>-340331617.802631</v>
      </c>
      <c r="E75" s="1">
        <f t="shared" si="13"/>
        <v>27246642.2195715</v>
      </c>
      <c r="F75" s="1">
        <f t="shared" si="13"/>
        <v>32222325.70950433</v>
      </c>
      <c r="G75" s="1">
        <f t="shared" si="13"/>
        <v>32222325.70950433</v>
      </c>
      <c r="H75" s="1">
        <f t="shared" si="13"/>
        <v>31065135</v>
      </c>
      <c r="I75" s="1">
        <f t="shared" si="13"/>
        <v>55407590.324978344</v>
      </c>
      <c r="J75" s="1">
        <f t="shared" si="13"/>
        <v>51813152</v>
      </c>
      <c r="K75" s="1">
        <f t="shared" si="13"/>
        <v>16040563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4984514</v>
      </c>
      <c r="C77" s="3">
        <v>4719260</v>
      </c>
      <c r="D77" s="3">
        <v>2293603</v>
      </c>
      <c r="E77" s="3">
        <v>2000000</v>
      </c>
      <c r="F77" s="3">
        <v>7535200</v>
      </c>
      <c r="G77" s="3">
        <v>7535200</v>
      </c>
      <c r="H77" s="3">
        <v>0</v>
      </c>
      <c r="I77" s="3">
        <v>997408</v>
      </c>
      <c r="J77" s="3">
        <v>1062446</v>
      </c>
      <c r="K77" s="3">
        <v>1113692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50960819</v>
      </c>
      <c r="C79" s="3">
        <v>49946471</v>
      </c>
      <c r="D79" s="3">
        <v>59936251</v>
      </c>
      <c r="E79" s="3">
        <v>36946470</v>
      </c>
      <c r="F79" s="3">
        <v>41946470</v>
      </c>
      <c r="G79" s="3">
        <v>41946470</v>
      </c>
      <c r="H79" s="3">
        <v>31065135</v>
      </c>
      <c r="I79" s="3">
        <v>73279972</v>
      </c>
      <c r="J79" s="3">
        <v>61685462</v>
      </c>
      <c r="K79" s="3">
        <v>24762873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19160983</v>
      </c>
      <c r="C81" s="3">
        <v>22373406</v>
      </c>
      <c r="D81" s="3">
        <v>23596963</v>
      </c>
      <c r="E81" s="3">
        <v>9724143</v>
      </c>
      <c r="F81" s="3">
        <v>9724143</v>
      </c>
      <c r="G81" s="3">
        <v>9724143</v>
      </c>
      <c r="H81" s="3">
        <v>14929182</v>
      </c>
      <c r="I81" s="3">
        <v>17872310</v>
      </c>
      <c r="J81" s="3">
        <v>9872310</v>
      </c>
      <c r="K81" s="3">
        <v>8722310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5190501</v>
      </c>
      <c r="C83" s="3">
        <v>30227258</v>
      </c>
      <c r="D83" s="3">
        <v>38905667</v>
      </c>
      <c r="E83" s="3">
        <v>1994999</v>
      </c>
      <c r="F83" s="3">
        <v>7535201</v>
      </c>
      <c r="G83" s="3">
        <v>7535201</v>
      </c>
      <c r="H83" s="3">
        <v>5375407</v>
      </c>
      <c r="I83" s="3">
        <v>997412</v>
      </c>
      <c r="J83" s="3">
        <v>1062446</v>
      </c>
      <c r="K83" s="3">
        <v>1113692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34816501</v>
      </c>
      <c r="C5" s="6">
        <v>30293463</v>
      </c>
      <c r="D5" s="23">
        <v>34081703</v>
      </c>
      <c r="E5" s="24">
        <v>60329441</v>
      </c>
      <c r="F5" s="6">
        <v>112350176</v>
      </c>
      <c r="G5" s="25">
        <v>112350176</v>
      </c>
      <c r="H5" s="26">
        <v>0</v>
      </c>
      <c r="I5" s="24">
        <v>99967000</v>
      </c>
      <c r="J5" s="6">
        <v>102966000</v>
      </c>
      <c r="K5" s="25">
        <v>106055000</v>
      </c>
    </row>
    <row r="6" spans="1:11" ht="13.5">
      <c r="A6" s="22" t="s">
        <v>18</v>
      </c>
      <c r="B6" s="6">
        <v>114599000</v>
      </c>
      <c r="C6" s="6">
        <v>143111365</v>
      </c>
      <c r="D6" s="23">
        <v>158071420</v>
      </c>
      <c r="E6" s="24">
        <v>192050950</v>
      </c>
      <c r="F6" s="6">
        <v>188553268</v>
      </c>
      <c r="G6" s="25">
        <v>188553268</v>
      </c>
      <c r="H6" s="26">
        <v>0</v>
      </c>
      <c r="I6" s="24">
        <v>198139261</v>
      </c>
      <c r="J6" s="6">
        <v>210558525</v>
      </c>
      <c r="K6" s="25">
        <v>223994074</v>
      </c>
    </row>
    <row r="7" spans="1:11" ht="13.5">
      <c r="A7" s="22" t="s">
        <v>19</v>
      </c>
      <c r="B7" s="6">
        <v>0</v>
      </c>
      <c r="C7" s="6">
        <v>3273467</v>
      </c>
      <c r="D7" s="23">
        <v>1111928</v>
      </c>
      <c r="E7" s="24">
        <v>1500000</v>
      </c>
      <c r="F7" s="6">
        <v>338517</v>
      </c>
      <c r="G7" s="25">
        <v>338517</v>
      </c>
      <c r="H7" s="26">
        <v>0</v>
      </c>
      <c r="I7" s="24">
        <v>636471</v>
      </c>
      <c r="J7" s="6">
        <v>674104</v>
      </c>
      <c r="K7" s="25">
        <v>713962</v>
      </c>
    </row>
    <row r="8" spans="1:11" ht="13.5">
      <c r="A8" s="22" t="s">
        <v>20</v>
      </c>
      <c r="B8" s="6">
        <v>95161000</v>
      </c>
      <c r="C8" s="6">
        <v>112850000</v>
      </c>
      <c r="D8" s="23">
        <v>78180559</v>
      </c>
      <c r="E8" s="24">
        <v>94676000</v>
      </c>
      <c r="F8" s="6">
        <v>94737000</v>
      </c>
      <c r="G8" s="25">
        <v>94737000</v>
      </c>
      <c r="H8" s="26">
        <v>0</v>
      </c>
      <c r="I8" s="24">
        <v>108716000</v>
      </c>
      <c r="J8" s="6">
        <v>122275000</v>
      </c>
      <c r="K8" s="25">
        <v>137804000</v>
      </c>
    </row>
    <row r="9" spans="1:11" ht="13.5">
      <c r="A9" s="22" t="s">
        <v>21</v>
      </c>
      <c r="B9" s="6">
        <v>27583092</v>
      </c>
      <c r="C9" s="6">
        <v>13292546</v>
      </c>
      <c r="D9" s="23">
        <v>44831752</v>
      </c>
      <c r="E9" s="24">
        <v>33801740</v>
      </c>
      <c r="F9" s="6">
        <v>25690501</v>
      </c>
      <c r="G9" s="25">
        <v>25690501</v>
      </c>
      <c r="H9" s="26">
        <v>0</v>
      </c>
      <c r="I9" s="24">
        <v>46655469</v>
      </c>
      <c r="J9" s="6">
        <v>51096051</v>
      </c>
      <c r="K9" s="25">
        <v>67430757</v>
      </c>
    </row>
    <row r="10" spans="1:11" ht="25.5">
      <c r="A10" s="27" t="s">
        <v>94</v>
      </c>
      <c r="B10" s="28">
        <f>SUM(B5:B9)</f>
        <v>272159593</v>
      </c>
      <c r="C10" s="29">
        <f aca="true" t="shared" si="0" ref="C10:K10">SUM(C5:C9)</f>
        <v>302820841</v>
      </c>
      <c r="D10" s="30">
        <f t="shared" si="0"/>
        <v>316277362</v>
      </c>
      <c r="E10" s="28">
        <f t="shared" si="0"/>
        <v>382358131</v>
      </c>
      <c r="F10" s="29">
        <f t="shared" si="0"/>
        <v>421669462</v>
      </c>
      <c r="G10" s="31">
        <f t="shared" si="0"/>
        <v>421669462</v>
      </c>
      <c r="H10" s="32">
        <f t="shared" si="0"/>
        <v>0</v>
      </c>
      <c r="I10" s="28">
        <f t="shared" si="0"/>
        <v>454114201</v>
      </c>
      <c r="J10" s="29">
        <f t="shared" si="0"/>
        <v>487569680</v>
      </c>
      <c r="K10" s="31">
        <f t="shared" si="0"/>
        <v>535997793</v>
      </c>
    </row>
    <row r="11" spans="1:11" ht="13.5">
      <c r="A11" s="22" t="s">
        <v>22</v>
      </c>
      <c r="B11" s="6">
        <v>85973876</v>
      </c>
      <c r="C11" s="6">
        <v>97476000</v>
      </c>
      <c r="D11" s="23">
        <v>109417840</v>
      </c>
      <c r="E11" s="24">
        <v>101341704</v>
      </c>
      <c r="F11" s="6">
        <v>109880414</v>
      </c>
      <c r="G11" s="25">
        <v>109880414</v>
      </c>
      <c r="H11" s="26">
        <v>0</v>
      </c>
      <c r="I11" s="24">
        <v>116328000</v>
      </c>
      <c r="J11" s="6">
        <v>122907035</v>
      </c>
      <c r="K11" s="25">
        <v>129446420</v>
      </c>
    </row>
    <row r="12" spans="1:11" ht="13.5">
      <c r="A12" s="22" t="s">
        <v>23</v>
      </c>
      <c r="B12" s="6">
        <v>7261688</v>
      </c>
      <c r="C12" s="6">
        <v>7176050</v>
      </c>
      <c r="D12" s="23">
        <v>7428187</v>
      </c>
      <c r="E12" s="24">
        <v>8166520</v>
      </c>
      <c r="F12" s="6">
        <v>7935039</v>
      </c>
      <c r="G12" s="25">
        <v>7935039</v>
      </c>
      <c r="H12" s="26">
        <v>0</v>
      </c>
      <c r="I12" s="24">
        <v>8395271</v>
      </c>
      <c r="J12" s="6">
        <v>8857011</v>
      </c>
      <c r="K12" s="25">
        <v>9326433</v>
      </c>
    </row>
    <row r="13" spans="1:11" ht="13.5">
      <c r="A13" s="22" t="s">
        <v>95</v>
      </c>
      <c r="B13" s="6">
        <v>53606034</v>
      </c>
      <c r="C13" s="6">
        <v>44187173</v>
      </c>
      <c r="D13" s="23">
        <v>33077486</v>
      </c>
      <c r="E13" s="24">
        <v>44187172</v>
      </c>
      <c r="F13" s="6">
        <v>44187172</v>
      </c>
      <c r="G13" s="25">
        <v>44187172</v>
      </c>
      <c r="H13" s="26">
        <v>0</v>
      </c>
      <c r="I13" s="24">
        <v>36384700</v>
      </c>
      <c r="J13" s="6">
        <v>38385859</v>
      </c>
      <c r="K13" s="25">
        <v>40420309</v>
      </c>
    </row>
    <row r="14" spans="1:11" ht="13.5">
      <c r="A14" s="22" t="s">
        <v>24</v>
      </c>
      <c r="B14" s="6">
        <v>1563607</v>
      </c>
      <c r="C14" s="6">
        <v>12129175</v>
      </c>
      <c r="D14" s="23">
        <v>23681158</v>
      </c>
      <c r="E14" s="24">
        <v>600000</v>
      </c>
      <c r="F14" s="6">
        <v>27005284</v>
      </c>
      <c r="G14" s="25">
        <v>27005284</v>
      </c>
      <c r="H14" s="26">
        <v>0</v>
      </c>
      <c r="I14" s="24">
        <v>27756728</v>
      </c>
      <c r="J14" s="6">
        <v>19792033</v>
      </c>
      <c r="K14" s="25">
        <v>16750000</v>
      </c>
    </row>
    <row r="15" spans="1:11" ht="13.5">
      <c r="A15" s="22" t="s">
        <v>25</v>
      </c>
      <c r="B15" s="6">
        <v>120711000</v>
      </c>
      <c r="C15" s="6">
        <v>109214732</v>
      </c>
      <c r="D15" s="23">
        <v>115401687</v>
      </c>
      <c r="E15" s="24">
        <v>172896000</v>
      </c>
      <c r="F15" s="6">
        <v>151556129</v>
      </c>
      <c r="G15" s="25">
        <v>151556129</v>
      </c>
      <c r="H15" s="26">
        <v>0</v>
      </c>
      <c r="I15" s="24">
        <v>173137511</v>
      </c>
      <c r="J15" s="6">
        <v>197793195</v>
      </c>
      <c r="K15" s="25">
        <v>225958384</v>
      </c>
    </row>
    <row r="16" spans="1:11" ht="13.5">
      <c r="A16" s="33" t="s">
        <v>26</v>
      </c>
      <c r="B16" s="6">
        <v>32588098</v>
      </c>
      <c r="C16" s="6">
        <v>14759000</v>
      </c>
      <c r="D16" s="23">
        <v>0</v>
      </c>
      <c r="E16" s="24">
        <v>0</v>
      </c>
      <c r="F16" s="6">
        <v>8128995</v>
      </c>
      <c r="G16" s="25">
        <v>8128995</v>
      </c>
      <c r="H16" s="26">
        <v>0</v>
      </c>
      <c r="I16" s="24">
        <v>8600265</v>
      </c>
      <c r="J16" s="6">
        <v>9073280</v>
      </c>
      <c r="K16" s="25">
        <v>9554164</v>
      </c>
    </row>
    <row r="17" spans="1:11" ht="13.5">
      <c r="A17" s="22" t="s">
        <v>27</v>
      </c>
      <c r="B17" s="6">
        <v>73611357</v>
      </c>
      <c r="C17" s="6">
        <v>140507000</v>
      </c>
      <c r="D17" s="23">
        <v>148763043</v>
      </c>
      <c r="E17" s="24">
        <v>100599139</v>
      </c>
      <c r="F17" s="6">
        <v>107248877</v>
      </c>
      <c r="G17" s="25">
        <v>107248877</v>
      </c>
      <c r="H17" s="26">
        <v>0</v>
      </c>
      <c r="I17" s="24">
        <v>112519314</v>
      </c>
      <c r="J17" s="6">
        <v>112459099</v>
      </c>
      <c r="K17" s="25">
        <v>118867337</v>
      </c>
    </row>
    <row r="18" spans="1:11" ht="13.5">
      <c r="A18" s="34" t="s">
        <v>28</v>
      </c>
      <c r="B18" s="35">
        <f>SUM(B11:B17)</f>
        <v>375315660</v>
      </c>
      <c r="C18" s="36">
        <f aca="true" t="shared" si="1" ref="C18:K18">SUM(C11:C17)</f>
        <v>425449130</v>
      </c>
      <c r="D18" s="37">
        <f t="shared" si="1"/>
        <v>437769401</v>
      </c>
      <c r="E18" s="35">
        <f t="shared" si="1"/>
        <v>427790535</v>
      </c>
      <c r="F18" s="36">
        <f t="shared" si="1"/>
        <v>455941910</v>
      </c>
      <c r="G18" s="38">
        <f t="shared" si="1"/>
        <v>455941910</v>
      </c>
      <c r="H18" s="39">
        <f t="shared" si="1"/>
        <v>0</v>
      </c>
      <c r="I18" s="35">
        <f t="shared" si="1"/>
        <v>483121789</v>
      </c>
      <c r="J18" s="36">
        <f t="shared" si="1"/>
        <v>509267512</v>
      </c>
      <c r="K18" s="38">
        <f t="shared" si="1"/>
        <v>550323047</v>
      </c>
    </row>
    <row r="19" spans="1:11" ht="13.5">
      <c r="A19" s="34" t="s">
        <v>29</v>
      </c>
      <c r="B19" s="40">
        <f>+B10-B18</f>
        <v>-103156067</v>
      </c>
      <c r="C19" s="41">
        <f aca="true" t="shared" si="2" ref="C19:K19">+C10-C18</f>
        <v>-122628289</v>
      </c>
      <c r="D19" s="42">
        <f t="shared" si="2"/>
        <v>-121492039</v>
      </c>
      <c r="E19" s="40">
        <f t="shared" si="2"/>
        <v>-45432404</v>
      </c>
      <c r="F19" s="41">
        <f t="shared" si="2"/>
        <v>-34272448</v>
      </c>
      <c r="G19" s="43">
        <f t="shared" si="2"/>
        <v>-34272448</v>
      </c>
      <c r="H19" s="44">
        <f t="shared" si="2"/>
        <v>0</v>
      </c>
      <c r="I19" s="40">
        <f t="shared" si="2"/>
        <v>-29007588</v>
      </c>
      <c r="J19" s="41">
        <f t="shared" si="2"/>
        <v>-21697832</v>
      </c>
      <c r="K19" s="43">
        <f t="shared" si="2"/>
        <v>-14325254</v>
      </c>
    </row>
    <row r="20" spans="1:11" ht="13.5">
      <c r="A20" s="22" t="s">
        <v>30</v>
      </c>
      <c r="B20" s="24">
        <v>0</v>
      </c>
      <c r="C20" s="6">
        <v>0</v>
      </c>
      <c r="D20" s="23">
        <v>55421999</v>
      </c>
      <c r="E20" s="24">
        <v>46004000</v>
      </c>
      <c r="F20" s="6">
        <v>45004000</v>
      </c>
      <c r="G20" s="25">
        <v>45004000</v>
      </c>
      <c r="H20" s="26">
        <v>0</v>
      </c>
      <c r="I20" s="24">
        <v>46647000</v>
      </c>
      <c r="J20" s="6">
        <v>48444000</v>
      </c>
      <c r="K20" s="25">
        <v>51138000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-103156067</v>
      </c>
      <c r="C22" s="52">
        <f aca="true" t="shared" si="3" ref="C22:K22">SUM(C19:C21)</f>
        <v>-122628289</v>
      </c>
      <c r="D22" s="53">
        <f t="shared" si="3"/>
        <v>-66070040</v>
      </c>
      <c r="E22" s="51">
        <f t="shared" si="3"/>
        <v>571596</v>
      </c>
      <c r="F22" s="52">
        <f t="shared" si="3"/>
        <v>10731552</v>
      </c>
      <c r="G22" s="54">
        <f t="shared" si="3"/>
        <v>10731552</v>
      </c>
      <c r="H22" s="55">
        <f t="shared" si="3"/>
        <v>0</v>
      </c>
      <c r="I22" s="51">
        <f t="shared" si="3"/>
        <v>17639412</v>
      </c>
      <c r="J22" s="52">
        <f t="shared" si="3"/>
        <v>26746168</v>
      </c>
      <c r="K22" s="54">
        <f t="shared" si="3"/>
        <v>36812746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-103156067</v>
      </c>
      <c r="C24" s="41">
        <f aca="true" t="shared" si="4" ref="C24:K24">SUM(C22:C23)</f>
        <v>-122628289</v>
      </c>
      <c r="D24" s="42">
        <f t="shared" si="4"/>
        <v>-66070040</v>
      </c>
      <c r="E24" s="40">
        <f t="shared" si="4"/>
        <v>571596</v>
      </c>
      <c r="F24" s="41">
        <f t="shared" si="4"/>
        <v>10731552</v>
      </c>
      <c r="G24" s="43">
        <f t="shared" si="4"/>
        <v>10731552</v>
      </c>
      <c r="H24" s="44">
        <f t="shared" si="4"/>
        <v>0</v>
      </c>
      <c r="I24" s="40">
        <f t="shared" si="4"/>
        <v>17639412</v>
      </c>
      <c r="J24" s="41">
        <f t="shared" si="4"/>
        <v>26746168</v>
      </c>
      <c r="K24" s="43">
        <f t="shared" si="4"/>
        <v>36812746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7871000</v>
      </c>
      <c r="C27" s="7">
        <v>27468821</v>
      </c>
      <c r="D27" s="64">
        <v>55421716</v>
      </c>
      <c r="E27" s="65">
        <v>46004000</v>
      </c>
      <c r="F27" s="7">
        <v>46004000</v>
      </c>
      <c r="G27" s="66">
        <v>46004000</v>
      </c>
      <c r="H27" s="67">
        <v>0</v>
      </c>
      <c r="I27" s="65">
        <v>44278149</v>
      </c>
      <c r="J27" s="7">
        <v>46021629</v>
      </c>
      <c r="K27" s="66">
        <v>48581642</v>
      </c>
    </row>
    <row r="28" spans="1:11" ht="13.5">
      <c r="A28" s="68" t="s">
        <v>30</v>
      </c>
      <c r="B28" s="6">
        <v>7871000</v>
      </c>
      <c r="C28" s="6">
        <v>27468821</v>
      </c>
      <c r="D28" s="23">
        <v>55421716</v>
      </c>
      <c r="E28" s="24">
        <v>46004000</v>
      </c>
      <c r="F28" s="6">
        <v>46004000</v>
      </c>
      <c r="G28" s="25">
        <v>46004000</v>
      </c>
      <c r="H28" s="26">
        <v>0</v>
      </c>
      <c r="I28" s="24">
        <v>44278149</v>
      </c>
      <c r="J28" s="6">
        <v>46021629</v>
      </c>
      <c r="K28" s="25">
        <v>48581642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7871000</v>
      </c>
      <c r="C32" s="7">
        <f aca="true" t="shared" si="5" ref="C32:K32">SUM(C28:C31)</f>
        <v>27468821</v>
      </c>
      <c r="D32" s="64">
        <f t="shared" si="5"/>
        <v>55421716</v>
      </c>
      <c r="E32" s="65">
        <f t="shared" si="5"/>
        <v>46004000</v>
      </c>
      <c r="F32" s="7">
        <f t="shared" si="5"/>
        <v>46004000</v>
      </c>
      <c r="G32" s="66">
        <f t="shared" si="5"/>
        <v>46004000</v>
      </c>
      <c r="H32" s="67">
        <f t="shared" si="5"/>
        <v>0</v>
      </c>
      <c r="I32" s="65">
        <f t="shared" si="5"/>
        <v>44278149</v>
      </c>
      <c r="J32" s="7">
        <f t="shared" si="5"/>
        <v>46021629</v>
      </c>
      <c r="K32" s="66">
        <f t="shared" si="5"/>
        <v>48581642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60670000</v>
      </c>
      <c r="C35" s="6">
        <v>86606891</v>
      </c>
      <c r="D35" s="23">
        <v>119583496</v>
      </c>
      <c r="E35" s="24">
        <v>163962000</v>
      </c>
      <c r="F35" s="6">
        <v>197205314</v>
      </c>
      <c r="G35" s="25">
        <v>197205314</v>
      </c>
      <c r="H35" s="26">
        <v>211988000</v>
      </c>
      <c r="I35" s="24">
        <v>153756102</v>
      </c>
      <c r="J35" s="6">
        <v>216521117</v>
      </c>
      <c r="K35" s="25">
        <v>230699105</v>
      </c>
    </row>
    <row r="36" spans="1:11" ht="13.5">
      <c r="A36" s="22" t="s">
        <v>39</v>
      </c>
      <c r="B36" s="6">
        <v>1120269000</v>
      </c>
      <c r="C36" s="6">
        <v>999243971</v>
      </c>
      <c r="D36" s="23">
        <v>1383523134</v>
      </c>
      <c r="E36" s="24">
        <v>1011583000</v>
      </c>
      <c r="F36" s="6">
        <v>1360658697</v>
      </c>
      <c r="G36" s="25">
        <v>1360658697</v>
      </c>
      <c r="H36" s="26">
        <v>1367971000</v>
      </c>
      <c r="I36" s="24">
        <v>1405987219</v>
      </c>
      <c r="J36" s="6">
        <v>1482625026</v>
      </c>
      <c r="K36" s="25">
        <v>1561324296</v>
      </c>
    </row>
    <row r="37" spans="1:11" ht="13.5">
      <c r="A37" s="22" t="s">
        <v>40</v>
      </c>
      <c r="B37" s="6">
        <v>179843000</v>
      </c>
      <c r="C37" s="6">
        <v>248026071</v>
      </c>
      <c r="D37" s="23">
        <v>368680986</v>
      </c>
      <c r="E37" s="24">
        <v>431580000</v>
      </c>
      <c r="F37" s="6">
        <v>450502637</v>
      </c>
      <c r="G37" s="25">
        <v>450502637</v>
      </c>
      <c r="H37" s="26">
        <v>432611000</v>
      </c>
      <c r="I37" s="24">
        <v>225902627</v>
      </c>
      <c r="J37" s="6">
        <v>428387016</v>
      </c>
      <c r="K37" s="25">
        <v>451091527</v>
      </c>
    </row>
    <row r="38" spans="1:11" ht="13.5">
      <c r="A38" s="22" t="s">
        <v>41</v>
      </c>
      <c r="B38" s="6">
        <v>9252000</v>
      </c>
      <c r="C38" s="6">
        <v>8599791</v>
      </c>
      <c r="D38" s="23">
        <v>25855745</v>
      </c>
      <c r="E38" s="24">
        <v>9825000</v>
      </c>
      <c r="F38" s="6">
        <v>25855000</v>
      </c>
      <c r="G38" s="25">
        <v>25855000</v>
      </c>
      <c r="H38" s="26">
        <v>25856000</v>
      </c>
      <c r="I38" s="24">
        <v>220855745</v>
      </c>
      <c r="J38" s="6">
        <v>27277811</v>
      </c>
      <c r="K38" s="25">
        <v>28723535</v>
      </c>
    </row>
    <row r="39" spans="1:11" ht="13.5">
      <c r="A39" s="22" t="s">
        <v>42</v>
      </c>
      <c r="B39" s="6">
        <v>991844000</v>
      </c>
      <c r="C39" s="6">
        <v>829225000</v>
      </c>
      <c r="D39" s="23">
        <v>1108569899</v>
      </c>
      <c r="E39" s="24">
        <v>734140000</v>
      </c>
      <c r="F39" s="6">
        <v>1081506374</v>
      </c>
      <c r="G39" s="25">
        <v>1081506374</v>
      </c>
      <c r="H39" s="26">
        <v>1121492000</v>
      </c>
      <c r="I39" s="24">
        <v>1112984949</v>
      </c>
      <c r="J39" s="6">
        <v>1243481317</v>
      </c>
      <c r="K39" s="25">
        <v>1312208339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195622</v>
      </c>
      <c r="C42" s="6">
        <v>-12580606</v>
      </c>
      <c r="D42" s="23">
        <v>56340770</v>
      </c>
      <c r="E42" s="24">
        <v>29307015</v>
      </c>
      <c r="F42" s="6">
        <v>-22831537</v>
      </c>
      <c r="G42" s="25">
        <v>-22831537</v>
      </c>
      <c r="H42" s="26">
        <v>52541610</v>
      </c>
      <c r="I42" s="24">
        <v>109664356</v>
      </c>
      <c r="J42" s="6">
        <v>66076803</v>
      </c>
      <c r="K42" s="25">
        <v>54812237</v>
      </c>
    </row>
    <row r="43" spans="1:11" ht="13.5">
      <c r="A43" s="22" t="s">
        <v>45</v>
      </c>
      <c r="B43" s="6">
        <v>-8454994</v>
      </c>
      <c r="C43" s="6">
        <v>1709404</v>
      </c>
      <c r="D43" s="23">
        <v>-43255000</v>
      </c>
      <c r="E43" s="24">
        <v>-46003999</v>
      </c>
      <c r="F43" s="6">
        <v>-45004000</v>
      </c>
      <c r="G43" s="25">
        <v>-45004000</v>
      </c>
      <c r="H43" s="26">
        <v>-46141328</v>
      </c>
      <c r="I43" s="24">
        <v>-44278000</v>
      </c>
      <c r="J43" s="6">
        <v>-46021800</v>
      </c>
      <c r="K43" s="25">
        <v>-48581100</v>
      </c>
    </row>
    <row r="44" spans="1:11" ht="13.5">
      <c r="A44" s="22" t="s">
        <v>46</v>
      </c>
      <c r="B44" s="6">
        <v>-507494</v>
      </c>
      <c r="C44" s="6">
        <v>-10777838</v>
      </c>
      <c r="D44" s="23">
        <v>-9175000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-1910942</v>
      </c>
      <c r="C45" s="7">
        <v>-23560702</v>
      </c>
      <c r="D45" s="64">
        <v>4885121</v>
      </c>
      <c r="E45" s="65">
        <v>7736016</v>
      </c>
      <c r="F45" s="7">
        <v>-62952840</v>
      </c>
      <c r="G45" s="66">
        <v>-62952840</v>
      </c>
      <c r="H45" s="67">
        <v>6400282</v>
      </c>
      <c r="I45" s="65">
        <v>70386356</v>
      </c>
      <c r="J45" s="7">
        <v>90441359</v>
      </c>
      <c r="K45" s="66">
        <v>96672496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33177000</v>
      </c>
      <c r="C48" s="6">
        <v>50712896</v>
      </c>
      <c r="D48" s="23">
        <v>6480527</v>
      </c>
      <c r="E48" s="24">
        <v>21232000</v>
      </c>
      <c r="F48" s="6">
        <v>499684111</v>
      </c>
      <c r="G48" s="25">
        <v>499684111</v>
      </c>
      <c r="H48" s="26">
        <v>14913000</v>
      </c>
      <c r="I48" s="24">
        <v>704000</v>
      </c>
      <c r="J48" s="6">
        <v>18337149</v>
      </c>
      <c r="K48" s="25">
        <v>22011387</v>
      </c>
    </row>
    <row r="49" spans="1:11" ht="13.5">
      <c r="A49" s="22" t="s">
        <v>50</v>
      </c>
      <c r="B49" s="6">
        <f>+B75</f>
        <v>130097194.36105348</v>
      </c>
      <c r="C49" s="6">
        <f aca="true" t="shared" si="6" ref="C49:K49">+C75</f>
        <v>267570292</v>
      </c>
      <c r="D49" s="23">
        <f t="shared" si="6"/>
        <v>273596727.338807</v>
      </c>
      <c r="E49" s="24">
        <f t="shared" si="6"/>
        <v>281679458.8334692</v>
      </c>
      <c r="F49" s="6">
        <f t="shared" si="6"/>
        <v>290398572.67902607</v>
      </c>
      <c r="G49" s="25">
        <f t="shared" si="6"/>
        <v>290398572.67902607</v>
      </c>
      <c r="H49" s="26">
        <f t="shared" si="6"/>
        <v>411759000</v>
      </c>
      <c r="I49" s="24">
        <f t="shared" si="6"/>
        <v>15163294.419783741</v>
      </c>
      <c r="J49" s="6">
        <f t="shared" si="6"/>
        <v>191347841.4689049</v>
      </c>
      <c r="K49" s="25">
        <f t="shared" si="6"/>
        <v>209209738.5815685</v>
      </c>
    </row>
    <row r="50" spans="1:11" ht="13.5">
      <c r="A50" s="34" t="s">
        <v>51</v>
      </c>
      <c r="B50" s="7">
        <f>+B48-B49</f>
        <v>-96920194.36105348</v>
      </c>
      <c r="C50" s="7">
        <f aca="true" t="shared" si="7" ref="C50:K50">+C48-C49</f>
        <v>-216857396</v>
      </c>
      <c r="D50" s="64">
        <f t="shared" si="7"/>
        <v>-267116200.338807</v>
      </c>
      <c r="E50" s="65">
        <f t="shared" si="7"/>
        <v>-260447458.8334692</v>
      </c>
      <c r="F50" s="7">
        <f t="shared" si="7"/>
        <v>209285538.32097393</v>
      </c>
      <c r="G50" s="66">
        <f t="shared" si="7"/>
        <v>209285538.32097393</v>
      </c>
      <c r="H50" s="67">
        <f t="shared" si="7"/>
        <v>-396846000</v>
      </c>
      <c r="I50" s="65">
        <f t="shared" si="7"/>
        <v>-14459294.419783741</v>
      </c>
      <c r="J50" s="7">
        <f t="shared" si="7"/>
        <v>-173010692.4689049</v>
      </c>
      <c r="K50" s="66">
        <f t="shared" si="7"/>
        <v>-187198351.5815685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7871000</v>
      </c>
      <c r="C53" s="6">
        <v>27965826</v>
      </c>
      <c r="D53" s="23">
        <v>1381927716</v>
      </c>
      <c r="E53" s="24">
        <v>46004000</v>
      </c>
      <c r="F53" s="6">
        <v>46004000</v>
      </c>
      <c r="G53" s="25">
        <v>46004000</v>
      </c>
      <c r="H53" s="26">
        <v>0</v>
      </c>
      <c r="I53" s="24">
        <v>1405987149</v>
      </c>
      <c r="J53" s="6">
        <v>1482623629</v>
      </c>
      <c r="K53" s="25">
        <v>1561325642</v>
      </c>
    </row>
    <row r="54" spans="1:11" ht="13.5">
      <c r="A54" s="22" t="s">
        <v>95</v>
      </c>
      <c r="B54" s="6">
        <v>53606034</v>
      </c>
      <c r="C54" s="6">
        <v>44187173</v>
      </c>
      <c r="D54" s="23">
        <v>33077486</v>
      </c>
      <c r="E54" s="24">
        <v>44187172</v>
      </c>
      <c r="F54" s="6">
        <v>44187172</v>
      </c>
      <c r="G54" s="25">
        <v>44187172</v>
      </c>
      <c r="H54" s="26">
        <v>0</v>
      </c>
      <c r="I54" s="24">
        <v>36384700</v>
      </c>
      <c r="J54" s="6">
        <v>38385859</v>
      </c>
      <c r="K54" s="25">
        <v>40420309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42752150</v>
      </c>
      <c r="F55" s="6">
        <v>42752150</v>
      </c>
      <c r="G55" s="25">
        <v>42752150</v>
      </c>
      <c r="H55" s="26">
        <v>0</v>
      </c>
      <c r="I55" s="24">
        <v>44278149</v>
      </c>
      <c r="J55" s="6">
        <v>30132629</v>
      </c>
      <c r="K55" s="25">
        <v>35747642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36356000</v>
      </c>
      <c r="J56" s="6">
        <v>37499000</v>
      </c>
      <c r="K56" s="25">
        <v>40378000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5093582</v>
      </c>
      <c r="F59" s="6">
        <v>5093582</v>
      </c>
      <c r="G59" s="25">
        <v>5093582</v>
      </c>
      <c r="H59" s="26">
        <v>5093582</v>
      </c>
      <c r="I59" s="24">
        <v>5250</v>
      </c>
      <c r="J59" s="6">
        <v>5408</v>
      </c>
      <c r="K59" s="25">
        <v>5570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18134832</v>
      </c>
      <c r="F60" s="6">
        <v>18134832</v>
      </c>
      <c r="G60" s="25">
        <v>18134832</v>
      </c>
      <c r="H60" s="26">
        <v>18134832</v>
      </c>
      <c r="I60" s="24">
        <v>8600265</v>
      </c>
      <c r="J60" s="6">
        <v>8858274</v>
      </c>
      <c r="K60" s="25">
        <v>9124022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1708</v>
      </c>
      <c r="G62" s="93">
        <v>1708</v>
      </c>
      <c r="H62" s="94">
        <v>1708</v>
      </c>
      <c r="I62" s="91">
        <v>1730</v>
      </c>
      <c r="J62" s="92">
        <v>1752</v>
      </c>
      <c r="K62" s="93">
        <v>1775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631</v>
      </c>
      <c r="G63" s="93">
        <v>631</v>
      </c>
      <c r="H63" s="94">
        <v>631</v>
      </c>
      <c r="I63" s="91">
        <v>639</v>
      </c>
      <c r="J63" s="92">
        <v>647</v>
      </c>
      <c r="K63" s="93">
        <v>656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4933</v>
      </c>
      <c r="G64" s="93">
        <v>4933</v>
      </c>
      <c r="H64" s="94">
        <v>4933</v>
      </c>
      <c r="I64" s="91">
        <v>4997</v>
      </c>
      <c r="J64" s="92">
        <v>5062</v>
      </c>
      <c r="K64" s="93">
        <v>5128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11862</v>
      </c>
      <c r="F65" s="92">
        <v>13625</v>
      </c>
      <c r="G65" s="93">
        <v>13625</v>
      </c>
      <c r="H65" s="94">
        <v>13625</v>
      </c>
      <c r="I65" s="91">
        <v>13802</v>
      </c>
      <c r="J65" s="92">
        <v>13981</v>
      </c>
      <c r="K65" s="93">
        <v>14163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0.9959457700321945</v>
      </c>
      <c r="C70" s="5">
        <f aca="true" t="shared" si="8" ref="C70:K70">IF(ISERROR(C71/C72),0,(C71/C72))</f>
        <v>0</v>
      </c>
      <c r="D70" s="5">
        <f t="shared" si="8"/>
        <v>0.672557689599389</v>
      </c>
      <c r="E70" s="5">
        <f t="shared" si="8"/>
        <v>0.9208576198630655</v>
      </c>
      <c r="F70" s="5">
        <f t="shared" si="8"/>
        <v>0.616247799695123</v>
      </c>
      <c r="G70" s="5">
        <f t="shared" si="8"/>
        <v>0.616247799695123</v>
      </c>
      <c r="H70" s="5">
        <f t="shared" si="8"/>
        <v>0</v>
      </c>
      <c r="I70" s="5">
        <f t="shared" si="8"/>
        <v>1.2541576670937347</v>
      </c>
      <c r="J70" s="5">
        <f t="shared" si="8"/>
        <v>1.0948278848640731</v>
      </c>
      <c r="K70" s="5">
        <f t="shared" si="8"/>
        <v>1.0575485023792315</v>
      </c>
    </row>
    <row r="71" spans="1:11" ht="12.75" hidden="1">
      <c r="A71" s="1" t="s">
        <v>101</v>
      </c>
      <c r="B71" s="1">
        <f>+B83</f>
        <v>176281000</v>
      </c>
      <c r="C71" s="1">
        <f aca="true" t="shared" si="9" ref="C71:K71">+C83</f>
        <v>0</v>
      </c>
      <c r="D71" s="1">
        <f t="shared" si="9"/>
        <v>159386000</v>
      </c>
      <c r="E71" s="1">
        <f t="shared" si="9"/>
        <v>263532996</v>
      </c>
      <c r="F71" s="1">
        <f t="shared" si="9"/>
        <v>201262800</v>
      </c>
      <c r="G71" s="1">
        <f t="shared" si="9"/>
        <v>201262800</v>
      </c>
      <c r="H71" s="1">
        <f t="shared" si="9"/>
        <v>259837009</v>
      </c>
      <c r="I71" s="1">
        <f t="shared" si="9"/>
        <v>432385567</v>
      </c>
      <c r="J71" s="1">
        <f t="shared" si="9"/>
        <v>399196774</v>
      </c>
      <c r="K71" s="1">
        <f t="shared" si="9"/>
        <v>420354200</v>
      </c>
    </row>
    <row r="72" spans="1:11" ht="12.75" hidden="1">
      <c r="A72" s="1" t="s">
        <v>102</v>
      </c>
      <c r="B72" s="1">
        <f>+B77</f>
        <v>176998593</v>
      </c>
      <c r="C72" s="1">
        <f aca="true" t="shared" si="10" ref="C72:K72">+C77</f>
        <v>186697374</v>
      </c>
      <c r="D72" s="1">
        <f t="shared" si="10"/>
        <v>236984875</v>
      </c>
      <c r="E72" s="1">
        <f t="shared" si="10"/>
        <v>286182131</v>
      </c>
      <c r="F72" s="1">
        <f t="shared" si="10"/>
        <v>326593945</v>
      </c>
      <c r="G72" s="1">
        <f t="shared" si="10"/>
        <v>326593945</v>
      </c>
      <c r="H72" s="1">
        <f t="shared" si="10"/>
        <v>0</v>
      </c>
      <c r="I72" s="1">
        <f t="shared" si="10"/>
        <v>344761730</v>
      </c>
      <c r="J72" s="1">
        <f t="shared" si="10"/>
        <v>364620576</v>
      </c>
      <c r="K72" s="1">
        <f t="shared" si="10"/>
        <v>397479831</v>
      </c>
    </row>
    <row r="73" spans="1:11" ht="12.75" hidden="1">
      <c r="A73" s="1" t="s">
        <v>103</v>
      </c>
      <c r="B73" s="1">
        <f>+B74</f>
        <v>21272647.16666666</v>
      </c>
      <c r="C73" s="1">
        <f aca="true" t="shared" si="11" ref="C73:K73">+(C78+C80+C81+C82)-(B78+B80+B81+B82)</f>
        <v>-5011039</v>
      </c>
      <c r="D73" s="1">
        <f t="shared" si="11"/>
        <v>86509039</v>
      </c>
      <c r="E73" s="1">
        <f t="shared" si="11"/>
        <v>20327000</v>
      </c>
      <c r="F73" s="1">
        <f>+(F78+F80+F81+F82)-(D78+D80+D81+D82)</f>
        <v>75522314</v>
      </c>
      <c r="G73" s="1">
        <f>+(G78+G80+G81+G82)-(D78+D80+D81+D82)</f>
        <v>75522314</v>
      </c>
      <c r="H73" s="1">
        <f>+(H78+H80+H81+H82)-(D78+D80+D81+D82)</f>
        <v>86177000</v>
      </c>
      <c r="I73" s="1">
        <f>+(I78+I80+I81+I82)-(E78+E80+E81+E82)</f>
        <v>20395504</v>
      </c>
      <c r="J73" s="1">
        <f t="shared" si="11"/>
        <v>45053128</v>
      </c>
      <c r="K73" s="1">
        <f t="shared" si="11"/>
        <v>10423702</v>
      </c>
    </row>
    <row r="74" spans="1:11" ht="12.75" hidden="1">
      <c r="A74" s="1" t="s">
        <v>104</v>
      </c>
      <c r="B74" s="1">
        <f>+TREND(C74:E74)</f>
        <v>21272647.16666666</v>
      </c>
      <c r="C74" s="1">
        <f>+C73</f>
        <v>-5011039</v>
      </c>
      <c r="D74" s="1">
        <f aca="true" t="shared" si="12" ref="D74:K74">+D73</f>
        <v>86509039</v>
      </c>
      <c r="E74" s="1">
        <f t="shared" si="12"/>
        <v>20327000</v>
      </c>
      <c r="F74" s="1">
        <f t="shared" si="12"/>
        <v>75522314</v>
      </c>
      <c r="G74" s="1">
        <f t="shared" si="12"/>
        <v>75522314</v>
      </c>
      <c r="H74" s="1">
        <f t="shared" si="12"/>
        <v>86177000</v>
      </c>
      <c r="I74" s="1">
        <f t="shared" si="12"/>
        <v>20395504</v>
      </c>
      <c r="J74" s="1">
        <f t="shared" si="12"/>
        <v>45053128</v>
      </c>
      <c r="K74" s="1">
        <f t="shared" si="12"/>
        <v>10423702</v>
      </c>
    </row>
    <row r="75" spans="1:11" ht="12.75" hidden="1">
      <c r="A75" s="1" t="s">
        <v>105</v>
      </c>
      <c r="B75" s="1">
        <f>+B84-(((B80+B81+B78)*B70)-B79)</f>
        <v>130097194.36105348</v>
      </c>
      <c r="C75" s="1">
        <f aca="true" t="shared" si="13" ref="C75:K75">+C84-(((C80+C81+C78)*C70)-C79)</f>
        <v>267570292</v>
      </c>
      <c r="D75" s="1">
        <f t="shared" si="13"/>
        <v>273596727.338807</v>
      </c>
      <c r="E75" s="1">
        <f t="shared" si="13"/>
        <v>281679458.8334692</v>
      </c>
      <c r="F75" s="1">
        <f t="shared" si="13"/>
        <v>290398572.67902607</v>
      </c>
      <c r="G75" s="1">
        <f t="shared" si="13"/>
        <v>290398572.67902607</v>
      </c>
      <c r="H75" s="1">
        <f t="shared" si="13"/>
        <v>411759000</v>
      </c>
      <c r="I75" s="1">
        <f t="shared" si="13"/>
        <v>15163294.419783741</v>
      </c>
      <c r="J75" s="1">
        <f t="shared" si="13"/>
        <v>191347841.4689049</v>
      </c>
      <c r="K75" s="1">
        <f t="shared" si="13"/>
        <v>209209738.5815685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176998593</v>
      </c>
      <c r="C77" s="3">
        <v>186697374</v>
      </c>
      <c r="D77" s="3">
        <v>236984875</v>
      </c>
      <c r="E77" s="3">
        <v>286182131</v>
      </c>
      <c r="F77" s="3">
        <v>326593945</v>
      </c>
      <c r="G77" s="3">
        <v>326593945</v>
      </c>
      <c r="H77" s="3">
        <v>0</v>
      </c>
      <c r="I77" s="3">
        <v>344761730</v>
      </c>
      <c r="J77" s="3">
        <v>364620576</v>
      </c>
      <c r="K77" s="3">
        <v>397479831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159378000</v>
      </c>
      <c r="C79" s="3">
        <v>267570292</v>
      </c>
      <c r="D79" s="3">
        <v>348182030</v>
      </c>
      <c r="E79" s="3">
        <v>402519000</v>
      </c>
      <c r="F79" s="3">
        <v>405279681</v>
      </c>
      <c r="G79" s="3">
        <v>405279681</v>
      </c>
      <c r="H79" s="3">
        <v>411759000</v>
      </c>
      <c r="I79" s="3">
        <v>205319312</v>
      </c>
      <c r="J79" s="3">
        <v>406671618</v>
      </c>
      <c r="K79" s="3">
        <v>428225214</v>
      </c>
    </row>
    <row r="80" spans="1:11" ht="12.75" hidden="1">
      <c r="A80" s="2" t="s">
        <v>67</v>
      </c>
      <c r="B80" s="3">
        <v>27560000</v>
      </c>
      <c r="C80" s="3">
        <v>24388961</v>
      </c>
      <c r="D80" s="3">
        <v>68765000</v>
      </c>
      <c r="E80" s="3">
        <v>102633000</v>
      </c>
      <c r="F80" s="3">
        <v>185564314</v>
      </c>
      <c r="G80" s="3">
        <v>185564314</v>
      </c>
      <c r="H80" s="3">
        <v>87173000</v>
      </c>
      <c r="I80" s="3">
        <v>78731670</v>
      </c>
      <c r="J80" s="3">
        <v>83061912</v>
      </c>
      <c r="K80" s="3">
        <v>87464193</v>
      </c>
    </row>
    <row r="81" spans="1:11" ht="12.75" hidden="1">
      <c r="A81" s="2" t="s">
        <v>68</v>
      </c>
      <c r="B81" s="3">
        <v>1840000</v>
      </c>
      <c r="C81" s="3">
        <v>0</v>
      </c>
      <c r="D81" s="3">
        <v>42133000</v>
      </c>
      <c r="E81" s="3">
        <v>28592000</v>
      </c>
      <c r="F81" s="3">
        <v>856000</v>
      </c>
      <c r="G81" s="3">
        <v>856000</v>
      </c>
      <c r="H81" s="3">
        <v>109902000</v>
      </c>
      <c r="I81" s="3">
        <v>72888834</v>
      </c>
      <c r="J81" s="3">
        <v>113611720</v>
      </c>
      <c r="K81" s="3">
        <v>119633141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176281000</v>
      </c>
      <c r="C83" s="3">
        <v>0</v>
      </c>
      <c r="D83" s="3">
        <v>159386000</v>
      </c>
      <c r="E83" s="3">
        <v>263532996</v>
      </c>
      <c r="F83" s="3">
        <v>201262800</v>
      </c>
      <c r="G83" s="3">
        <v>201262800</v>
      </c>
      <c r="H83" s="3">
        <v>259837009</v>
      </c>
      <c r="I83" s="3">
        <v>432385567</v>
      </c>
      <c r="J83" s="3">
        <v>399196774</v>
      </c>
      <c r="K83" s="3">
        <v>420354200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245816025</v>
      </c>
      <c r="C5" s="6">
        <v>274261958</v>
      </c>
      <c r="D5" s="23">
        <v>290608403</v>
      </c>
      <c r="E5" s="24">
        <v>324307862</v>
      </c>
      <c r="F5" s="6">
        <v>334062904</v>
      </c>
      <c r="G5" s="25">
        <v>334062904</v>
      </c>
      <c r="H5" s="26">
        <v>0</v>
      </c>
      <c r="I5" s="24">
        <v>374063230</v>
      </c>
      <c r="J5" s="6">
        <v>405315163</v>
      </c>
      <c r="K5" s="25">
        <v>442708312</v>
      </c>
    </row>
    <row r="6" spans="1:11" ht="13.5">
      <c r="A6" s="22" t="s">
        <v>18</v>
      </c>
      <c r="B6" s="6">
        <v>586180983</v>
      </c>
      <c r="C6" s="6">
        <v>635228889</v>
      </c>
      <c r="D6" s="23">
        <v>709238543</v>
      </c>
      <c r="E6" s="24">
        <v>800233063</v>
      </c>
      <c r="F6" s="6">
        <v>803485081</v>
      </c>
      <c r="G6" s="25">
        <v>803485081</v>
      </c>
      <c r="H6" s="26">
        <v>0</v>
      </c>
      <c r="I6" s="24">
        <v>903936044</v>
      </c>
      <c r="J6" s="6">
        <v>1033145188</v>
      </c>
      <c r="K6" s="25">
        <v>1187361349</v>
      </c>
    </row>
    <row r="7" spans="1:11" ht="13.5">
      <c r="A7" s="22" t="s">
        <v>19</v>
      </c>
      <c r="B7" s="6">
        <v>0</v>
      </c>
      <c r="C7" s="6">
        <v>0</v>
      </c>
      <c r="D7" s="23">
        <v>0</v>
      </c>
      <c r="E7" s="24">
        <v>6225821</v>
      </c>
      <c r="F7" s="6">
        <v>6225821</v>
      </c>
      <c r="G7" s="25">
        <v>6225821</v>
      </c>
      <c r="H7" s="26">
        <v>0</v>
      </c>
      <c r="I7" s="24">
        <v>9474517</v>
      </c>
      <c r="J7" s="6">
        <v>10611459</v>
      </c>
      <c r="K7" s="25">
        <v>11884834</v>
      </c>
    </row>
    <row r="8" spans="1:11" ht="13.5">
      <c r="A8" s="22" t="s">
        <v>20</v>
      </c>
      <c r="B8" s="6">
        <v>375143420</v>
      </c>
      <c r="C8" s="6">
        <v>382170798</v>
      </c>
      <c r="D8" s="23">
        <v>359287316</v>
      </c>
      <c r="E8" s="24">
        <v>397237000</v>
      </c>
      <c r="F8" s="6">
        <v>395322171</v>
      </c>
      <c r="G8" s="25">
        <v>395322171</v>
      </c>
      <c r="H8" s="26">
        <v>0</v>
      </c>
      <c r="I8" s="24">
        <v>574714070</v>
      </c>
      <c r="J8" s="6">
        <v>614100412</v>
      </c>
      <c r="K8" s="25">
        <v>669574008</v>
      </c>
    </row>
    <row r="9" spans="1:11" ht="13.5">
      <c r="A9" s="22" t="s">
        <v>21</v>
      </c>
      <c r="B9" s="6">
        <v>126061578</v>
      </c>
      <c r="C9" s="6">
        <v>215973059</v>
      </c>
      <c r="D9" s="23">
        <v>178521325</v>
      </c>
      <c r="E9" s="24">
        <v>200147526</v>
      </c>
      <c r="F9" s="6">
        <v>207345242</v>
      </c>
      <c r="G9" s="25">
        <v>207345242</v>
      </c>
      <c r="H9" s="26">
        <v>0</v>
      </c>
      <c r="I9" s="24">
        <v>295264287</v>
      </c>
      <c r="J9" s="6">
        <v>318653999</v>
      </c>
      <c r="K9" s="25">
        <v>352548229</v>
      </c>
    </row>
    <row r="10" spans="1:11" ht="25.5">
      <c r="A10" s="27" t="s">
        <v>94</v>
      </c>
      <c r="B10" s="28">
        <f>SUM(B5:B9)</f>
        <v>1333202006</v>
      </c>
      <c r="C10" s="29">
        <f aca="true" t="shared" si="0" ref="C10:K10">SUM(C5:C9)</f>
        <v>1507634704</v>
      </c>
      <c r="D10" s="30">
        <f t="shared" si="0"/>
        <v>1537655587</v>
      </c>
      <c r="E10" s="28">
        <f t="shared" si="0"/>
        <v>1728151272</v>
      </c>
      <c r="F10" s="29">
        <f t="shared" si="0"/>
        <v>1746441219</v>
      </c>
      <c r="G10" s="31">
        <f t="shared" si="0"/>
        <v>1746441219</v>
      </c>
      <c r="H10" s="32">
        <f t="shared" si="0"/>
        <v>0</v>
      </c>
      <c r="I10" s="28">
        <f t="shared" si="0"/>
        <v>2157452148</v>
      </c>
      <c r="J10" s="29">
        <f t="shared" si="0"/>
        <v>2381826221</v>
      </c>
      <c r="K10" s="31">
        <f t="shared" si="0"/>
        <v>2664076732</v>
      </c>
    </row>
    <row r="11" spans="1:11" ht="13.5">
      <c r="A11" s="22" t="s">
        <v>22</v>
      </c>
      <c r="B11" s="6">
        <v>389231177</v>
      </c>
      <c r="C11" s="6">
        <v>418218485</v>
      </c>
      <c r="D11" s="23">
        <v>459896517</v>
      </c>
      <c r="E11" s="24">
        <v>483443112</v>
      </c>
      <c r="F11" s="6">
        <v>492573950</v>
      </c>
      <c r="G11" s="25">
        <v>492573950</v>
      </c>
      <c r="H11" s="26">
        <v>0</v>
      </c>
      <c r="I11" s="24">
        <v>546092327</v>
      </c>
      <c r="J11" s="6">
        <v>617057322</v>
      </c>
      <c r="K11" s="25">
        <v>682730354</v>
      </c>
    </row>
    <row r="12" spans="1:11" ht="13.5">
      <c r="A12" s="22" t="s">
        <v>23</v>
      </c>
      <c r="B12" s="6">
        <v>19301835</v>
      </c>
      <c r="C12" s="6">
        <v>20925396</v>
      </c>
      <c r="D12" s="23">
        <v>25891785</v>
      </c>
      <c r="E12" s="24">
        <v>27723928</v>
      </c>
      <c r="F12" s="6">
        <v>27723930</v>
      </c>
      <c r="G12" s="25">
        <v>27723930</v>
      </c>
      <c r="H12" s="26">
        <v>0</v>
      </c>
      <c r="I12" s="24">
        <v>29410857</v>
      </c>
      <c r="J12" s="6">
        <v>31175499</v>
      </c>
      <c r="K12" s="25">
        <v>33046036</v>
      </c>
    </row>
    <row r="13" spans="1:11" ht="13.5">
      <c r="A13" s="22" t="s">
        <v>95</v>
      </c>
      <c r="B13" s="6">
        <v>291287798</v>
      </c>
      <c r="C13" s="6">
        <v>240801724</v>
      </c>
      <c r="D13" s="23">
        <v>217954807</v>
      </c>
      <c r="E13" s="24">
        <v>234411102</v>
      </c>
      <c r="F13" s="6">
        <v>211097846</v>
      </c>
      <c r="G13" s="25">
        <v>211097846</v>
      </c>
      <c r="H13" s="26">
        <v>0</v>
      </c>
      <c r="I13" s="24">
        <v>191056259</v>
      </c>
      <c r="J13" s="6">
        <v>197234700</v>
      </c>
      <c r="K13" s="25">
        <v>203612936</v>
      </c>
    </row>
    <row r="14" spans="1:11" ht="13.5">
      <c r="A14" s="22" t="s">
        <v>24</v>
      </c>
      <c r="B14" s="6">
        <v>42703372</v>
      </c>
      <c r="C14" s="6">
        <v>46638546</v>
      </c>
      <c r="D14" s="23">
        <v>52684475</v>
      </c>
      <c r="E14" s="24">
        <v>51682413</v>
      </c>
      <c r="F14" s="6">
        <v>52563197</v>
      </c>
      <c r="G14" s="25">
        <v>52563197</v>
      </c>
      <c r="H14" s="26">
        <v>0</v>
      </c>
      <c r="I14" s="24">
        <v>54340037</v>
      </c>
      <c r="J14" s="6">
        <v>52232835</v>
      </c>
      <c r="K14" s="25">
        <v>50195388</v>
      </c>
    </row>
    <row r="15" spans="1:11" ht="13.5">
      <c r="A15" s="22" t="s">
        <v>25</v>
      </c>
      <c r="B15" s="6">
        <v>369831816</v>
      </c>
      <c r="C15" s="6">
        <v>419564597</v>
      </c>
      <c r="D15" s="23">
        <v>437830996</v>
      </c>
      <c r="E15" s="24">
        <v>489230410</v>
      </c>
      <c r="F15" s="6">
        <v>492553652</v>
      </c>
      <c r="G15" s="25">
        <v>492553652</v>
      </c>
      <c r="H15" s="26">
        <v>0</v>
      </c>
      <c r="I15" s="24">
        <v>577131744</v>
      </c>
      <c r="J15" s="6">
        <v>651147112</v>
      </c>
      <c r="K15" s="25">
        <v>735149459</v>
      </c>
    </row>
    <row r="16" spans="1:11" ht="13.5">
      <c r="A16" s="33" t="s">
        <v>26</v>
      </c>
      <c r="B16" s="6">
        <v>0</v>
      </c>
      <c r="C16" s="6">
        <v>25873542</v>
      </c>
      <c r="D16" s="23">
        <v>23707021</v>
      </c>
      <c r="E16" s="24">
        <v>138362950</v>
      </c>
      <c r="F16" s="6">
        <v>148696923</v>
      </c>
      <c r="G16" s="25">
        <v>148696923</v>
      </c>
      <c r="H16" s="26">
        <v>0</v>
      </c>
      <c r="I16" s="24">
        <v>150238793</v>
      </c>
      <c r="J16" s="6">
        <v>152229158</v>
      </c>
      <c r="K16" s="25">
        <v>168883611</v>
      </c>
    </row>
    <row r="17" spans="1:11" ht="13.5">
      <c r="A17" s="22" t="s">
        <v>27</v>
      </c>
      <c r="B17" s="6">
        <v>560427763</v>
      </c>
      <c r="C17" s="6">
        <v>623528869</v>
      </c>
      <c r="D17" s="23">
        <v>629734570</v>
      </c>
      <c r="E17" s="24">
        <v>493599599</v>
      </c>
      <c r="F17" s="6">
        <v>548282015</v>
      </c>
      <c r="G17" s="25">
        <v>548282015</v>
      </c>
      <c r="H17" s="26">
        <v>0</v>
      </c>
      <c r="I17" s="24">
        <v>633274648</v>
      </c>
      <c r="J17" s="6">
        <v>668140978</v>
      </c>
      <c r="K17" s="25">
        <v>710683659</v>
      </c>
    </row>
    <row r="18" spans="1:11" ht="13.5">
      <c r="A18" s="34" t="s">
        <v>28</v>
      </c>
      <c r="B18" s="35">
        <f>SUM(B11:B17)</f>
        <v>1672783761</v>
      </c>
      <c r="C18" s="36">
        <f aca="true" t="shared" si="1" ref="C18:K18">SUM(C11:C17)</f>
        <v>1795551159</v>
      </c>
      <c r="D18" s="37">
        <f t="shared" si="1"/>
        <v>1847700171</v>
      </c>
      <c r="E18" s="35">
        <f t="shared" si="1"/>
        <v>1918453514</v>
      </c>
      <c r="F18" s="36">
        <f t="shared" si="1"/>
        <v>1973491513</v>
      </c>
      <c r="G18" s="38">
        <f t="shared" si="1"/>
        <v>1973491513</v>
      </c>
      <c r="H18" s="39">
        <f t="shared" si="1"/>
        <v>0</v>
      </c>
      <c r="I18" s="35">
        <f t="shared" si="1"/>
        <v>2181544665</v>
      </c>
      <c r="J18" s="36">
        <f t="shared" si="1"/>
        <v>2369217604</v>
      </c>
      <c r="K18" s="38">
        <f t="shared" si="1"/>
        <v>2584301443</v>
      </c>
    </row>
    <row r="19" spans="1:11" ht="13.5">
      <c r="A19" s="34" t="s">
        <v>29</v>
      </c>
      <c r="B19" s="40">
        <f>+B10-B18</f>
        <v>-339581755</v>
      </c>
      <c r="C19" s="41">
        <f aca="true" t="shared" si="2" ref="C19:K19">+C10-C18</f>
        <v>-287916455</v>
      </c>
      <c r="D19" s="42">
        <f t="shared" si="2"/>
        <v>-310044584</v>
      </c>
      <c r="E19" s="40">
        <f t="shared" si="2"/>
        <v>-190302242</v>
      </c>
      <c r="F19" s="41">
        <f t="shared" si="2"/>
        <v>-227050294</v>
      </c>
      <c r="G19" s="43">
        <f t="shared" si="2"/>
        <v>-227050294</v>
      </c>
      <c r="H19" s="44">
        <f t="shared" si="2"/>
        <v>0</v>
      </c>
      <c r="I19" s="40">
        <f t="shared" si="2"/>
        <v>-24092517</v>
      </c>
      <c r="J19" s="41">
        <f t="shared" si="2"/>
        <v>12608617</v>
      </c>
      <c r="K19" s="43">
        <f t="shared" si="2"/>
        <v>79775289</v>
      </c>
    </row>
    <row r="20" spans="1:11" ht="13.5">
      <c r="A20" s="22" t="s">
        <v>30</v>
      </c>
      <c r="B20" s="24">
        <v>89510790</v>
      </c>
      <c r="C20" s="6">
        <v>168277079</v>
      </c>
      <c r="D20" s="23">
        <v>170658368</v>
      </c>
      <c r="E20" s="24">
        <v>511234000</v>
      </c>
      <c r="F20" s="6">
        <v>615304103</v>
      </c>
      <c r="G20" s="25">
        <v>615304103</v>
      </c>
      <c r="H20" s="26">
        <v>0</v>
      </c>
      <c r="I20" s="24">
        <v>406591931</v>
      </c>
      <c r="J20" s="6">
        <v>424737588</v>
      </c>
      <c r="K20" s="25">
        <v>453670992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-250070965</v>
      </c>
      <c r="C22" s="52">
        <f aca="true" t="shared" si="3" ref="C22:K22">SUM(C19:C21)</f>
        <v>-119639376</v>
      </c>
      <c r="D22" s="53">
        <f t="shared" si="3"/>
        <v>-139386216</v>
      </c>
      <c r="E22" s="51">
        <f t="shared" si="3"/>
        <v>320931758</v>
      </c>
      <c r="F22" s="52">
        <f t="shared" si="3"/>
        <v>388253809</v>
      </c>
      <c r="G22" s="54">
        <f t="shared" si="3"/>
        <v>388253809</v>
      </c>
      <c r="H22" s="55">
        <f t="shared" si="3"/>
        <v>0</v>
      </c>
      <c r="I22" s="51">
        <f t="shared" si="3"/>
        <v>382499414</v>
      </c>
      <c r="J22" s="52">
        <f t="shared" si="3"/>
        <v>437346205</v>
      </c>
      <c r="K22" s="54">
        <f t="shared" si="3"/>
        <v>533446281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-250070965</v>
      </c>
      <c r="C24" s="41">
        <f aca="true" t="shared" si="4" ref="C24:K24">SUM(C22:C23)</f>
        <v>-119639376</v>
      </c>
      <c r="D24" s="42">
        <f t="shared" si="4"/>
        <v>-139386216</v>
      </c>
      <c r="E24" s="40">
        <f t="shared" si="4"/>
        <v>320931758</v>
      </c>
      <c r="F24" s="41">
        <f t="shared" si="4"/>
        <v>388253809</v>
      </c>
      <c r="G24" s="43">
        <f t="shared" si="4"/>
        <v>388253809</v>
      </c>
      <c r="H24" s="44">
        <f t="shared" si="4"/>
        <v>0</v>
      </c>
      <c r="I24" s="40">
        <f t="shared" si="4"/>
        <v>382499414</v>
      </c>
      <c r="J24" s="41">
        <f t="shared" si="4"/>
        <v>437346205</v>
      </c>
      <c r="K24" s="43">
        <f t="shared" si="4"/>
        <v>533446281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194948423</v>
      </c>
      <c r="C27" s="7">
        <v>236732330</v>
      </c>
      <c r="D27" s="64">
        <v>230741559</v>
      </c>
      <c r="E27" s="65">
        <v>522517329</v>
      </c>
      <c r="F27" s="7">
        <v>698261589</v>
      </c>
      <c r="G27" s="66">
        <v>698261589</v>
      </c>
      <c r="H27" s="67">
        <v>0</v>
      </c>
      <c r="I27" s="65">
        <v>582415965</v>
      </c>
      <c r="J27" s="7">
        <v>557834046</v>
      </c>
      <c r="K27" s="66">
        <v>622617913</v>
      </c>
    </row>
    <row r="28" spans="1:11" ht="13.5">
      <c r="A28" s="68" t="s">
        <v>30</v>
      </c>
      <c r="B28" s="6">
        <v>90335739</v>
      </c>
      <c r="C28" s="6">
        <v>163787859</v>
      </c>
      <c r="D28" s="23">
        <v>176109284</v>
      </c>
      <c r="E28" s="24">
        <v>418672331</v>
      </c>
      <c r="F28" s="6">
        <v>506218125</v>
      </c>
      <c r="G28" s="25">
        <v>506218125</v>
      </c>
      <c r="H28" s="26">
        <v>0</v>
      </c>
      <c r="I28" s="24">
        <v>436591930</v>
      </c>
      <c r="J28" s="6">
        <v>424737588</v>
      </c>
      <c r="K28" s="25">
        <v>453670991</v>
      </c>
    </row>
    <row r="29" spans="1:11" ht="13.5">
      <c r="A29" s="22" t="s">
        <v>99</v>
      </c>
      <c r="B29" s="6">
        <v>2885869</v>
      </c>
      <c r="C29" s="6">
        <v>3903825</v>
      </c>
      <c r="D29" s="23">
        <v>4071839</v>
      </c>
      <c r="E29" s="24">
        <v>3150000</v>
      </c>
      <c r="F29" s="6">
        <v>5041925</v>
      </c>
      <c r="G29" s="25">
        <v>5041925</v>
      </c>
      <c r="H29" s="26">
        <v>0</v>
      </c>
      <c r="I29" s="24">
        <v>3057641</v>
      </c>
      <c r="J29" s="6">
        <v>3424558</v>
      </c>
      <c r="K29" s="25">
        <v>3835505</v>
      </c>
    </row>
    <row r="30" spans="1:11" ht="13.5">
      <c r="A30" s="22" t="s">
        <v>34</v>
      </c>
      <c r="B30" s="6">
        <v>33129904</v>
      </c>
      <c r="C30" s="6">
        <v>28496678</v>
      </c>
      <c r="D30" s="23">
        <v>15043744</v>
      </c>
      <c r="E30" s="24">
        <v>40656489</v>
      </c>
      <c r="F30" s="6">
        <v>108495528</v>
      </c>
      <c r="G30" s="25">
        <v>108495528</v>
      </c>
      <c r="H30" s="26">
        <v>0</v>
      </c>
      <c r="I30" s="24">
        <v>35280000</v>
      </c>
      <c r="J30" s="6">
        <v>0</v>
      </c>
      <c r="K30" s="25">
        <v>0</v>
      </c>
    </row>
    <row r="31" spans="1:11" ht="13.5">
      <c r="A31" s="22" t="s">
        <v>35</v>
      </c>
      <c r="B31" s="6">
        <v>68596911</v>
      </c>
      <c r="C31" s="6">
        <v>40543968</v>
      </c>
      <c r="D31" s="23">
        <v>35516691</v>
      </c>
      <c r="E31" s="24">
        <v>60038509</v>
      </c>
      <c r="F31" s="6">
        <v>78506011</v>
      </c>
      <c r="G31" s="25">
        <v>78506011</v>
      </c>
      <c r="H31" s="26">
        <v>0</v>
      </c>
      <c r="I31" s="24">
        <v>107486394</v>
      </c>
      <c r="J31" s="6">
        <v>129671900</v>
      </c>
      <c r="K31" s="25">
        <v>165111417</v>
      </c>
    </row>
    <row r="32" spans="1:11" ht="13.5">
      <c r="A32" s="34" t="s">
        <v>36</v>
      </c>
      <c r="B32" s="7">
        <f>SUM(B28:B31)</f>
        <v>194948423</v>
      </c>
      <c r="C32" s="7">
        <f aca="true" t="shared" si="5" ref="C32:K32">SUM(C28:C31)</f>
        <v>236732330</v>
      </c>
      <c r="D32" s="64">
        <f t="shared" si="5"/>
        <v>230741558</v>
      </c>
      <c r="E32" s="65">
        <f t="shared" si="5"/>
        <v>522517329</v>
      </c>
      <c r="F32" s="7">
        <f t="shared" si="5"/>
        <v>698261589</v>
      </c>
      <c r="G32" s="66">
        <f t="shared" si="5"/>
        <v>698261589</v>
      </c>
      <c r="H32" s="67">
        <f t="shared" si="5"/>
        <v>0</v>
      </c>
      <c r="I32" s="65">
        <f t="shared" si="5"/>
        <v>582415965</v>
      </c>
      <c r="J32" s="7">
        <f t="shared" si="5"/>
        <v>557834046</v>
      </c>
      <c r="K32" s="66">
        <f t="shared" si="5"/>
        <v>622617913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209942045</v>
      </c>
      <c r="C35" s="6">
        <v>189656584</v>
      </c>
      <c r="D35" s="23">
        <v>279660609</v>
      </c>
      <c r="E35" s="24">
        <v>446828439</v>
      </c>
      <c r="F35" s="6">
        <v>277765010</v>
      </c>
      <c r="G35" s="25">
        <v>277765010</v>
      </c>
      <c r="H35" s="26">
        <v>317019882</v>
      </c>
      <c r="I35" s="24">
        <v>416433392</v>
      </c>
      <c r="J35" s="6">
        <v>547242657</v>
      </c>
      <c r="K35" s="25">
        <v>759068610</v>
      </c>
    </row>
    <row r="36" spans="1:11" ht="13.5">
      <c r="A36" s="22" t="s">
        <v>39</v>
      </c>
      <c r="B36" s="6">
        <v>5556113763</v>
      </c>
      <c r="C36" s="6">
        <v>5485865454</v>
      </c>
      <c r="D36" s="23">
        <v>5505816659</v>
      </c>
      <c r="E36" s="24">
        <v>6255304441</v>
      </c>
      <c r="F36" s="6">
        <v>5636897154</v>
      </c>
      <c r="G36" s="25">
        <v>5636897154</v>
      </c>
      <c r="H36" s="26">
        <v>5735526276</v>
      </c>
      <c r="I36" s="24">
        <v>5894451416</v>
      </c>
      <c r="J36" s="6">
        <v>6196760933</v>
      </c>
      <c r="K36" s="25">
        <v>6547556224</v>
      </c>
    </row>
    <row r="37" spans="1:11" ht="13.5">
      <c r="A37" s="22" t="s">
        <v>40</v>
      </c>
      <c r="B37" s="6">
        <v>556235248</v>
      </c>
      <c r="C37" s="6">
        <v>668455782</v>
      </c>
      <c r="D37" s="23">
        <v>842239475</v>
      </c>
      <c r="E37" s="24">
        <v>268978950</v>
      </c>
      <c r="F37" s="6">
        <v>476152020</v>
      </c>
      <c r="G37" s="25">
        <v>476152020</v>
      </c>
      <c r="H37" s="26">
        <v>878530780</v>
      </c>
      <c r="I37" s="24">
        <v>405104622</v>
      </c>
      <c r="J37" s="6">
        <v>398118788</v>
      </c>
      <c r="K37" s="25">
        <v>430384518</v>
      </c>
    </row>
    <row r="38" spans="1:11" ht="13.5">
      <c r="A38" s="22" t="s">
        <v>41</v>
      </c>
      <c r="B38" s="6">
        <v>468812534</v>
      </c>
      <c r="C38" s="6">
        <v>411414795</v>
      </c>
      <c r="D38" s="23">
        <v>485593903</v>
      </c>
      <c r="E38" s="24">
        <v>476309394</v>
      </c>
      <c r="F38" s="6">
        <v>592445979</v>
      </c>
      <c r="G38" s="25">
        <v>592445979</v>
      </c>
      <c r="H38" s="26">
        <v>567882308</v>
      </c>
      <c r="I38" s="24">
        <v>639572520</v>
      </c>
      <c r="J38" s="6">
        <v>642331219</v>
      </c>
      <c r="K38" s="25">
        <v>644181769</v>
      </c>
    </row>
    <row r="39" spans="1:11" ht="13.5">
      <c r="A39" s="22" t="s">
        <v>42</v>
      </c>
      <c r="B39" s="6">
        <v>4741008026</v>
      </c>
      <c r="C39" s="6">
        <v>4595651463</v>
      </c>
      <c r="D39" s="23">
        <v>4457643890</v>
      </c>
      <c r="E39" s="24">
        <v>5956844536</v>
      </c>
      <c r="F39" s="6">
        <v>4846064165</v>
      </c>
      <c r="G39" s="25">
        <v>4846064165</v>
      </c>
      <c r="H39" s="26">
        <v>4606133070</v>
      </c>
      <c r="I39" s="24">
        <v>5266207666</v>
      </c>
      <c r="J39" s="6">
        <v>5703553583</v>
      </c>
      <c r="K39" s="25">
        <v>6232058546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169426863</v>
      </c>
      <c r="C42" s="6">
        <v>237552947</v>
      </c>
      <c r="D42" s="23">
        <v>267045539</v>
      </c>
      <c r="E42" s="24">
        <v>563173981</v>
      </c>
      <c r="F42" s="6">
        <v>574177078</v>
      </c>
      <c r="G42" s="25">
        <v>574177078</v>
      </c>
      <c r="H42" s="26">
        <v>296153491</v>
      </c>
      <c r="I42" s="24">
        <v>673087584</v>
      </c>
      <c r="J42" s="6">
        <v>746050276</v>
      </c>
      <c r="K42" s="25">
        <v>858913054</v>
      </c>
    </row>
    <row r="43" spans="1:11" ht="13.5">
      <c r="A43" s="22" t="s">
        <v>45</v>
      </c>
      <c r="B43" s="6">
        <v>-177919011</v>
      </c>
      <c r="C43" s="6">
        <v>-236531240</v>
      </c>
      <c r="D43" s="23">
        <v>-226517358</v>
      </c>
      <c r="E43" s="24">
        <v>-432608988</v>
      </c>
      <c r="F43" s="6">
        <v>-608353248</v>
      </c>
      <c r="G43" s="25">
        <v>-608353248</v>
      </c>
      <c r="H43" s="26">
        <v>-340013440</v>
      </c>
      <c r="I43" s="24">
        <v>-578025565</v>
      </c>
      <c r="J43" s="6">
        <v>-552916799</v>
      </c>
      <c r="K43" s="25">
        <v>-617110595</v>
      </c>
    </row>
    <row r="44" spans="1:11" ht="13.5">
      <c r="A44" s="22" t="s">
        <v>46</v>
      </c>
      <c r="B44" s="6">
        <v>28511032</v>
      </c>
      <c r="C44" s="6">
        <v>-17255589</v>
      </c>
      <c r="D44" s="23">
        <v>36025795</v>
      </c>
      <c r="E44" s="24">
        <v>60322023</v>
      </c>
      <c r="F44" s="6">
        <v>91850024</v>
      </c>
      <c r="G44" s="25">
        <v>91850024</v>
      </c>
      <c r="H44" s="26">
        <v>36474469</v>
      </c>
      <c r="I44" s="24">
        <v>25889328</v>
      </c>
      <c r="J44" s="6">
        <v>-20560054</v>
      </c>
      <c r="K44" s="25">
        <v>-23451210</v>
      </c>
    </row>
    <row r="45" spans="1:11" ht="13.5">
      <c r="A45" s="34" t="s">
        <v>47</v>
      </c>
      <c r="B45" s="7">
        <v>35792006</v>
      </c>
      <c r="C45" s="7">
        <v>19558126</v>
      </c>
      <c r="D45" s="64">
        <v>96112103</v>
      </c>
      <c r="E45" s="65">
        <v>310162866</v>
      </c>
      <c r="F45" s="7">
        <v>153785957</v>
      </c>
      <c r="G45" s="66">
        <v>153785957</v>
      </c>
      <c r="H45" s="67">
        <v>88726623</v>
      </c>
      <c r="I45" s="65">
        <v>274737300</v>
      </c>
      <c r="J45" s="7">
        <v>447310723</v>
      </c>
      <c r="K45" s="66">
        <v>665661972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49425356</v>
      </c>
      <c r="C48" s="6">
        <v>33254536</v>
      </c>
      <c r="D48" s="23">
        <v>110496090</v>
      </c>
      <c r="E48" s="24">
        <v>344980244</v>
      </c>
      <c r="F48" s="6">
        <v>169442592</v>
      </c>
      <c r="G48" s="25">
        <v>169442592</v>
      </c>
      <c r="H48" s="26">
        <v>103910839</v>
      </c>
      <c r="I48" s="24">
        <v>291779193</v>
      </c>
      <c r="J48" s="6">
        <v>465860432</v>
      </c>
      <c r="K48" s="25">
        <v>685852901</v>
      </c>
    </row>
    <row r="49" spans="1:11" ht="13.5">
      <c r="A49" s="22" t="s">
        <v>50</v>
      </c>
      <c r="B49" s="6">
        <f>+B75</f>
        <v>385297443.64555526</v>
      </c>
      <c r="C49" s="6">
        <f aca="true" t="shared" si="6" ref="C49:K49">+C75</f>
        <v>495943137.7892158</v>
      </c>
      <c r="D49" s="23">
        <f t="shared" si="6"/>
        <v>652437040.6728172</v>
      </c>
      <c r="E49" s="24">
        <f t="shared" si="6"/>
        <v>117586909.55894229</v>
      </c>
      <c r="F49" s="6">
        <f t="shared" si="6"/>
        <v>329163390.50968504</v>
      </c>
      <c r="G49" s="25">
        <f t="shared" si="6"/>
        <v>329163390.50968504</v>
      </c>
      <c r="H49" s="26">
        <f t="shared" si="6"/>
        <v>820820277</v>
      </c>
      <c r="I49" s="24">
        <f t="shared" si="6"/>
        <v>235048052.59639812</v>
      </c>
      <c r="J49" s="6">
        <f t="shared" si="6"/>
        <v>267524789.38763195</v>
      </c>
      <c r="K49" s="25">
        <f t="shared" si="6"/>
        <v>303177395.4051931</v>
      </c>
    </row>
    <row r="50" spans="1:11" ht="13.5">
      <c r="A50" s="34" t="s">
        <v>51</v>
      </c>
      <c r="B50" s="7">
        <f>+B48-B49</f>
        <v>-335872087.64555526</v>
      </c>
      <c r="C50" s="7">
        <f aca="true" t="shared" si="7" ref="C50:K50">+C48-C49</f>
        <v>-462688601.7892158</v>
      </c>
      <c r="D50" s="64">
        <f t="shared" si="7"/>
        <v>-541940950.6728172</v>
      </c>
      <c r="E50" s="65">
        <f t="shared" si="7"/>
        <v>227393334.4410577</v>
      </c>
      <c r="F50" s="7">
        <f t="shared" si="7"/>
        <v>-159720798.50968504</v>
      </c>
      <c r="G50" s="66">
        <f t="shared" si="7"/>
        <v>-159720798.50968504</v>
      </c>
      <c r="H50" s="67">
        <f t="shared" si="7"/>
        <v>-716909438</v>
      </c>
      <c r="I50" s="65">
        <f t="shared" si="7"/>
        <v>56731140.403601885</v>
      </c>
      <c r="J50" s="7">
        <f t="shared" si="7"/>
        <v>198335642.61236805</v>
      </c>
      <c r="K50" s="66">
        <f t="shared" si="7"/>
        <v>382675505.5948069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5541847738</v>
      </c>
      <c r="C53" s="6">
        <v>5473075037</v>
      </c>
      <c r="D53" s="23">
        <v>5490998311</v>
      </c>
      <c r="E53" s="24">
        <v>6216567065</v>
      </c>
      <c r="F53" s="6">
        <v>6392311325</v>
      </c>
      <c r="G53" s="25">
        <v>6392311325</v>
      </c>
      <c r="H53" s="26">
        <v>5694049736</v>
      </c>
      <c r="I53" s="24">
        <v>5877000836</v>
      </c>
      <c r="J53" s="6">
        <v>6177815043</v>
      </c>
      <c r="K53" s="25">
        <v>6526201189</v>
      </c>
    </row>
    <row r="54" spans="1:11" ht="13.5">
      <c r="A54" s="22" t="s">
        <v>95</v>
      </c>
      <c r="B54" s="6">
        <v>291287798</v>
      </c>
      <c r="C54" s="6">
        <v>240801724</v>
      </c>
      <c r="D54" s="23">
        <v>217954807</v>
      </c>
      <c r="E54" s="24">
        <v>234411102</v>
      </c>
      <c r="F54" s="6">
        <v>211097846</v>
      </c>
      <c r="G54" s="25">
        <v>211097846</v>
      </c>
      <c r="H54" s="26">
        <v>0</v>
      </c>
      <c r="I54" s="24">
        <v>191056259</v>
      </c>
      <c r="J54" s="6">
        <v>197234700</v>
      </c>
      <c r="K54" s="25">
        <v>203612936</v>
      </c>
    </row>
    <row r="55" spans="1:11" ht="13.5">
      <c r="A55" s="22" t="s">
        <v>54</v>
      </c>
      <c r="B55" s="6">
        <v>43868957</v>
      </c>
      <c r="C55" s="6">
        <v>73709169</v>
      </c>
      <c r="D55" s="23">
        <v>69523479</v>
      </c>
      <c r="E55" s="24">
        <v>315781490</v>
      </c>
      <c r="F55" s="6">
        <v>370310314</v>
      </c>
      <c r="G55" s="25">
        <v>370310314</v>
      </c>
      <c r="H55" s="26">
        <v>0</v>
      </c>
      <c r="I55" s="24">
        <v>276420257</v>
      </c>
      <c r="J55" s="6">
        <v>310200220</v>
      </c>
      <c r="K55" s="25">
        <v>331191162</v>
      </c>
    </row>
    <row r="56" spans="1:11" ht="13.5">
      <c r="A56" s="22" t="s">
        <v>55</v>
      </c>
      <c r="B56" s="6">
        <v>133564292</v>
      </c>
      <c r="C56" s="6">
        <v>153644871</v>
      </c>
      <c r="D56" s="23">
        <v>148019597</v>
      </c>
      <c r="E56" s="24">
        <v>119282609</v>
      </c>
      <c r="F56" s="6">
        <v>172915092</v>
      </c>
      <c r="G56" s="25">
        <v>172915092</v>
      </c>
      <c r="H56" s="26">
        <v>0</v>
      </c>
      <c r="I56" s="24">
        <v>191433929</v>
      </c>
      <c r="J56" s="6">
        <v>205101300</v>
      </c>
      <c r="K56" s="25">
        <v>217903193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27812967</v>
      </c>
      <c r="C59" s="6">
        <v>50764047</v>
      </c>
      <c r="D59" s="23">
        <v>51779328</v>
      </c>
      <c r="E59" s="24">
        <v>138362950</v>
      </c>
      <c r="F59" s="6">
        <v>138362950</v>
      </c>
      <c r="G59" s="25">
        <v>138362950</v>
      </c>
      <c r="H59" s="26">
        <v>138362950</v>
      </c>
      <c r="I59" s="24">
        <v>150238793</v>
      </c>
      <c r="J59" s="6">
        <v>152229157</v>
      </c>
      <c r="K59" s="25">
        <v>168883610</v>
      </c>
    </row>
    <row r="60" spans="1:11" ht="13.5">
      <c r="A60" s="33" t="s">
        <v>58</v>
      </c>
      <c r="B60" s="6">
        <v>120430719</v>
      </c>
      <c r="C60" s="6">
        <v>152993761</v>
      </c>
      <c r="D60" s="23">
        <v>156053636</v>
      </c>
      <c r="E60" s="24">
        <v>432724057</v>
      </c>
      <c r="F60" s="6">
        <v>432724057</v>
      </c>
      <c r="G60" s="25">
        <v>432724057</v>
      </c>
      <c r="H60" s="26">
        <v>432724057</v>
      </c>
      <c r="I60" s="24">
        <v>489734508</v>
      </c>
      <c r="J60" s="6">
        <v>515905715</v>
      </c>
      <c r="K60" s="25">
        <v>543486551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21000</v>
      </c>
      <c r="C62" s="92">
        <v>21000</v>
      </c>
      <c r="D62" s="93">
        <v>21000</v>
      </c>
      <c r="E62" s="91">
        <v>26207</v>
      </c>
      <c r="F62" s="92">
        <v>21420</v>
      </c>
      <c r="G62" s="93">
        <v>21420</v>
      </c>
      <c r="H62" s="94">
        <v>21420</v>
      </c>
      <c r="I62" s="91">
        <v>21848</v>
      </c>
      <c r="J62" s="92">
        <v>21848</v>
      </c>
      <c r="K62" s="93">
        <v>21848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54034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16200</v>
      </c>
      <c r="C64" s="92">
        <v>16200</v>
      </c>
      <c r="D64" s="93">
        <v>16200</v>
      </c>
      <c r="E64" s="91">
        <v>12517</v>
      </c>
      <c r="F64" s="92">
        <v>17982</v>
      </c>
      <c r="G64" s="93">
        <v>17982</v>
      </c>
      <c r="H64" s="94">
        <v>17982</v>
      </c>
      <c r="I64" s="91">
        <v>19723</v>
      </c>
      <c r="J64" s="92">
        <v>19723</v>
      </c>
      <c r="K64" s="93">
        <v>19723</v>
      </c>
    </row>
    <row r="65" spans="1:11" ht="13.5">
      <c r="A65" s="90" t="s">
        <v>63</v>
      </c>
      <c r="B65" s="91">
        <v>114372</v>
      </c>
      <c r="C65" s="92">
        <v>114372</v>
      </c>
      <c r="D65" s="93">
        <v>114372</v>
      </c>
      <c r="E65" s="91">
        <v>41276</v>
      </c>
      <c r="F65" s="92">
        <v>117136</v>
      </c>
      <c r="G65" s="93">
        <v>117136</v>
      </c>
      <c r="H65" s="94">
        <v>117136</v>
      </c>
      <c r="I65" s="91">
        <v>119869</v>
      </c>
      <c r="J65" s="92">
        <v>119869</v>
      </c>
      <c r="K65" s="93">
        <v>119869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0.9096156787639289</v>
      </c>
      <c r="C70" s="5">
        <f aca="true" t="shared" si="8" ref="C70:K70">IF(ISERROR(C71/C72),0,(C71/C72))</f>
        <v>0.8454225656882149</v>
      </c>
      <c r="D70" s="5">
        <f t="shared" si="8"/>
        <v>0.8990651546848895</v>
      </c>
      <c r="E70" s="5">
        <f t="shared" si="8"/>
        <v>0.9674912306032967</v>
      </c>
      <c r="F70" s="5">
        <f t="shared" si="8"/>
        <v>0.9812634365145309</v>
      </c>
      <c r="G70" s="5">
        <f t="shared" si="8"/>
        <v>0.9812634365145309</v>
      </c>
      <c r="H70" s="5">
        <f t="shared" si="8"/>
        <v>0</v>
      </c>
      <c r="I70" s="5">
        <f t="shared" si="8"/>
        <v>1.0043085949635924</v>
      </c>
      <c r="J70" s="5">
        <f t="shared" si="8"/>
        <v>1.0110876852711517</v>
      </c>
      <c r="K70" s="5">
        <f t="shared" si="8"/>
        <v>1.0177906847993932</v>
      </c>
    </row>
    <row r="71" spans="1:11" ht="12.75" hidden="1">
      <c r="A71" s="1" t="s">
        <v>101</v>
      </c>
      <c r="B71" s="1">
        <f>+B83</f>
        <v>871465111</v>
      </c>
      <c r="C71" s="1">
        <f aca="true" t="shared" si="9" ref="C71:K71">+C83</f>
        <v>951492583</v>
      </c>
      <c r="D71" s="1">
        <f t="shared" si="9"/>
        <v>1057797074</v>
      </c>
      <c r="E71" s="1">
        <f t="shared" si="9"/>
        <v>1277831894</v>
      </c>
      <c r="F71" s="1">
        <f t="shared" si="9"/>
        <v>1315847997</v>
      </c>
      <c r="G71" s="1">
        <f t="shared" si="9"/>
        <v>1315847997</v>
      </c>
      <c r="H71" s="1">
        <f t="shared" si="9"/>
        <v>1326309641</v>
      </c>
      <c r="I71" s="1">
        <f t="shared" si="9"/>
        <v>1575632800</v>
      </c>
      <c r="J71" s="1">
        <f t="shared" si="9"/>
        <v>1771624912</v>
      </c>
      <c r="K71" s="1">
        <f t="shared" si="9"/>
        <v>2012284723</v>
      </c>
    </row>
    <row r="72" spans="1:11" ht="12.75" hidden="1">
      <c r="A72" s="1" t="s">
        <v>102</v>
      </c>
      <c r="B72" s="1">
        <f>+B77</f>
        <v>958058586</v>
      </c>
      <c r="C72" s="1">
        <f aca="true" t="shared" si="10" ref="C72:K72">+C77</f>
        <v>1125463906</v>
      </c>
      <c r="D72" s="1">
        <f t="shared" si="10"/>
        <v>1176552187</v>
      </c>
      <c r="E72" s="1">
        <f t="shared" si="10"/>
        <v>1320768451</v>
      </c>
      <c r="F72" s="1">
        <f t="shared" si="10"/>
        <v>1340973227</v>
      </c>
      <c r="G72" s="1">
        <f t="shared" si="10"/>
        <v>1340973227</v>
      </c>
      <c r="H72" s="1">
        <f t="shared" si="10"/>
        <v>0</v>
      </c>
      <c r="I72" s="1">
        <f t="shared" si="10"/>
        <v>1568873161</v>
      </c>
      <c r="J72" s="1">
        <f t="shared" si="10"/>
        <v>1752197102</v>
      </c>
      <c r="K72" s="1">
        <f t="shared" si="10"/>
        <v>1977110572</v>
      </c>
    </row>
    <row r="73" spans="1:11" ht="12.75" hidden="1">
      <c r="A73" s="1" t="s">
        <v>103</v>
      </c>
      <c r="B73" s="1">
        <f>+B74</f>
        <v>2832703.16666667</v>
      </c>
      <c r="C73" s="1">
        <f aca="true" t="shared" si="11" ref="C73:K73">+(C78+C80+C81+C82)-(B78+B80+B81+B82)</f>
        <v>-9475070</v>
      </c>
      <c r="D73" s="1">
        <f t="shared" si="11"/>
        <v>12985590</v>
      </c>
      <c r="E73" s="1">
        <f t="shared" si="11"/>
        <v>-38400389</v>
      </c>
      <c r="F73" s="1">
        <f>+(F78+F80+F81+F82)-(D78+D80+D81+D82)</f>
        <v>-60017287</v>
      </c>
      <c r="G73" s="1">
        <f>+(G78+G80+G81+G82)-(D78+D80+D81+D82)</f>
        <v>-60017287</v>
      </c>
      <c r="H73" s="1">
        <f>+(H78+H80+H81+H82)-(D78+D80+D81+D82)</f>
        <v>18334234</v>
      </c>
      <c r="I73" s="1">
        <f>+(I78+I80+I81+I82)-(E78+E80+E81+E82)</f>
        <v>-4785480</v>
      </c>
      <c r="J73" s="1">
        <f t="shared" si="11"/>
        <v>-41800827</v>
      </c>
      <c r="K73" s="1">
        <f t="shared" si="11"/>
        <v>-7000155</v>
      </c>
    </row>
    <row r="74" spans="1:11" ht="12.75" hidden="1">
      <c r="A74" s="1" t="s">
        <v>104</v>
      </c>
      <c r="B74" s="1">
        <f>+TREND(C74:E74)</f>
        <v>2832703.16666667</v>
      </c>
      <c r="C74" s="1">
        <f>+C73</f>
        <v>-9475070</v>
      </c>
      <c r="D74" s="1">
        <f aca="true" t="shared" si="12" ref="D74:K74">+D73</f>
        <v>12985590</v>
      </c>
      <c r="E74" s="1">
        <f t="shared" si="12"/>
        <v>-38400389</v>
      </c>
      <c r="F74" s="1">
        <f t="shared" si="12"/>
        <v>-60017287</v>
      </c>
      <c r="G74" s="1">
        <f t="shared" si="12"/>
        <v>-60017287</v>
      </c>
      <c r="H74" s="1">
        <f t="shared" si="12"/>
        <v>18334234</v>
      </c>
      <c r="I74" s="1">
        <f t="shared" si="12"/>
        <v>-4785480</v>
      </c>
      <c r="J74" s="1">
        <f t="shared" si="12"/>
        <v>-41800827</v>
      </c>
      <c r="K74" s="1">
        <f t="shared" si="12"/>
        <v>-7000155</v>
      </c>
    </row>
    <row r="75" spans="1:11" ht="12.75" hidden="1">
      <c r="A75" s="1" t="s">
        <v>105</v>
      </c>
      <c r="B75" s="1">
        <f>+B84-(((B80+B81+B78)*B70)-B79)</f>
        <v>385297443.64555526</v>
      </c>
      <c r="C75" s="1">
        <f aca="true" t="shared" si="13" ref="C75:K75">+C84-(((C80+C81+C78)*C70)-C79)</f>
        <v>495943137.7892158</v>
      </c>
      <c r="D75" s="1">
        <f t="shared" si="13"/>
        <v>652437040.6728172</v>
      </c>
      <c r="E75" s="1">
        <f t="shared" si="13"/>
        <v>117586909.55894229</v>
      </c>
      <c r="F75" s="1">
        <f t="shared" si="13"/>
        <v>329163390.50968504</v>
      </c>
      <c r="G75" s="1">
        <f t="shared" si="13"/>
        <v>329163390.50968504</v>
      </c>
      <c r="H75" s="1">
        <f t="shared" si="13"/>
        <v>820820277</v>
      </c>
      <c r="I75" s="1">
        <f t="shared" si="13"/>
        <v>235048052.59639812</v>
      </c>
      <c r="J75" s="1">
        <f t="shared" si="13"/>
        <v>267524789.38763195</v>
      </c>
      <c r="K75" s="1">
        <f t="shared" si="13"/>
        <v>303177395.4051931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958058586</v>
      </c>
      <c r="C77" s="3">
        <v>1125463906</v>
      </c>
      <c r="D77" s="3">
        <v>1176552187</v>
      </c>
      <c r="E77" s="3">
        <v>1320768451</v>
      </c>
      <c r="F77" s="3">
        <v>1340973227</v>
      </c>
      <c r="G77" s="3">
        <v>1340973227</v>
      </c>
      <c r="H77" s="3">
        <v>0</v>
      </c>
      <c r="I77" s="3">
        <v>1568873161</v>
      </c>
      <c r="J77" s="3">
        <v>1752197102</v>
      </c>
      <c r="K77" s="3">
        <v>1977110572</v>
      </c>
    </row>
    <row r="78" spans="1:11" ht="12.75" hidden="1">
      <c r="A78" s="2" t="s">
        <v>65</v>
      </c>
      <c r="B78" s="3">
        <v>632677</v>
      </c>
      <c r="C78" s="3">
        <v>473009</v>
      </c>
      <c r="D78" s="3">
        <v>434358</v>
      </c>
      <c r="E78" s="3">
        <v>0</v>
      </c>
      <c r="F78" s="3">
        <v>421328</v>
      </c>
      <c r="G78" s="3">
        <v>421328</v>
      </c>
      <c r="H78" s="3">
        <v>436411</v>
      </c>
      <c r="I78" s="3">
        <v>408688</v>
      </c>
      <c r="J78" s="3">
        <v>396427</v>
      </c>
      <c r="K78" s="3">
        <v>384534</v>
      </c>
    </row>
    <row r="79" spans="1:11" ht="12.75" hidden="1">
      <c r="A79" s="2" t="s">
        <v>66</v>
      </c>
      <c r="B79" s="3">
        <v>530688187</v>
      </c>
      <c r="C79" s="3">
        <v>623102757</v>
      </c>
      <c r="D79" s="3">
        <v>799321252</v>
      </c>
      <c r="E79" s="3">
        <v>226737882</v>
      </c>
      <c r="F79" s="3">
        <v>428099093</v>
      </c>
      <c r="G79" s="3">
        <v>428099093</v>
      </c>
      <c r="H79" s="3">
        <v>820820277</v>
      </c>
      <c r="I79" s="3">
        <v>355793052</v>
      </c>
      <c r="J79" s="3">
        <v>346820517</v>
      </c>
      <c r="K79" s="3">
        <v>375874121</v>
      </c>
    </row>
    <row r="80" spans="1:11" ht="12.75" hidden="1">
      <c r="A80" s="2" t="s">
        <v>67</v>
      </c>
      <c r="B80" s="3">
        <v>66194149</v>
      </c>
      <c r="C80" s="3">
        <v>111476677</v>
      </c>
      <c r="D80" s="3">
        <v>106210915</v>
      </c>
      <c r="E80" s="3">
        <v>107446895</v>
      </c>
      <c r="F80" s="3">
        <v>100403485</v>
      </c>
      <c r="G80" s="3">
        <v>100403485</v>
      </c>
      <c r="H80" s="3">
        <v>122395216</v>
      </c>
      <c r="I80" s="3">
        <v>119818302</v>
      </c>
      <c r="J80" s="3">
        <v>78029736</v>
      </c>
      <c r="K80" s="3">
        <v>71041474</v>
      </c>
    </row>
    <row r="81" spans="1:11" ht="12.75" hidden="1">
      <c r="A81" s="2" t="s">
        <v>68</v>
      </c>
      <c r="B81" s="3">
        <v>93010726</v>
      </c>
      <c r="C81" s="3">
        <v>38459854</v>
      </c>
      <c r="D81" s="3">
        <v>56729106</v>
      </c>
      <c r="E81" s="3">
        <v>17565575</v>
      </c>
      <c r="F81" s="3">
        <v>0</v>
      </c>
      <c r="G81" s="3">
        <v>0</v>
      </c>
      <c r="H81" s="3">
        <v>58876986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64787</v>
      </c>
      <c r="C82" s="3">
        <v>17729</v>
      </c>
      <c r="D82" s="3">
        <v>38480</v>
      </c>
      <c r="E82" s="3">
        <v>0</v>
      </c>
      <c r="F82" s="3">
        <v>2570759</v>
      </c>
      <c r="G82" s="3">
        <v>2570759</v>
      </c>
      <c r="H82" s="3">
        <v>38480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871465111</v>
      </c>
      <c r="C83" s="3">
        <v>951492583</v>
      </c>
      <c r="D83" s="3">
        <v>1057797074</v>
      </c>
      <c r="E83" s="3">
        <v>1277831894</v>
      </c>
      <c r="F83" s="3">
        <v>1315847997</v>
      </c>
      <c r="G83" s="3">
        <v>1315847997</v>
      </c>
      <c r="H83" s="3">
        <v>1326309641</v>
      </c>
      <c r="I83" s="3">
        <v>1575632800</v>
      </c>
      <c r="J83" s="3">
        <v>1771624912</v>
      </c>
      <c r="K83" s="3">
        <v>2012284723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11797496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17685442</v>
      </c>
      <c r="C5" s="6">
        <v>20574442</v>
      </c>
      <c r="D5" s="23">
        <v>22306340</v>
      </c>
      <c r="E5" s="24">
        <v>17362016</v>
      </c>
      <c r="F5" s="6">
        <v>17362016</v>
      </c>
      <c r="G5" s="25">
        <v>17362016</v>
      </c>
      <c r="H5" s="26">
        <v>0</v>
      </c>
      <c r="I5" s="24">
        <v>18603737</v>
      </c>
      <c r="J5" s="6">
        <v>19812980</v>
      </c>
      <c r="K5" s="25">
        <v>21199888</v>
      </c>
    </row>
    <row r="6" spans="1:11" ht="13.5">
      <c r="A6" s="22" t="s">
        <v>18</v>
      </c>
      <c r="B6" s="6">
        <v>90402268</v>
      </c>
      <c r="C6" s="6">
        <v>99946952</v>
      </c>
      <c r="D6" s="23">
        <v>104089481</v>
      </c>
      <c r="E6" s="24">
        <v>127072898</v>
      </c>
      <c r="F6" s="6">
        <v>127072898</v>
      </c>
      <c r="G6" s="25">
        <v>127072898</v>
      </c>
      <c r="H6" s="26">
        <v>0</v>
      </c>
      <c r="I6" s="24">
        <v>133836549</v>
      </c>
      <c r="J6" s="6">
        <v>142535925</v>
      </c>
      <c r="K6" s="25">
        <v>152513440</v>
      </c>
    </row>
    <row r="7" spans="1:11" ht="13.5">
      <c r="A7" s="22" t="s">
        <v>19</v>
      </c>
      <c r="B7" s="6">
        <v>561807</v>
      </c>
      <c r="C7" s="6">
        <v>560779</v>
      </c>
      <c r="D7" s="23">
        <v>509136</v>
      </c>
      <c r="E7" s="24">
        <v>350000</v>
      </c>
      <c r="F7" s="6">
        <v>350000</v>
      </c>
      <c r="G7" s="25">
        <v>350000</v>
      </c>
      <c r="H7" s="26">
        <v>0</v>
      </c>
      <c r="I7" s="24">
        <v>371000</v>
      </c>
      <c r="J7" s="6">
        <v>395115</v>
      </c>
      <c r="K7" s="25">
        <v>422773</v>
      </c>
    </row>
    <row r="8" spans="1:11" ht="13.5">
      <c r="A8" s="22" t="s">
        <v>20</v>
      </c>
      <c r="B8" s="6">
        <v>51377302</v>
      </c>
      <c r="C8" s="6">
        <v>47164813</v>
      </c>
      <c r="D8" s="23">
        <v>52417019</v>
      </c>
      <c r="E8" s="24">
        <v>64208200</v>
      </c>
      <c r="F8" s="6">
        <v>64208200</v>
      </c>
      <c r="G8" s="25">
        <v>64208200</v>
      </c>
      <c r="H8" s="26">
        <v>0</v>
      </c>
      <c r="I8" s="24">
        <v>71408200</v>
      </c>
      <c r="J8" s="6">
        <v>74586023</v>
      </c>
      <c r="K8" s="25">
        <v>79074555</v>
      </c>
    </row>
    <row r="9" spans="1:11" ht="13.5">
      <c r="A9" s="22" t="s">
        <v>21</v>
      </c>
      <c r="B9" s="6">
        <v>18534375</v>
      </c>
      <c r="C9" s="6">
        <v>14779484</v>
      </c>
      <c r="D9" s="23">
        <v>18988259</v>
      </c>
      <c r="E9" s="24">
        <v>11995268</v>
      </c>
      <c r="F9" s="6">
        <v>11995268</v>
      </c>
      <c r="G9" s="25">
        <v>11995268</v>
      </c>
      <c r="H9" s="26">
        <v>0</v>
      </c>
      <c r="I9" s="24">
        <v>20495130</v>
      </c>
      <c r="J9" s="6">
        <v>15438122</v>
      </c>
      <c r="K9" s="25">
        <v>16401087</v>
      </c>
    </row>
    <row r="10" spans="1:11" ht="25.5">
      <c r="A10" s="27" t="s">
        <v>94</v>
      </c>
      <c r="B10" s="28">
        <f>SUM(B5:B9)</f>
        <v>178561194</v>
      </c>
      <c r="C10" s="29">
        <f aca="true" t="shared" si="0" ref="C10:K10">SUM(C5:C9)</f>
        <v>183026470</v>
      </c>
      <c r="D10" s="30">
        <f t="shared" si="0"/>
        <v>198310235</v>
      </c>
      <c r="E10" s="28">
        <f t="shared" si="0"/>
        <v>220988382</v>
      </c>
      <c r="F10" s="29">
        <f t="shared" si="0"/>
        <v>220988382</v>
      </c>
      <c r="G10" s="31">
        <f t="shared" si="0"/>
        <v>220988382</v>
      </c>
      <c r="H10" s="32">
        <f t="shared" si="0"/>
        <v>0</v>
      </c>
      <c r="I10" s="28">
        <f t="shared" si="0"/>
        <v>244714616</v>
      </c>
      <c r="J10" s="29">
        <f t="shared" si="0"/>
        <v>252768165</v>
      </c>
      <c r="K10" s="31">
        <f t="shared" si="0"/>
        <v>269611743</v>
      </c>
    </row>
    <row r="11" spans="1:11" ht="13.5">
      <c r="A11" s="22" t="s">
        <v>22</v>
      </c>
      <c r="B11" s="6">
        <v>56569772</v>
      </c>
      <c r="C11" s="6">
        <v>63741309</v>
      </c>
      <c r="D11" s="23">
        <v>76285512</v>
      </c>
      <c r="E11" s="24">
        <v>85778993</v>
      </c>
      <c r="F11" s="6">
        <v>92819097</v>
      </c>
      <c r="G11" s="25">
        <v>92819097</v>
      </c>
      <c r="H11" s="26">
        <v>0</v>
      </c>
      <c r="I11" s="24">
        <v>91518000</v>
      </c>
      <c r="J11" s="6">
        <v>98995000</v>
      </c>
      <c r="K11" s="25">
        <v>105925000</v>
      </c>
    </row>
    <row r="12" spans="1:11" ht="13.5">
      <c r="A12" s="22" t="s">
        <v>23</v>
      </c>
      <c r="B12" s="6">
        <v>4605297</v>
      </c>
      <c r="C12" s="6">
        <v>4910363</v>
      </c>
      <c r="D12" s="23">
        <v>5574553</v>
      </c>
      <c r="E12" s="24">
        <v>7040104</v>
      </c>
      <c r="F12" s="6">
        <v>0</v>
      </c>
      <c r="G12" s="25">
        <v>0</v>
      </c>
      <c r="H12" s="26">
        <v>0</v>
      </c>
      <c r="I12" s="24">
        <v>7462511</v>
      </c>
      <c r="J12" s="6">
        <v>7947574</v>
      </c>
      <c r="K12" s="25">
        <v>8503904</v>
      </c>
    </row>
    <row r="13" spans="1:11" ht="13.5">
      <c r="A13" s="22" t="s">
        <v>95</v>
      </c>
      <c r="B13" s="6">
        <v>24756248</v>
      </c>
      <c r="C13" s="6">
        <v>25433589</v>
      </c>
      <c r="D13" s="23">
        <v>25778210</v>
      </c>
      <c r="E13" s="24">
        <v>23000000</v>
      </c>
      <c r="F13" s="6">
        <v>23000000</v>
      </c>
      <c r="G13" s="25">
        <v>23000000</v>
      </c>
      <c r="H13" s="26">
        <v>0</v>
      </c>
      <c r="I13" s="24">
        <v>24380000</v>
      </c>
      <c r="J13" s="6">
        <v>25964700</v>
      </c>
      <c r="K13" s="25">
        <v>27782229</v>
      </c>
    </row>
    <row r="14" spans="1:11" ht="13.5">
      <c r="A14" s="22" t="s">
        <v>24</v>
      </c>
      <c r="B14" s="6">
        <v>875370</v>
      </c>
      <c r="C14" s="6">
        <v>763457</v>
      </c>
      <c r="D14" s="23">
        <v>1152403</v>
      </c>
      <c r="E14" s="24">
        <v>1785095</v>
      </c>
      <c r="F14" s="6">
        <v>1785095</v>
      </c>
      <c r="G14" s="25">
        <v>1785095</v>
      </c>
      <c r="H14" s="26">
        <v>0</v>
      </c>
      <c r="I14" s="24">
        <v>798852</v>
      </c>
      <c r="J14" s="6">
        <v>850777</v>
      </c>
      <c r="K14" s="25">
        <v>910332</v>
      </c>
    </row>
    <row r="15" spans="1:11" ht="13.5">
      <c r="A15" s="22" t="s">
        <v>25</v>
      </c>
      <c r="B15" s="6">
        <v>51179127</v>
      </c>
      <c r="C15" s="6">
        <v>57169147</v>
      </c>
      <c r="D15" s="23">
        <v>62856670</v>
      </c>
      <c r="E15" s="24">
        <v>66705707</v>
      </c>
      <c r="F15" s="6">
        <v>66705707</v>
      </c>
      <c r="G15" s="25">
        <v>66705707</v>
      </c>
      <c r="H15" s="26">
        <v>0</v>
      </c>
      <c r="I15" s="24">
        <v>71721391</v>
      </c>
      <c r="J15" s="6">
        <v>76384281</v>
      </c>
      <c r="K15" s="25">
        <v>81730111</v>
      </c>
    </row>
    <row r="16" spans="1:11" ht="13.5">
      <c r="A16" s="33" t="s">
        <v>26</v>
      </c>
      <c r="B16" s="6">
        <v>0</v>
      </c>
      <c r="C16" s="6">
        <v>6123946</v>
      </c>
      <c r="D16" s="23">
        <v>4873232</v>
      </c>
      <c r="E16" s="24">
        <v>8294307</v>
      </c>
      <c r="F16" s="6">
        <v>8294307</v>
      </c>
      <c r="G16" s="25">
        <v>8294307</v>
      </c>
      <c r="H16" s="26">
        <v>0</v>
      </c>
      <c r="I16" s="24">
        <v>8375000</v>
      </c>
      <c r="J16" s="6">
        <v>7391100</v>
      </c>
      <c r="K16" s="25">
        <v>7908477</v>
      </c>
    </row>
    <row r="17" spans="1:11" ht="13.5">
      <c r="A17" s="22" t="s">
        <v>27</v>
      </c>
      <c r="B17" s="6">
        <v>70265742</v>
      </c>
      <c r="C17" s="6">
        <v>121893932</v>
      </c>
      <c r="D17" s="23">
        <v>50725360</v>
      </c>
      <c r="E17" s="24">
        <v>62082477</v>
      </c>
      <c r="F17" s="6">
        <v>62082477</v>
      </c>
      <c r="G17" s="25">
        <v>62082477</v>
      </c>
      <c r="H17" s="26">
        <v>0</v>
      </c>
      <c r="I17" s="24">
        <v>82049892</v>
      </c>
      <c r="J17" s="6">
        <v>77884395</v>
      </c>
      <c r="K17" s="25">
        <v>83306704</v>
      </c>
    </row>
    <row r="18" spans="1:11" ht="13.5">
      <c r="A18" s="34" t="s">
        <v>28</v>
      </c>
      <c r="B18" s="35">
        <f>SUM(B11:B17)</f>
        <v>208251556</v>
      </c>
      <c r="C18" s="36">
        <f aca="true" t="shared" si="1" ref="C18:K18">SUM(C11:C17)</f>
        <v>280035743</v>
      </c>
      <c r="D18" s="37">
        <f t="shared" si="1"/>
        <v>227245940</v>
      </c>
      <c r="E18" s="35">
        <f t="shared" si="1"/>
        <v>254686683</v>
      </c>
      <c r="F18" s="36">
        <f t="shared" si="1"/>
        <v>254686683</v>
      </c>
      <c r="G18" s="38">
        <f t="shared" si="1"/>
        <v>254686683</v>
      </c>
      <c r="H18" s="39">
        <f t="shared" si="1"/>
        <v>0</v>
      </c>
      <c r="I18" s="35">
        <f t="shared" si="1"/>
        <v>286305646</v>
      </c>
      <c r="J18" s="36">
        <f t="shared" si="1"/>
        <v>295417827</v>
      </c>
      <c r="K18" s="38">
        <f t="shared" si="1"/>
        <v>316066757</v>
      </c>
    </row>
    <row r="19" spans="1:11" ht="13.5">
      <c r="A19" s="34" t="s">
        <v>29</v>
      </c>
      <c r="B19" s="40">
        <f>+B10-B18</f>
        <v>-29690362</v>
      </c>
      <c r="C19" s="41">
        <f aca="true" t="shared" si="2" ref="C19:K19">+C10-C18</f>
        <v>-97009273</v>
      </c>
      <c r="D19" s="42">
        <f t="shared" si="2"/>
        <v>-28935705</v>
      </c>
      <c r="E19" s="40">
        <f t="shared" si="2"/>
        <v>-33698301</v>
      </c>
      <c r="F19" s="41">
        <f t="shared" si="2"/>
        <v>-33698301</v>
      </c>
      <c r="G19" s="43">
        <f t="shared" si="2"/>
        <v>-33698301</v>
      </c>
      <c r="H19" s="44">
        <f t="shared" si="2"/>
        <v>0</v>
      </c>
      <c r="I19" s="40">
        <f t="shared" si="2"/>
        <v>-41591030</v>
      </c>
      <c r="J19" s="41">
        <f t="shared" si="2"/>
        <v>-42649662</v>
      </c>
      <c r="K19" s="43">
        <f t="shared" si="2"/>
        <v>-46455014</v>
      </c>
    </row>
    <row r="20" spans="1:11" ht="13.5">
      <c r="A20" s="22" t="s">
        <v>30</v>
      </c>
      <c r="B20" s="24">
        <v>42829095</v>
      </c>
      <c r="C20" s="6">
        <v>33130293</v>
      </c>
      <c r="D20" s="23">
        <v>67697527</v>
      </c>
      <c r="E20" s="24">
        <v>54799800</v>
      </c>
      <c r="F20" s="6">
        <v>65399800</v>
      </c>
      <c r="G20" s="25">
        <v>65399800</v>
      </c>
      <c r="H20" s="26">
        <v>0</v>
      </c>
      <c r="I20" s="24">
        <v>114650000</v>
      </c>
      <c r="J20" s="6">
        <v>97205000</v>
      </c>
      <c r="K20" s="25">
        <v>133201000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13138733</v>
      </c>
      <c r="C22" s="52">
        <f aca="true" t="shared" si="3" ref="C22:K22">SUM(C19:C21)</f>
        <v>-63878980</v>
      </c>
      <c r="D22" s="53">
        <f t="shared" si="3"/>
        <v>38761822</v>
      </c>
      <c r="E22" s="51">
        <f t="shared" si="3"/>
        <v>21101499</v>
      </c>
      <c r="F22" s="52">
        <f t="shared" si="3"/>
        <v>31701499</v>
      </c>
      <c r="G22" s="54">
        <f t="shared" si="3"/>
        <v>31701499</v>
      </c>
      <c r="H22" s="55">
        <f t="shared" si="3"/>
        <v>0</v>
      </c>
      <c r="I22" s="51">
        <f t="shared" si="3"/>
        <v>73058970</v>
      </c>
      <c r="J22" s="52">
        <f t="shared" si="3"/>
        <v>54555338</v>
      </c>
      <c r="K22" s="54">
        <f t="shared" si="3"/>
        <v>86745986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13138733</v>
      </c>
      <c r="C24" s="41">
        <f aca="true" t="shared" si="4" ref="C24:K24">SUM(C22:C23)</f>
        <v>-63878980</v>
      </c>
      <c r="D24" s="42">
        <f t="shared" si="4"/>
        <v>38761822</v>
      </c>
      <c r="E24" s="40">
        <f t="shared" si="4"/>
        <v>21101499</v>
      </c>
      <c r="F24" s="41">
        <f t="shared" si="4"/>
        <v>31701499</v>
      </c>
      <c r="G24" s="43">
        <f t="shared" si="4"/>
        <v>31701499</v>
      </c>
      <c r="H24" s="44">
        <f t="shared" si="4"/>
        <v>0</v>
      </c>
      <c r="I24" s="40">
        <f t="shared" si="4"/>
        <v>73058970</v>
      </c>
      <c r="J24" s="41">
        <f t="shared" si="4"/>
        <v>54555338</v>
      </c>
      <c r="K24" s="43">
        <f t="shared" si="4"/>
        <v>86745986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36763053</v>
      </c>
      <c r="C27" s="7">
        <v>43775168</v>
      </c>
      <c r="D27" s="64">
        <v>68569045</v>
      </c>
      <c r="E27" s="65">
        <v>58641000</v>
      </c>
      <c r="F27" s="7">
        <v>69241000</v>
      </c>
      <c r="G27" s="66">
        <v>69241000</v>
      </c>
      <c r="H27" s="67">
        <v>0</v>
      </c>
      <c r="I27" s="65">
        <v>118380578</v>
      </c>
      <c r="J27" s="7">
        <v>97205000</v>
      </c>
      <c r="K27" s="66">
        <v>133201000</v>
      </c>
    </row>
    <row r="28" spans="1:11" ht="13.5">
      <c r="A28" s="68" t="s">
        <v>30</v>
      </c>
      <c r="B28" s="6">
        <v>33598175</v>
      </c>
      <c r="C28" s="6">
        <v>39891200</v>
      </c>
      <c r="D28" s="23">
        <v>63753140</v>
      </c>
      <c r="E28" s="24">
        <v>54800000</v>
      </c>
      <c r="F28" s="6">
        <v>65400000</v>
      </c>
      <c r="G28" s="25">
        <v>65400000</v>
      </c>
      <c r="H28" s="26">
        <v>0</v>
      </c>
      <c r="I28" s="24">
        <v>114650000</v>
      </c>
      <c r="J28" s="6">
        <v>97205000</v>
      </c>
      <c r="K28" s="25">
        <v>133201000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3164878</v>
      </c>
      <c r="C31" s="6">
        <v>3883968</v>
      </c>
      <c r="D31" s="23">
        <v>4815905</v>
      </c>
      <c r="E31" s="24">
        <v>3841000</v>
      </c>
      <c r="F31" s="6">
        <v>3841000</v>
      </c>
      <c r="G31" s="25">
        <v>3841000</v>
      </c>
      <c r="H31" s="26">
        <v>0</v>
      </c>
      <c r="I31" s="24">
        <v>3730578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36763053</v>
      </c>
      <c r="C32" s="7">
        <f aca="true" t="shared" si="5" ref="C32:K32">SUM(C28:C31)</f>
        <v>43775168</v>
      </c>
      <c r="D32" s="64">
        <f t="shared" si="5"/>
        <v>68569045</v>
      </c>
      <c r="E32" s="65">
        <f t="shared" si="5"/>
        <v>58641000</v>
      </c>
      <c r="F32" s="7">
        <f t="shared" si="5"/>
        <v>69241000</v>
      </c>
      <c r="G32" s="66">
        <f t="shared" si="5"/>
        <v>69241000</v>
      </c>
      <c r="H32" s="67">
        <f t="shared" si="5"/>
        <v>0</v>
      </c>
      <c r="I32" s="65">
        <f t="shared" si="5"/>
        <v>118380578</v>
      </c>
      <c r="J32" s="7">
        <f t="shared" si="5"/>
        <v>97205000</v>
      </c>
      <c r="K32" s="66">
        <f t="shared" si="5"/>
        <v>133201000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42291104</v>
      </c>
      <c r="C35" s="6">
        <v>39061962</v>
      </c>
      <c r="D35" s="23">
        <v>240116325</v>
      </c>
      <c r="E35" s="24">
        <v>42000000</v>
      </c>
      <c r="F35" s="6">
        <v>50000000</v>
      </c>
      <c r="G35" s="25">
        <v>50000000</v>
      </c>
      <c r="H35" s="26">
        <v>257041154</v>
      </c>
      <c r="I35" s="24">
        <v>67626485</v>
      </c>
      <c r="J35" s="6">
        <v>69069059</v>
      </c>
      <c r="K35" s="25">
        <v>80508022</v>
      </c>
    </row>
    <row r="36" spans="1:11" ht="13.5">
      <c r="A36" s="22" t="s">
        <v>39</v>
      </c>
      <c r="B36" s="6">
        <v>804984179</v>
      </c>
      <c r="C36" s="6">
        <v>802015981</v>
      </c>
      <c r="D36" s="23">
        <v>859859640</v>
      </c>
      <c r="E36" s="24">
        <v>801438723</v>
      </c>
      <c r="F36" s="6">
        <v>801438823</v>
      </c>
      <c r="G36" s="25">
        <v>801438823</v>
      </c>
      <c r="H36" s="26">
        <v>918684582</v>
      </c>
      <c r="I36" s="24">
        <v>915607623</v>
      </c>
      <c r="J36" s="6">
        <v>965255140</v>
      </c>
      <c r="K36" s="25">
        <v>1017881509</v>
      </c>
    </row>
    <row r="37" spans="1:11" ht="13.5">
      <c r="A37" s="22" t="s">
        <v>40</v>
      </c>
      <c r="B37" s="6">
        <v>40966110</v>
      </c>
      <c r="C37" s="6">
        <v>49439117</v>
      </c>
      <c r="D37" s="23">
        <v>66167151</v>
      </c>
      <c r="E37" s="24">
        <v>16350305</v>
      </c>
      <c r="F37" s="6">
        <v>13577166</v>
      </c>
      <c r="G37" s="25">
        <v>13577166</v>
      </c>
      <c r="H37" s="26">
        <v>47379648</v>
      </c>
      <c r="I37" s="24">
        <v>29741642</v>
      </c>
      <c r="J37" s="6">
        <v>20926141</v>
      </c>
      <c r="K37" s="25">
        <v>22181709</v>
      </c>
    </row>
    <row r="38" spans="1:11" ht="13.5">
      <c r="A38" s="22" t="s">
        <v>41</v>
      </c>
      <c r="B38" s="6">
        <v>23783579</v>
      </c>
      <c r="C38" s="6">
        <v>27717587</v>
      </c>
      <c r="D38" s="23">
        <v>32473307</v>
      </c>
      <c r="E38" s="24">
        <v>19741580</v>
      </c>
      <c r="F38" s="6">
        <v>19478861</v>
      </c>
      <c r="G38" s="25">
        <v>19478861</v>
      </c>
      <c r="H38" s="26">
        <v>31709967</v>
      </c>
      <c r="I38" s="24">
        <v>27788665</v>
      </c>
      <c r="J38" s="6">
        <v>28638214</v>
      </c>
      <c r="K38" s="25">
        <v>29538737</v>
      </c>
    </row>
    <row r="39" spans="1:11" ht="13.5">
      <c r="A39" s="22" t="s">
        <v>42</v>
      </c>
      <c r="B39" s="6">
        <v>782525594</v>
      </c>
      <c r="C39" s="6">
        <v>763921239</v>
      </c>
      <c r="D39" s="23">
        <v>1001335507</v>
      </c>
      <c r="E39" s="24">
        <v>807346838</v>
      </c>
      <c r="F39" s="6">
        <v>818382796</v>
      </c>
      <c r="G39" s="25">
        <v>818382796</v>
      </c>
      <c r="H39" s="26">
        <v>1096636121</v>
      </c>
      <c r="I39" s="24">
        <v>925703801</v>
      </c>
      <c r="J39" s="6">
        <v>984759845</v>
      </c>
      <c r="K39" s="25">
        <v>1046669086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37656331</v>
      </c>
      <c r="C42" s="6">
        <v>32098724</v>
      </c>
      <c r="D42" s="23">
        <v>64662370</v>
      </c>
      <c r="E42" s="24">
        <v>43853360</v>
      </c>
      <c r="F42" s="6">
        <v>54453360</v>
      </c>
      <c r="G42" s="25">
        <v>54453360</v>
      </c>
      <c r="H42" s="26">
        <v>58925203</v>
      </c>
      <c r="I42" s="24">
        <v>111414280</v>
      </c>
      <c r="J42" s="6">
        <v>106197321</v>
      </c>
      <c r="K42" s="25">
        <v>142050953</v>
      </c>
    </row>
    <row r="43" spans="1:11" ht="13.5">
      <c r="A43" s="22" t="s">
        <v>45</v>
      </c>
      <c r="B43" s="6">
        <v>-36814120</v>
      </c>
      <c r="C43" s="6">
        <v>-34754056</v>
      </c>
      <c r="D43" s="23">
        <v>-63277039</v>
      </c>
      <c r="E43" s="24">
        <v>-54799992</v>
      </c>
      <c r="F43" s="6">
        <v>-65399992</v>
      </c>
      <c r="G43" s="25">
        <v>-65399992</v>
      </c>
      <c r="H43" s="26">
        <v>-62178638</v>
      </c>
      <c r="I43" s="24">
        <v>-107002345</v>
      </c>
      <c r="J43" s="6">
        <v>-96866330</v>
      </c>
      <c r="K43" s="25">
        <v>-132838623</v>
      </c>
    </row>
    <row r="44" spans="1:11" ht="13.5">
      <c r="A44" s="22" t="s">
        <v>46</v>
      </c>
      <c r="B44" s="6">
        <v>-1030688</v>
      </c>
      <c r="C44" s="6">
        <v>-1036584</v>
      </c>
      <c r="D44" s="23">
        <v>-879812</v>
      </c>
      <c r="E44" s="24">
        <v>-1031000</v>
      </c>
      <c r="F44" s="6">
        <v>-1031000</v>
      </c>
      <c r="G44" s="25">
        <v>-1031000</v>
      </c>
      <c r="H44" s="26">
        <v>-931831</v>
      </c>
      <c r="I44" s="24">
        <v>-1093348</v>
      </c>
      <c r="J44" s="6">
        <v>-1164416</v>
      </c>
      <c r="K44" s="25">
        <v>-1245925</v>
      </c>
    </row>
    <row r="45" spans="1:11" ht="13.5">
      <c r="A45" s="34" t="s">
        <v>47</v>
      </c>
      <c r="B45" s="7">
        <v>10518518</v>
      </c>
      <c r="C45" s="7">
        <v>6827505</v>
      </c>
      <c r="D45" s="64">
        <v>7333025</v>
      </c>
      <c r="E45" s="65">
        <v>-291632</v>
      </c>
      <c r="F45" s="7">
        <v>-291632</v>
      </c>
      <c r="G45" s="66">
        <v>-291632</v>
      </c>
      <c r="H45" s="67">
        <v>-4150593</v>
      </c>
      <c r="I45" s="65">
        <v>3026488</v>
      </c>
      <c r="J45" s="7">
        <v>11193063</v>
      </c>
      <c r="K45" s="66">
        <v>19159468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10519421</v>
      </c>
      <c r="C48" s="6">
        <v>6827506</v>
      </c>
      <c r="D48" s="23">
        <v>7333410</v>
      </c>
      <c r="E48" s="24">
        <v>11000000</v>
      </c>
      <c r="F48" s="6">
        <v>20000000</v>
      </c>
      <c r="G48" s="25">
        <v>20000000</v>
      </c>
      <c r="H48" s="26">
        <v>9190441</v>
      </c>
      <c r="I48" s="24">
        <v>13026485</v>
      </c>
      <c r="J48" s="6">
        <v>11193059</v>
      </c>
      <c r="K48" s="25">
        <v>19159462</v>
      </c>
    </row>
    <row r="49" spans="1:11" ht="13.5">
      <c r="A49" s="22" t="s">
        <v>50</v>
      </c>
      <c r="B49" s="6">
        <f>+B75</f>
        <v>29234076.857881453</v>
      </c>
      <c r="C49" s="6">
        <f aca="true" t="shared" si="6" ref="C49:K49">+C75</f>
        <v>38942134.84838632</v>
      </c>
      <c r="D49" s="23">
        <f t="shared" si="6"/>
        <v>24337730.259176522</v>
      </c>
      <c r="E49" s="24">
        <f t="shared" si="6"/>
        <v>1426425.5224353075</v>
      </c>
      <c r="F49" s="6">
        <f t="shared" si="6"/>
        <v>-700259.1718368009</v>
      </c>
      <c r="G49" s="25">
        <f t="shared" si="6"/>
        <v>-700259.1718368009</v>
      </c>
      <c r="H49" s="26">
        <f t="shared" si="6"/>
        <v>42327853</v>
      </c>
      <c r="I49" s="24">
        <f t="shared" si="6"/>
        <v>4685443.437806465</v>
      </c>
      <c r="J49" s="6">
        <f t="shared" si="6"/>
        <v>-8093773.25167834</v>
      </c>
      <c r="K49" s="25">
        <f t="shared" si="6"/>
        <v>-8596094.575438693</v>
      </c>
    </row>
    <row r="50" spans="1:11" ht="13.5">
      <c r="A50" s="34" t="s">
        <v>51</v>
      </c>
      <c r="B50" s="7">
        <f>+B48-B49</f>
        <v>-18714655.857881453</v>
      </c>
      <c r="C50" s="7">
        <f aca="true" t="shared" si="7" ref="C50:K50">+C48-C49</f>
        <v>-32114628.848386317</v>
      </c>
      <c r="D50" s="64">
        <f t="shared" si="7"/>
        <v>-17004320.259176522</v>
      </c>
      <c r="E50" s="65">
        <f t="shared" si="7"/>
        <v>9573574.477564692</v>
      </c>
      <c r="F50" s="7">
        <f t="shared" si="7"/>
        <v>20700259.1718368</v>
      </c>
      <c r="G50" s="66">
        <f t="shared" si="7"/>
        <v>20700259.1718368</v>
      </c>
      <c r="H50" s="67">
        <f t="shared" si="7"/>
        <v>-33137412</v>
      </c>
      <c r="I50" s="65">
        <f t="shared" si="7"/>
        <v>8341041.562193535</v>
      </c>
      <c r="J50" s="7">
        <f t="shared" si="7"/>
        <v>19286832.25167834</v>
      </c>
      <c r="K50" s="66">
        <f t="shared" si="7"/>
        <v>27755556.575438693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841860346</v>
      </c>
      <c r="C53" s="6">
        <v>852909773</v>
      </c>
      <c r="D53" s="23">
        <v>891771396</v>
      </c>
      <c r="E53" s="24">
        <v>867727955</v>
      </c>
      <c r="F53" s="6">
        <v>878327955</v>
      </c>
      <c r="G53" s="25">
        <v>878327955</v>
      </c>
      <c r="H53" s="26">
        <v>809086955</v>
      </c>
      <c r="I53" s="24">
        <v>1008817433</v>
      </c>
      <c r="J53" s="6">
        <v>987647855</v>
      </c>
      <c r="K53" s="25">
        <v>1023650215</v>
      </c>
    </row>
    <row r="54" spans="1:11" ht="13.5">
      <c r="A54" s="22" t="s">
        <v>95</v>
      </c>
      <c r="B54" s="6">
        <v>24756248</v>
      </c>
      <c r="C54" s="6">
        <v>25433589</v>
      </c>
      <c r="D54" s="23">
        <v>25778210</v>
      </c>
      <c r="E54" s="24">
        <v>23000000</v>
      </c>
      <c r="F54" s="6">
        <v>23000000</v>
      </c>
      <c r="G54" s="25">
        <v>23000000</v>
      </c>
      <c r="H54" s="26">
        <v>0</v>
      </c>
      <c r="I54" s="24">
        <v>24380000</v>
      </c>
      <c r="J54" s="6">
        <v>25964700</v>
      </c>
      <c r="K54" s="25">
        <v>27782229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4170707</v>
      </c>
      <c r="F56" s="6">
        <v>0</v>
      </c>
      <c r="G56" s="25">
        <v>0</v>
      </c>
      <c r="H56" s="26">
        <v>0</v>
      </c>
      <c r="I56" s="24">
        <v>10544490</v>
      </c>
      <c r="J56" s="6">
        <v>8873845</v>
      </c>
      <c r="K56" s="25">
        <v>9495014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7404504</v>
      </c>
      <c r="C59" s="6">
        <v>7404504</v>
      </c>
      <c r="D59" s="23">
        <v>7404504</v>
      </c>
      <c r="E59" s="24">
        <v>7404504</v>
      </c>
      <c r="F59" s="6">
        <v>7404504</v>
      </c>
      <c r="G59" s="25">
        <v>7404504</v>
      </c>
      <c r="H59" s="26">
        <v>7404504</v>
      </c>
      <c r="I59" s="24">
        <v>7404504</v>
      </c>
      <c r="J59" s="6">
        <v>7404504</v>
      </c>
      <c r="K59" s="25">
        <v>7404504</v>
      </c>
    </row>
    <row r="60" spans="1:11" ht="13.5">
      <c r="A60" s="33" t="s">
        <v>58</v>
      </c>
      <c r="B60" s="6">
        <v>8142075</v>
      </c>
      <c r="C60" s="6">
        <v>8142075</v>
      </c>
      <c r="D60" s="23">
        <v>8142075</v>
      </c>
      <c r="E60" s="24">
        <v>8142075</v>
      </c>
      <c r="F60" s="6">
        <v>8142075</v>
      </c>
      <c r="G60" s="25">
        <v>8142075</v>
      </c>
      <c r="H60" s="26">
        <v>8142075</v>
      </c>
      <c r="I60" s="24">
        <v>8142075</v>
      </c>
      <c r="J60" s="6">
        <v>8142075</v>
      </c>
      <c r="K60" s="25">
        <v>8142075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6800</v>
      </c>
      <c r="C62" s="92">
        <v>6800</v>
      </c>
      <c r="D62" s="93">
        <v>6800</v>
      </c>
      <c r="E62" s="91">
        <v>6800</v>
      </c>
      <c r="F62" s="92">
        <v>6800</v>
      </c>
      <c r="G62" s="93">
        <v>6800</v>
      </c>
      <c r="H62" s="94">
        <v>6800</v>
      </c>
      <c r="I62" s="91">
        <v>6800</v>
      </c>
      <c r="J62" s="92">
        <v>6800</v>
      </c>
      <c r="K62" s="93">
        <v>6800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6800</v>
      </c>
      <c r="C64" s="92">
        <v>6800</v>
      </c>
      <c r="D64" s="93">
        <v>6800</v>
      </c>
      <c r="E64" s="91">
        <v>6800</v>
      </c>
      <c r="F64" s="92">
        <v>6800</v>
      </c>
      <c r="G64" s="93">
        <v>6800</v>
      </c>
      <c r="H64" s="94">
        <v>6800</v>
      </c>
      <c r="I64" s="91">
        <v>6800</v>
      </c>
      <c r="J64" s="92">
        <v>6800</v>
      </c>
      <c r="K64" s="93">
        <v>6800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0.9456412520769975</v>
      </c>
      <c r="C70" s="5">
        <f aca="true" t="shared" si="8" ref="C70:K70">IF(ISERROR(C71/C72),0,(C71/C72))</f>
        <v>1.0528455994202788</v>
      </c>
      <c r="D70" s="5">
        <f t="shared" si="8"/>
        <v>0.8712063452889752</v>
      </c>
      <c r="E70" s="5">
        <f t="shared" si="8"/>
        <v>0.8721153057278933</v>
      </c>
      <c r="F70" s="5">
        <f t="shared" si="8"/>
        <v>0.8721153057278933</v>
      </c>
      <c r="G70" s="5">
        <f t="shared" si="8"/>
        <v>0.8721153057278933</v>
      </c>
      <c r="H70" s="5">
        <f t="shared" si="8"/>
        <v>0</v>
      </c>
      <c r="I70" s="5">
        <f t="shared" si="8"/>
        <v>0.919539414657568</v>
      </c>
      <c r="J70" s="5">
        <f t="shared" si="8"/>
        <v>0.9641755488330613</v>
      </c>
      <c r="K70" s="5">
        <f t="shared" si="8"/>
        <v>0.9644612881575481</v>
      </c>
    </row>
    <row r="71" spans="1:11" ht="12.75" hidden="1">
      <c r="A71" s="1" t="s">
        <v>101</v>
      </c>
      <c r="B71" s="1">
        <f>+B83</f>
        <v>119739067</v>
      </c>
      <c r="C71" s="1">
        <f aca="true" t="shared" si="9" ref="C71:K71">+C83</f>
        <v>142450934</v>
      </c>
      <c r="D71" s="1">
        <f t="shared" si="9"/>
        <v>126659533</v>
      </c>
      <c r="E71" s="1">
        <f t="shared" si="9"/>
        <v>136425156</v>
      </c>
      <c r="F71" s="1">
        <f t="shared" si="9"/>
        <v>136425156</v>
      </c>
      <c r="G71" s="1">
        <f t="shared" si="9"/>
        <v>136425156</v>
      </c>
      <c r="H71" s="1">
        <f t="shared" si="9"/>
        <v>160853268</v>
      </c>
      <c r="I71" s="1">
        <f t="shared" si="9"/>
        <v>151988611</v>
      </c>
      <c r="J71" s="1">
        <f t="shared" si="9"/>
        <v>171091367</v>
      </c>
      <c r="K71" s="1">
        <f t="shared" si="9"/>
        <v>183008495</v>
      </c>
    </row>
    <row r="72" spans="1:11" ht="12.75" hidden="1">
      <c r="A72" s="1" t="s">
        <v>102</v>
      </c>
      <c r="B72" s="1">
        <f>+B77</f>
        <v>126622085</v>
      </c>
      <c r="C72" s="1">
        <f aca="true" t="shared" si="10" ref="C72:K72">+C77</f>
        <v>135300878</v>
      </c>
      <c r="D72" s="1">
        <f t="shared" si="10"/>
        <v>145384080</v>
      </c>
      <c r="E72" s="1">
        <f t="shared" si="10"/>
        <v>156430182</v>
      </c>
      <c r="F72" s="1">
        <f t="shared" si="10"/>
        <v>156430182</v>
      </c>
      <c r="G72" s="1">
        <f t="shared" si="10"/>
        <v>156430182</v>
      </c>
      <c r="H72" s="1">
        <f t="shared" si="10"/>
        <v>0</v>
      </c>
      <c r="I72" s="1">
        <f t="shared" si="10"/>
        <v>165287761</v>
      </c>
      <c r="J72" s="1">
        <f t="shared" si="10"/>
        <v>177448357</v>
      </c>
      <c r="K72" s="1">
        <f t="shared" si="10"/>
        <v>189752038</v>
      </c>
    </row>
    <row r="73" spans="1:11" ht="12.75" hidden="1">
      <c r="A73" s="1" t="s">
        <v>103</v>
      </c>
      <c r="B73" s="1">
        <f>+B74</f>
        <v>6266518.999999999</v>
      </c>
      <c r="C73" s="1">
        <f aca="true" t="shared" si="11" ref="C73:K73">+(C78+C80+C81+C82)-(B78+B80+B81+B82)</f>
        <v>457582</v>
      </c>
      <c r="D73" s="1">
        <f t="shared" si="11"/>
        <v>12150032</v>
      </c>
      <c r="E73" s="1">
        <f t="shared" si="11"/>
        <v>-11011140</v>
      </c>
      <c r="F73" s="1">
        <f>+(F78+F80+F81+F82)-(D78+D80+D81+D82)</f>
        <v>-12011140</v>
      </c>
      <c r="G73" s="1">
        <f>+(G78+G80+G81+G82)-(D78+D80+D81+D82)</f>
        <v>-12011140</v>
      </c>
      <c r="H73" s="1">
        <f>+(H78+H80+H81+H82)-(D78+D80+D81+D82)</f>
        <v>13871344</v>
      </c>
      <c r="I73" s="1">
        <f>+(I78+I80+I81+I82)-(E78+E80+E81+E82)</f>
        <v>21000000</v>
      </c>
      <c r="J73" s="1">
        <f t="shared" si="11"/>
        <v>3120000</v>
      </c>
      <c r="K73" s="1">
        <f t="shared" si="11"/>
        <v>3307200</v>
      </c>
    </row>
    <row r="74" spans="1:11" ht="12.75" hidden="1">
      <c r="A74" s="1" t="s">
        <v>104</v>
      </c>
      <c r="B74" s="1">
        <f>+TREND(C74:E74)</f>
        <v>6266518.999999999</v>
      </c>
      <c r="C74" s="1">
        <f>+C73</f>
        <v>457582</v>
      </c>
      <c r="D74" s="1">
        <f aca="true" t="shared" si="12" ref="D74:K74">+D73</f>
        <v>12150032</v>
      </c>
      <c r="E74" s="1">
        <f t="shared" si="12"/>
        <v>-11011140</v>
      </c>
      <c r="F74" s="1">
        <f t="shared" si="12"/>
        <v>-12011140</v>
      </c>
      <c r="G74" s="1">
        <f t="shared" si="12"/>
        <v>-12011140</v>
      </c>
      <c r="H74" s="1">
        <f t="shared" si="12"/>
        <v>13871344</v>
      </c>
      <c r="I74" s="1">
        <f t="shared" si="12"/>
        <v>21000000</v>
      </c>
      <c r="J74" s="1">
        <f t="shared" si="12"/>
        <v>3120000</v>
      </c>
      <c r="K74" s="1">
        <f t="shared" si="12"/>
        <v>3307200</v>
      </c>
    </row>
    <row r="75" spans="1:11" ht="12.75" hidden="1">
      <c r="A75" s="1" t="s">
        <v>105</v>
      </c>
      <c r="B75" s="1">
        <f>+B84-(((B80+B81+B78)*B70)-B79)</f>
        <v>29234076.857881453</v>
      </c>
      <c r="C75" s="1">
        <f aca="true" t="shared" si="13" ref="C75:K75">+C84-(((C80+C81+C78)*C70)-C79)</f>
        <v>38942134.84838632</v>
      </c>
      <c r="D75" s="1">
        <f t="shared" si="13"/>
        <v>24337730.259176522</v>
      </c>
      <c r="E75" s="1">
        <f t="shared" si="13"/>
        <v>1426425.5224353075</v>
      </c>
      <c r="F75" s="1">
        <f t="shared" si="13"/>
        <v>-700259.1718368009</v>
      </c>
      <c r="G75" s="1">
        <f t="shared" si="13"/>
        <v>-700259.1718368009</v>
      </c>
      <c r="H75" s="1">
        <f t="shared" si="13"/>
        <v>42327853</v>
      </c>
      <c r="I75" s="1">
        <f t="shared" si="13"/>
        <v>4685443.437806465</v>
      </c>
      <c r="J75" s="1">
        <f t="shared" si="13"/>
        <v>-8093773.25167834</v>
      </c>
      <c r="K75" s="1">
        <f t="shared" si="13"/>
        <v>-8596094.575438693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126622085</v>
      </c>
      <c r="C77" s="3">
        <v>135300878</v>
      </c>
      <c r="D77" s="3">
        <v>145384080</v>
      </c>
      <c r="E77" s="3">
        <v>156430182</v>
      </c>
      <c r="F77" s="3">
        <v>156430182</v>
      </c>
      <c r="G77" s="3">
        <v>156430182</v>
      </c>
      <c r="H77" s="3">
        <v>0</v>
      </c>
      <c r="I77" s="3">
        <v>165287761</v>
      </c>
      <c r="J77" s="3">
        <v>177448357</v>
      </c>
      <c r="K77" s="3">
        <v>189752038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36514959</v>
      </c>
      <c r="C79" s="3">
        <v>44285053</v>
      </c>
      <c r="D79" s="3">
        <v>60938102</v>
      </c>
      <c r="E79" s="3">
        <v>10000000</v>
      </c>
      <c r="F79" s="3">
        <v>7001200</v>
      </c>
      <c r="G79" s="3">
        <v>7001200</v>
      </c>
      <c r="H79" s="3">
        <v>42327853</v>
      </c>
      <c r="I79" s="3">
        <v>25000000</v>
      </c>
      <c r="J79" s="3">
        <v>15900000</v>
      </c>
      <c r="K79" s="3">
        <v>16854000</v>
      </c>
    </row>
    <row r="80" spans="1:11" ht="12.75" hidden="1">
      <c r="A80" s="2" t="s">
        <v>67</v>
      </c>
      <c r="B80" s="3">
        <v>29384677</v>
      </c>
      <c r="C80" s="3">
        <v>25852350</v>
      </c>
      <c r="D80" s="3">
        <v>32551617</v>
      </c>
      <c r="E80" s="3">
        <v>31000000</v>
      </c>
      <c r="F80" s="3">
        <v>30000000</v>
      </c>
      <c r="G80" s="3">
        <v>30000000</v>
      </c>
      <c r="H80" s="3">
        <v>52183086</v>
      </c>
      <c r="I80" s="3">
        <v>44000000</v>
      </c>
      <c r="J80" s="3">
        <v>46640000</v>
      </c>
      <c r="K80" s="3">
        <v>49438400</v>
      </c>
    </row>
    <row r="81" spans="1:11" ht="12.75" hidden="1">
      <c r="A81" s="2" t="s">
        <v>68</v>
      </c>
      <c r="B81" s="3">
        <v>18849</v>
      </c>
      <c r="C81" s="3">
        <v>4008758</v>
      </c>
      <c r="D81" s="3">
        <v>9459523</v>
      </c>
      <c r="E81" s="3">
        <v>0</v>
      </c>
      <c r="F81" s="3">
        <v>0</v>
      </c>
      <c r="G81" s="3">
        <v>0</v>
      </c>
      <c r="H81" s="3">
        <v>3699398</v>
      </c>
      <c r="I81" s="3">
        <v>8000000</v>
      </c>
      <c r="J81" s="3">
        <v>8480000</v>
      </c>
      <c r="K81" s="3">
        <v>8988800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119739067</v>
      </c>
      <c r="C83" s="3">
        <v>142450934</v>
      </c>
      <c r="D83" s="3">
        <v>126659533</v>
      </c>
      <c r="E83" s="3">
        <v>136425156</v>
      </c>
      <c r="F83" s="3">
        <v>136425156</v>
      </c>
      <c r="G83" s="3">
        <v>136425156</v>
      </c>
      <c r="H83" s="3">
        <v>160853268</v>
      </c>
      <c r="I83" s="3">
        <v>151988611</v>
      </c>
      <c r="J83" s="3">
        <v>171091367</v>
      </c>
      <c r="K83" s="3">
        <v>183008495</v>
      </c>
    </row>
    <row r="84" spans="1:11" ht="12.75" hidden="1">
      <c r="A84" s="2" t="s">
        <v>71</v>
      </c>
      <c r="B84" s="3">
        <v>20524305</v>
      </c>
      <c r="C84" s="3">
        <v>26096218</v>
      </c>
      <c r="D84" s="3">
        <v>0</v>
      </c>
      <c r="E84" s="3">
        <v>18462000</v>
      </c>
      <c r="F84" s="3">
        <v>18462000</v>
      </c>
      <c r="G84" s="3">
        <v>18462000</v>
      </c>
      <c r="H84" s="3">
        <v>0</v>
      </c>
      <c r="I84" s="3">
        <v>27501493</v>
      </c>
      <c r="J84" s="3">
        <v>29151583</v>
      </c>
      <c r="K84" s="3">
        <v>30900678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21997956</v>
      </c>
      <c r="C5" s="6">
        <v>31158134</v>
      </c>
      <c r="D5" s="23">
        <v>29131077</v>
      </c>
      <c r="E5" s="24">
        <v>33998776</v>
      </c>
      <c r="F5" s="6">
        <v>36935293</v>
      </c>
      <c r="G5" s="25">
        <v>36935293</v>
      </c>
      <c r="H5" s="26">
        <v>0</v>
      </c>
      <c r="I5" s="24">
        <v>39348091</v>
      </c>
      <c r="J5" s="6">
        <v>41512236</v>
      </c>
      <c r="K5" s="25">
        <v>43712385</v>
      </c>
    </row>
    <row r="6" spans="1:11" ht="13.5">
      <c r="A6" s="22" t="s">
        <v>18</v>
      </c>
      <c r="B6" s="6">
        <v>25550159</v>
      </c>
      <c r="C6" s="6">
        <v>29442567</v>
      </c>
      <c r="D6" s="23">
        <v>30706540</v>
      </c>
      <c r="E6" s="24">
        <v>40334138</v>
      </c>
      <c r="F6" s="6">
        <v>40275639</v>
      </c>
      <c r="G6" s="25">
        <v>40275639</v>
      </c>
      <c r="H6" s="26">
        <v>0</v>
      </c>
      <c r="I6" s="24">
        <v>43288646</v>
      </c>
      <c r="J6" s="6">
        <v>45669522</v>
      </c>
      <c r="K6" s="25">
        <v>48090006</v>
      </c>
    </row>
    <row r="7" spans="1:11" ht="13.5">
      <c r="A7" s="22" t="s">
        <v>19</v>
      </c>
      <c r="B7" s="6">
        <v>2641570</v>
      </c>
      <c r="C7" s="6">
        <v>1758010</v>
      </c>
      <c r="D7" s="23">
        <v>1238360</v>
      </c>
      <c r="E7" s="24">
        <v>1842750</v>
      </c>
      <c r="F7" s="6">
        <v>1842750</v>
      </c>
      <c r="G7" s="25">
        <v>1842750</v>
      </c>
      <c r="H7" s="26">
        <v>0</v>
      </c>
      <c r="I7" s="24">
        <v>2345678</v>
      </c>
      <c r="J7" s="6">
        <v>2474690</v>
      </c>
      <c r="K7" s="25">
        <v>2605849</v>
      </c>
    </row>
    <row r="8" spans="1:11" ht="13.5">
      <c r="A8" s="22" t="s">
        <v>20</v>
      </c>
      <c r="B8" s="6">
        <v>250013616</v>
      </c>
      <c r="C8" s="6">
        <v>268343473</v>
      </c>
      <c r="D8" s="23">
        <v>307171270</v>
      </c>
      <c r="E8" s="24">
        <v>199712350</v>
      </c>
      <c r="F8" s="6">
        <v>199712350</v>
      </c>
      <c r="G8" s="25">
        <v>199712350</v>
      </c>
      <c r="H8" s="26">
        <v>0</v>
      </c>
      <c r="I8" s="24">
        <v>227967550</v>
      </c>
      <c r="J8" s="6">
        <v>240505765</v>
      </c>
      <c r="K8" s="25">
        <v>253252571</v>
      </c>
    </row>
    <row r="9" spans="1:11" ht="13.5">
      <c r="A9" s="22" t="s">
        <v>21</v>
      </c>
      <c r="B9" s="6">
        <v>29979923</v>
      </c>
      <c r="C9" s="6">
        <v>30540004</v>
      </c>
      <c r="D9" s="23">
        <v>24317894</v>
      </c>
      <c r="E9" s="24">
        <v>20585706</v>
      </c>
      <c r="F9" s="6">
        <v>20824265</v>
      </c>
      <c r="G9" s="25">
        <v>20824265</v>
      </c>
      <c r="H9" s="26">
        <v>0</v>
      </c>
      <c r="I9" s="24">
        <v>23177611</v>
      </c>
      <c r="J9" s="6">
        <v>24452380</v>
      </c>
      <c r="K9" s="25">
        <v>25748357</v>
      </c>
    </row>
    <row r="10" spans="1:11" ht="25.5">
      <c r="A10" s="27" t="s">
        <v>94</v>
      </c>
      <c r="B10" s="28">
        <f>SUM(B5:B9)</f>
        <v>330183224</v>
      </c>
      <c r="C10" s="29">
        <f aca="true" t="shared" si="0" ref="C10:K10">SUM(C5:C9)</f>
        <v>361242188</v>
      </c>
      <c r="D10" s="30">
        <f t="shared" si="0"/>
        <v>392565141</v>
      </c>
      <c r="E10" s="28">
        <f t="shared" si="0"/>
        <v>296473720</v>
      </c>
      <c r="F10" s="29">
        <f t="shared" si="0"/>
        <v>299590297</v>
      </c>
      <c r="G10" s="31">
        <f t="shared" si="0"/>
        <v>299590297</v>
      </c>
      <c r="H10" s="32">
        <f t="shared" si="0"/>
        <v>0</v>
      </c>
      <c r="I10" s="28">
        <f t="shared" si="0"/>
        <v>336127576</v>
      </c>
      <c r="J10" s="29">
        <f t="shared" si="0"/>
        <v>354614593</v>
      </c>
      <c r="K10" s="31">
        <f t="shared" si="0"/>
        <v>373409168</v>
      </c>
    </row>
    <row r="11" spans="1:11" ht="13.5">
      <c r="A11" s="22" t="s">
        <v>22</v>
      </c>
      <c r="B11" s="6">
        <v>83106025</v>
      </c>
      <c r="C11" s="6">
        <v>95987050</v>
      </c>
      <c r="D11" s="23">
        <v>105908494</v>
      </c>
      <c r="E11" s="24">
        <v>101827823</v>
      </c>
      <c r="F11" s="6">
        <v>98950917</v>
      </c>
      <c r="G11" s="25">
        <v>98950917</v>
      </c>
      <c r="H11" s="26">
        <v>0</v>
      </c>
      <c r="I11" s="24">
        <v>110898235</v>
      </c>
      <c r="J11" s="6">
        <v>116997641</v>
      </c>
      <c r="K11" s="25">
        <v>123198515</v>
      </c>
    </row>
    <row r="12" spans="1:11" ht="13.5">
      <c r="A12" s="22" t="s">
        <v>23</v>
      </c>
      <c r="B12" s="6">
        <v>11401609</v>
      </c>
      <c r="C12" s="6">
        <v>12602909</v>
      </c>
      <c r="D12" s="23">
        <v>13349906</v>
      </c>
      <c r="E12" s="24">
        <v>15493566</v>
      </c>
      <c r="F12" s="6">
        <v>15493566</v>
      </c>
      <c r="G12" s="25">
        <v>15493566</v>
      </c>
      <c r="H12" s="26">
        <v>0</v>
      </c>
      <c r="I12" s="24">
        <v>17042922</v>
      </c>
      <c r="J12" s="6">
        <v>17980283</v>
      </c>
      <c r="K12" s="25">
        <v>18933238</v>
      </c>
    </row>
    <row r="13" spans="1:11" ht="13.5">
      <c r="A13" s="22" t="s">
        <v>95</v>
      </c>
      <c r="B13" s="6">
        <v>93489123</v>
      </c>
      <c r="C13" s="6">
        <v>94508594</v>
      </c>
      <c r="D13" s="23">
        <v>63237857</v>
      </c>
      <c r="E13" s="24">
        <v>103210060</v>
      </c>
      <c r="F13" s="6">
        <v>103210060</v>
      </c>
      <c r="G13" s="25">
        <v>103210060</v>
      </c>
      <c r="H13" s="26">
        <v>0</v>
      </c>
      <c r="I13" s="24">
        <v>66974588</v>
      </c>
      <c r="J13" s="6">
        <v>70658190</v>
      </c>
      <c r="K13" s="25">
        <v>74403074</v>
      </c>
    </row>
    <row r="14" spans="1:11" ht="13.5">
      <c r="A14" s="22" t="s">
        <v>24</v>
      </c>
      <c r="B14" s="6">
        <v>256301</v>
      </c>
      <c r="C14" s="6">
        <v>878432</v>
      </c>
      <c r="D14" s="23">
        <v>761712</v>
      </c>
      <c r="E14" s="24">
        <v>0</v>
      </c>
      <c r="F14" s="6">
        <v>0</v>
      </c>
      <c r="G14" s="25">
        <v>0</v>
      </c>
      <c r="H14" s="26">
        <v>0</v>
      </c>
      <c r="I14" s="24">
        <v>976819</v>
      </c>
      <c r="J14" s="6">
        <v>1030544</v>
      </c>
      <c r="K14" s="25">
        <v>1085163</v>
      </c>
    </row>
    <row r="15" spans="1:11" ht="13.5">
      <c r="A15" s="22" t="s">
        <v>25</v>
      </c>
      <c r="B15" s="6">
        <v>58061981</v>
      </c>
      <c r="C15" s="6">
        <v>55462253</v>
      </c>
      <c r="D15" s="23">
        <v>45970128</v>
      </c>
      <c r="E15" s="24">
        <v>53460614</v>
      </c>
      <c r="F15" s="6">
        <v>53575294</v>
      </c>
      <c r="G15" s="25">
        <v>53575294</v>
      </c>
      <c r="H15" s="26">
        <v>0</v>
      </c>
      <c r="I15" s="24">
        <v>58182208</v>
      </c>
      <c r="J15" s="6">
        <v>61382231</v>
      </c>
      <c r="K15" s="25">
        <v>64635486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136591713</v>
      </c>
      <c r="C17" s="6">
        <v>131605769</v>
      </c>
      <c r="D17" s="23">
        <v>127762383</v>
      </c>
      <c r="E17" s="24">
        <v>105936171</v>
      </c>
      <c r="F17" s="6">
        <v>111721294</v>
      </c>
      <c r="G17" s="25">
        <v>111721294</v>
      </c>
      <c r="H17" s="26">
        <v>0</v>
      </c>
      <c r="I17" s="24">
        <v>128863942</v>
      </c>
      <c r="J17" s="6">
        <v>132644976</v>
      </c>
      <c r="K17" s="25">
        <v>136494957</v>
      </c>
    </row>
    <row r="18" spans="1:11" ht="13.5">
      <c r="A18" s="34" t="s">
        <v>28</v>
      </c>
      <c r="B18" s="35">
        <f>SUM(B11:B17)</f>
        <v>382906752</v>
      </c>
      <c r="C18" s="36">
        <f aca="true" t="shared" si="1" ref="C18:K18">SUM(C11:C17)</f>
        <v>391045007</v>
      </c>
      <c r="D18" s="37">
        <f t="shared" si="1"/>
        <v>356990480</v>
      </c>
      <c r="E18" s="35">
        <f t="shared" si="1"/>
        <v>379928234</v>
      </c>
      <c r="F18" s="36">
        <f t="shared" si="1"/>
        <v>382951131</v>
      </c>
      <c r="G18" s="38">
        <f t="shared" si="1"/>
        <v>382951131</v>
      </c>
      <c r="H18" s="39">
        <f t="shared" si="1"/>
        <v>0</v>
      </c>
      <c r="I18" s="35">
        <f t="shared" si="1"/>
        <v>382938714</v>
      </c>
      <c r="J18" s="36">
        <f t="shared" si="1"/>
        <v>400693865</v>
      </c>
      <c r="K18" s="38">
        <f t="shared" si="1"/>
        <v>418750433</v>
      </c>
    </row>
    <row r="19" spans="1:11" ht="13.5">
      <c r="A19" s="34" t="s">
        <v>29</v>
      </c>
      <c r="B19" s="40">
        <f>+B10-B18</f>
        <v>-52723528</v>
      </c>
      <c r="C19" s="41">
        <f aca="true" t="shared" si="2" ref="C19:K19">+C10-C18</f>
        <v>-29802819</v>
      </c>
      <c r="D19" s="42">
        <f t="shared" si="2"/>
        <v>35574661</v>
      </c>
      <c r="E19" s="40">
        <f t="shared" si="2"/>
        <v>-83454514</v>
      </c>
      <c r="F19" s="41">
        <f t="shared" si="2"/>
        <v>-83360834</v>
      </c>
      <c r="G19" s="43">
        <f t="shared" si="2"/>
        <v>-83360834</v>
      </c>
      <c r="H19" s="44">
        <f t="shared" si="2"/>
        <v>0</v>
      </c>
      <c r="I19" s="40">
        <f t="shared" si="2"/>
        <v>-46811138</v>
      </c>
      <c r="J19" s="41">
        <f t="shared" si="2"/>
        <v>-46079272</v>
      </c>
      <c r="K19" s="43">
        <f t="shared" si="2"/>
        <v>-45341265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-52723528</v>
      </c>
      <c r="C22" s="52">
        <f aca="true" t="shared" si="3" ref="C22:K22">SUM(C19:C21)</f>
        <v>-29802819</v>
      </c>
      <c r="D22" s="53">
        <f t="shared" si="3"/>
        <v>35574661</v>
      </c>
      <c r="E22" s="51">
        <f t="shared" si="3"/>
        <v>-83454514</v>
      </c>
      <c r="F22" s="52">
        <f t="shared" si="3"/>
        <v>-83360834</v>
      </c>
      <c r="G22" s="54">
        <f t="shared" si="3"/>
        <v>-83360834</v>
      </c>
      <c r="H22" s="55">
        <f t="shared" si="3"/>
        <v>0</v>
      </c>
      <c r="I22" s="51">
        <f t="shared" si="3"/>
        <v>-46811138</v>
      </c>
      <c r="J22" s="52">
        <f t="shared" si="3"/>
        <v>-46079272</v>
      </c>
      <c r="K22" s="54">
        <f t="shared" si="3"/>
        <v>-45341265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-52723528</v>
      </c>
      <c r="C24" s="41">
        <f aca="true" t="shared" si="4" ref="C24:K24">SUM(C22:C23)</f>
        <v>-29802819</v>
      </c>
      <c r="D24" s="42">
        <f t="shared" si="4"/>
        <v>35574661</v>
      </c>
      <c r="E24" s="40">
        <f t="shared" si="4"/>
        <v>-83454514</v>
      </c>
      <c r="F24" s="41">
        <f t="shared" si="4"/>
        <v>-83360834</v>
      </c>
      <c r="G24" s="43">
        <f t="shared" si="4"/>
        <v>-83360834</v>
      </c>
      <c r="H24" s="44">
        <f t="shared" si="4"/>
        <v>0</v>
      </c>
      <c r="I24" s="40">
        <f t="shared" si="4"/>
        <v>-46811138</v>
      </c>
      <c r="J24" s="41">
        <f t="shared" si="4"/>
        <v>-46079272</v>
      </c>
      <c r="K24" s="43">
        <f t="shared" si="4"/>
        <v>-45341265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82672883</v>
      </c>
      <c r="C27" s="7">
        <v>96878322</v>
      </c>
      <c r="D27" s="64">
        <v>130778647</v>
      </c>
      <c r="E27" s="65">
        <v>102736650</v>
      </c>
      <c r="F27" s="7">
        <v>151493650</v>
      </c>
      <c r="G27" s="66">
        <v>151493650</v>
      </c>
      <c r="H27" s="67">
        <v>0</v>
      </c>
      <c r="I27" s="65">
        <v>109886450</v>
      </c>
      <c r="J27" s="7">
        <v>119128800</v>
      </c>
      <c r="K27" s="66">
        <v>119989000</v>
      </c>
    </row>
    <row r="28" spans="1:11" ht="13.5">
      <c r="A28" s="68" t="s">
        <v>30</v>
      </c>
      <c r="B28" s="6">
        <v>69015886</v>
      </c>
      <c r="C28" s="6">
        <v>96878322</v>
      </c>
      <c r="D28" s="23">
        <v>130778647</v>
      </c>
      <c r="E28" s="24">
        <v>102736650</v>
      </c>
      <c r="F28" s="6">
        <v>143053650</v>
      </c>
      <c r="G28" s="25">
        <v>143053650</v>
      </c>
      <c r="H28" s="26">
        <v>0</v>
      </c>
      <c r="I28" s="24">
        <v>109886450</v>
      </c>
      <c r="J28" s="6">
        <v>119128800</v>
      </c>
      <c r="K28" s="25">
        <v>119989000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8440000</v>
      </c>
      <c r="G29" s="25">
        <v>8440000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13656997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82672883</v>
      </c>
      <c r="C32" s="7">
        <f aca="true" t="shared" si="5" ref="C32:K32">SUM(C28:C31)</f>
        <v>96878322</v>
      </c>
      <c r="D32" s="64">
        <f t="shared" si="5"/>
        <v>130778647</v>
      </c>
      <c r="E32" s="65">
        <f t="shared" si="5"/>
        <v>102736650</v>
      </c>
      <c r="F32" s="7">
        <f t="shared" si="5"/>
        <v>151493650</v>
      </c>
      <c r="G32" s="66">
        <f t="shared" si="5"/>
        <v>151493650</v>
      </c>
      <c r="H32" s="67">
        <f t="shared" si="5"/>
        <v>0</v>
      </c>
      <c r="I32" s="65">
        <f t="shared" si="5"/>
        <v>109886450</v>
      </c>
      <c r="J32" s="7">
        <f t="shared" si="5"/>
        <v>119128800</v>
      </c>
      <c r="K32" s="66">
        <f t="shared" si="5"/>
        <v>119989000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61714577</v>
      </c>
      <c r="C35" s="6">
        <v>70463055</v>
      </c>
      <c r="D35" s="23">
        <v>113972437</v>
      </c>
      <c r="E35" s="24">
        <v>74777000</v>
      </c>
      <c r="F35" s="6">
        <v>76955270</v>
      </c>
      <c r="G35" s="25">
        <v>76955270</v>
      </c>
      <c r="H35" s="26">
        <v>0</v>
      </c>
      <c r="I35" s="24">
        <v>58917833</v>
      </c>
      <c r="J35" s="6">
        <v>51688439</v>
      </c>
      <c r="K35" s="25">
        <v>70234680</v>
      </c>
    </row>
    <row r="36" spans="1:11" ht="13.5">
      <c r="A36" s="22" t="s">
        <v>39</v>
      </c>
      <c r="B36" s="6">
        <v>747652901</v>
      </c>
      <c r="C36" s="6">
        <v>741750275</v>
      </c>
      <c r="D36" s="23">
        <v>810522459</v>
      </c>
      <c r="E36" s="24">
        <v>842955000</v>
      </c>
      <c r="F36" s="6">
        <v>884274243</v>
      </c>
      <c r="G36" s="25">
        <v>884274243</v>
      </c>
      <c r="H36" s="26">
        <v>0</v>
      </c>
      <c r="I36" s="24">
        <v>927186105</v>
      </c>
      <c r="J36" s="6">
        <v>975656714</v>
      </c>
      <c r="K36" s="25">
        <v>1021242640</v>
      </c>
    </row>
    <row r="37" spans="1:11" ht="13.5">
      <c r="A37" s="22" t="s">
        <v>40</v>
      </c>
      <c r="B37" s="6">
        <v>56584973</v>
      </c>
      <c r="C37" s="6">
        <v>95588658</v>
      </c>
      <c r="D37" s="23">
        <v>164306059</v>
      </c>
      <c r="E37" s="24">
        <v>30745000</v>
      </c>
      <c r="F37" s="6">
        <v>30744712</v>
      </c>
      <c r="G37" s="25">
        <v>30744712</v>
      </c>
      <c r="H37" s="26">
        <v>0</v>
      </c>
      <c r="I37" s="24">
        <v>32479703</v>
      </c>
      <c r="J37" s="6">
        <v>25983763</v>
      </c>
      <c r="K37" s="25">
        <v>10393505</v>
      </c>
    </row>
    <row r="38" spans="1:11" ht="13.5">
      <c r="A38" s="22" t="s">
        <v>41</v>
      </c>
      <c r="B38" s="6">
        <v>18913505</v>
      </c>
      <c r="C38" s="6">
        <v>20175587</v>
      </c>
      <c r="D38" s="23">
        <v>27884670</v>
      </c>
      <c r="E38" s="24">
        <v>10606000</v>
      </c>
      <c r="F38" s="6">
        <v>10606170</v>
      </c>
      <c r="G38" s="25">
        <v>10606170</v>
      </c>
      <c r="H38" s="26">
        <v>0</v>
      </c>
      <c r="I38" s="24">
        <v>27655881</v>
      </c>
      <c r="J38" s="6">
        <v>28558589</v>
      </c>
      <c r="K38" s="25">
        <v>29476316</v>
      </c>
    </row>
    <row r="39" spans="1:11" ht="13.5">
      <c r="A39" s="22" t="s">
        <v>42</v>
      </c>
      <c r="B39" s="6">
        <v>733869000</v>
      </c>
      <c r="C39" s="6">
        <v>696449085</v>
      </c>
      <c r="D39" s="23">
        <v>732304167</v>
      </c>
      <c r="E39" s="24">
        <v>876381000</v>
      </c>
      <c r="F39" s="6">
        <v>919878631</v>
      </c>
      <c r="G39" s="25">
        <v>919878631</v>
      </c>
      <c r="H39" s="26">
        <v>0</v>
      </c>
      <c r="I39" s="24">
        <v>925968353</v>
      </c>
      <c r="J39" s="6">
        <v>972802802</v>
      </c>
      <c r="K39" s="25">
        <v>1051607500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65780733</v>
      </c>
      <c r="C42" s="6">
        <v>85671775</v>
      </c>
      <c r="D42" s="23">
        <v>135023807</v>
      </c>
      <c r="E42" s="24">
        <v>101898013</v>
      </c>
      <c r="F42" s="6">
        <v>150157994</v>
      </c>
      <c r="G42" s="25">
        <v>150157994</v>
      </c>
      <c r="H42" s="26">
        <v>103960823</v>
      </c>
      <c r="I42" s="24">
        <v>112446516</v>
      </c>
      <c r="J42" s="6">
        <v>121829697</v>
      </c>
      <c r="K42" s="25">
        <v>122833046</v>
      </c>
    </row>
    <row r="43" spans="1:11" ht="13.5">
      <c r="A43" s="22" t="s">
        <v>45</v>
      </c>
      <c r="B43" s="6">
        <v>-76420932</v>
      </c>
      <c r="C43" s="6">
        <v>-87426782</v>
      </c>
      <c r="D43" s="23">
        <v>-117227083</v>
      </c>
      <c r="E43" s="24">
        <v>-102736650</v>
      </c>
      <c r="F43" s="6">
        <v>-151492819</v>
      </c>
      <c r="G43" s="25">
        <v>-151492819</v>
      </c>
      <c r="H43" s="26">
        <v>-151986867</v>
      </c>
      <c r="I43" s="24">
        <v>-109886448</v>
      </c>
      <c r="J43" s="6">
        <v>-119128800</v>
      </c>
      <c r="K43" s="25">
        <v>-119989000</v>
      </c>
    </row>
    <row r="44" spans="1:11" ht="13.5">
      <c r="A44" s="22" t="s">
        <v>46</v>
      </c>
      <c r="B44" s="6">
        <v>3431855</v>
      </c>
      <c r="C44" s="6">
        <v>619160</v>
      </c>
      <c r="D44" s="23">
        <v>-357152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2330973</v>
      </c>
      <c r="C45" s="7">
        <v>1195124</v>
      </c>
      <c r="D45" s="64">
        <v>18634696</v>
      </c>
      <c r="E45" s="65">
        <v>18302031</v>
      </c>
      <c r="F45" s="7">
        <v>17299224</v>
      </c>
      <c r="G45" s="66">
        <v>17299224</v>
      </c>
      <c r="H45" s="67">
        <v>-29391995</v>
      </c>
      <c r="I45" s="65">
        <v>4016960</v>
      </c>
      <c r="J45" s="7">
        <v>6717857</v>
      </c>
      <c r="K45" s="66">
        <v>9561903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16609234</v>
      </c>
      <c r="C48" s="6">
        <v>2646249</v>
      </c>
      <c r="D48" s="23">
        <v>22086466</v>
      </c>
      <c r="E48" s="24">
        <v>20846000</v>
      </c>
      <c r="F48" s="6">
        <v>19842762</v>
      </c>
      <c r="G48" s="25">
        <v>19842762</v>
      </c>
      <c r="H48" s="26">
        <v>0</v>
      </c>
      <c r="I48" s="24">
        <v>7516576</v>
      </c>
      <c r="J48" s="6">
        <v>10567434</v>
      </c>
      <c r="K48" s="25">
        <v>13796435</v>
      </c>
    </row>
    <row r="49" spans="1:11" ht="13.5">
      <c r="A49" s="22" t="s">
        <v>50</v>
      </c>
      <c r="B49" s="6">
        <f>+B75</f>
        <v>40008385.37386696</v>
      </c>
      <c r="C49" s="6">
        <f aca="true" t="shared" si="6" ref="C49:K49">+C75</f>
        <v>63068084.604445815</v>
      </c>
      <c r="D49" s="23">
        <f t="shared" si="6"/>
        <v>143367910.85742196</v>
      </c>
      <c r="E49" s="24">
        <f t="shared" si="6"/>
        <v>5867591.861891799</v>
      </c>
      <c r="F49" s="6">
        <f t="shared" si="6"/>
        <v>2518015.4716579206</v>
      </c>
      <c r="G49" s="25">
        <f t="shared" si="6"/>
        <v>2518015.4716579206</v>
      </c>
      <c r="H49" s="26">
        <f t="shared" si="6"/>
        <v>0</v>
      </c>
      <c r="I49" s="24">
        <f t="shared" si="6"/>
        <v>4236973.639766611</v>
      </c>
      <c r="J49" s="6">
        <f t="shared" si="6"/>
        <v>3389578.2087647207</v>
      </c>
      <c r="K49" s="25">
        <f t="shared" si="6"/>
        <v>-20616830.32477097</v>
      </c>
    </row>
    <row r="50" spans="1:11" ht="13.5">
      <c r="A50" s="34" t="s">
        <v>51</v>
      </c>
      <c r="B50" s="7">
        <f>+B48-B49</f>
        <v>-23399151.37386696</v>
      </c>
      <c r="C50" s="7">
        <f aca="true" t="shared" si="7" ref="C50:K50">+C48-C49</f>
        <v>-60421835.604445815</v>
      </c>
      <c r="D50" s="64">
        <f t="shared" si="7"/>
        <v>-121281444.85742196</v>
      </c>
      <c r="E50" s="65">
        <f t="shared" si="7"/>
        <v>14978408.138108201</v>
      </c>
      <c r="F50" s="7">
        <f t="shared" si="7"/>
        <v>17324746.52834208</v>
      </c>
      <c r="G50" s="66">
        <f t="shared" si="7"/>
        <v>17324746.52834208</v>
      </c>
      <c r="H50" s="67">
        <f t="shared" si="7"/>
        <v>0</v>
      </c>
      <c r="I50" s="65">
        <f t="shared" si="7"/>
        <v>3279602.360233389</v>
      </c>
      <c r="J50" s="7">
        <f t="shared" si="7"/>
        <v>7177855.791235279</v>
      </c>
      <c r="K50" s="66">
        <f t="shared" si="7"/>
        <v>34413265.32477097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589676084</v>
      </c>
      <c r="C53" s="6">
        <v>832426485</v>
      </c>
      <c r="D53" s="23">
        <v>130778647</v>
      </c>
      <c r="E53" s="24">
        <v>872455228</v>
      </c>
      <c r="F53" s="6">
        <v>921212228</v>
      </c>
      <c r="G53" s="25">
        <v>921212228</v>
      </c>
      <c r="H53" s="26">
        <v>769718578</v>
      </c>
      <c r="I53" s="24">
        <v>1001598677</v>
      </c>
      <c r="J53" s="6">
        <v>1120727477</v>
      </c>
      <c r="K53" s="25">
        <v>1233716476</v>
      </c>
    </row>
    <row r="54" spans="1:11" ht="13.5">
      <c r="A54" s="22" t="s">
        <v>95</v>
      </c>
      <c r="B54" s="6">
        <v>93489123</v>
      </c>
      <c r="C54" s="6">
        <v>94508594</v>
      </c>
      <c r="D54" s="23">
        <v>63237857</v>
      </c>
      <c r="E54" s="24">
        <v>103210060</v>
      </c>
      <c r="F54" s="6">
        <v>103210060</v>
      </c>
      <c r="G54" s="25">
        <v>103210060</v>
      </c>
      <c r="H54" s="26">
        <v>0</v>
      </c>
      <c r="I54" s="24">
        <v>66974588</v>
      </c>
      <c r="J54" s="6">
        <v>70658190</v>
      </c>
      <c r="K54" s="25">
        <v>74403074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67886450</v>
      </c>
      <c r="J55" s="6">
        <v>100128800</v>
      </c>
      <c r="K55" s="25">
        <v>97989000</v>
      </c>
    </row>
    <row r="56" spans="1:11" ht="13.5">
      <c r="A56" s="22" t="s">
        <v>55</v>
      </c>
      <c r="B56" s="6">
        <v>23822819</v>
      </c>
      <c r="C56" s="6">
        <v>24099155</v>
      </c>
      <c r="D56" s="23">
        <v>0</v>
      </c>
      <c r="E56" s="24">
        <v>13355000</v>
      </c>
      <c r="F56" s="6">
        <v>0</v>
      </c>
      <c r="G56" s="25">
        <v>0</v>
      </c>
      <c r="H56" s="26">
        <v>0</v>
      </c>
      <c r="I56" s="24">
        <v>13399929</v>
      </c>
      <c r="J56" s="6">
        <v>14120150</v>
      </c>
      <c r="K56" s="25">
        <v>14868519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6050413</v>
      </c>
      <c r="F59" s="6">
        <v>6575002</v>
      </c>
      <c r="G59" s="25">
        <v>6575002</v>
      </c>
      <c r="H59" s="26">
        <v>6575002</v>
      </c>
      <c r="I59" s="24">
        <v>8092768</v>
      </c>
      <c r="J59" s="6">
        <v>8701005</v>
      </c>
      <c r="K59" s="25">
        <v>9177256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3278000</v>
      </c>
      <c r="G60" s="25">
        <v>3278000</v>
      </c>
      <c r="H60" s="26">
        <v>3278000</v>
      </c>
      <c r="I60" s="24">
        <v>3278000</v>
      </c>
      <c r="J60" s="6">
        <v>3474680</v>
      </c>
      <c r="K60" s="25">
        <v>3683161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14196</v>
      </c>
      <c r="C62" s="92">
        <v>14196</v>
      </c>
      <c r="D62" s="93">
        <v>0</v>
      </c>
      <c r="E62" s="91">
        <v>14196</v>
      </c>
      <c r="F62" s="92">
        <v>14196</v>
      </c>
      <c r="G62" s="93">
        <v>14196</v>
      </c>
      <c r="H62" s="94">
        <v>14196</v>
      </c>
      <c r="I62" s="91">
        <v>14196</v>
      </c>
      <c r="J62" s="92">
        <v>14196</v>
      </c>
      <c r="K62" s="93">
        <v>14196</v>
      </c>
    </row>
    <row r="63" spans="1:11" ht="13.5">
      <c r="A63" s="90" t="s">
        <v>61</v>
      </c>
      <c r="B63" s="91">
        <v>4162</v>
      </c>
      <c r="C63" s="92">
        <v>4162</v>
      </c>
      <c r="D63" s="93">
        <v>4162</v>
      </c>
      <c r="E63" s="91">
        <v>4162</v>
      </c>
      <c r="F63" s="92">
        <v>4162</v>
      </c>
      <c r="G63" s="93">
        <v>4162</v>
      </c>
      <c r="H63" s="94">
        <v>4162</v>
      </c>
      <c r="I63" s="91">
        <v>4162</v>
      </c>
      <c r="J63" s="92">
        <v>4162</v>
      </c>
      <c r="K63" s="93">
        <v>4162</v>
      </c>
    </row>
    <row r="64" spans="1:11" ht="13.5">
      <c r="A64" s="90" t="s">
        <v>62</v>
      </c>
      <c r="B64" s="91">
        <v>10472</v>
      </c>
      <c r="C64" s="92">
        <v>10472</v>
      </c>
      <c r="D64" s="93">
        <v>10472</v>
      </c>
      <c r="E64" s="91">
        <v>23312</v>
      </c>
      <c r="F64" s="92">
        <v>23312</v>
      </c>
      <c r="G64" s="93">
        <v>23312</v>
      </c>
      <c r="H64" s="94">
        <v>23312</v>
      </c>
      <c r="I64" s="91">
        <v>23312</v>
      </c>
      <c r="J64" s="92">
        <v>23312</v>
      </c>
      <c r="K64" s="93">
        <v>23312</v>
      </c>
    </row>
    <row r="65" spans="1:11" ht="13.5">
      <c r="A65" s="90" t="s">
        <v>63</v>
      </c>
      <c r="B65" s="91">
        <v>39911</v>
      </c>
      <c r="C65" s="92">
        <v>39911</v>
      </c>
      <c r="D65" s="93">
        <v>39911</v>
      </c>
      <c r="E65" s="91">
        <v>38495</v>
      </c>
      <c r="F65" s="92">
        <v>38495</v>
      </c>
      <c r="G65" s="93">
        <v>38495</v>
      </c>
      <c r="H65" s="94">
        <v>38495</v>
      </c>
      <c r="I65" s="91">
        <v>38495</v>
      </c>
      <c r="J65" s="92">
        <v>38495</v>
      </c>
      <c r="K65" s="93">
        <v>38495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0.3383382796298805</v>
      </c>
      <c r="C70" s="5">
        <f aca="true" t="shared" si="8" ref="C70:K70">IF(ISERROR(C71/C72),0,(C71/C72))</f>
        <v>0.38367936970403116</v>
      </c>
      <c r="D70" s="5">
        <f t="shared" si="8"/>
        <v>0.12843178745617204</v>
      </c>
      <c r="E70" s="5">
        <f t="shared" si="8"/>
        <v>0.46128215939085504</v>
      </c>
      <c r="F70" s="5">
        <f t="shared" si="8"/>
        <v>0.4942296795711034</v>
      </c>
      <c r="G70" s="5">
        <f t="shared" si="8"/>
        <v>0.4942296795711034</v>
      </c>
      <c r="H70" s="5">
        <f t="shared" si="8"/>
        <v>0</v>
      </c>
      <c r="I70" s="5">
        <f t="shared" si="8"/>
        <v>0.5494560057205097</v>
      </c>
      <c r="J70" s="5">
        <f t="shared" si="8"/>
        <v>0.5494560454258177</v>
      </c>
      <c r="K70" s="5">
        <f t="shared" si="8"/>
        <v>0.549456052801978</v>
      </c>
    </row>
    <row r="71" spans="1:11" ht="12.75" hidden="1">
      <c r="A71" s="1" t="s">
        <v>101</v>
      </c>
      <c r="B71" s="1">
        <f>+B83</f>
        <v>26230703</v>
      </c>
      <c r="C71" s="1">
        <f aca="true" t="shared" si="9" ref="C71:K71">+C83</f>
        <v>34966167</v>
      </c>
      <c r="D71" s="1">
        <f t="shared" si="9"/>
        <v>10722342</v>
      </c>
      <c r="E71" s="1">
        <f t="shared" si="9"/>
        <v>43784266</v>
      </c>
      <c r="F71" s="1">
        <f t="shared" si="9"/>
        <v>48451904</v>
      </c>
      <c r="G71" s="1">
        <f t="shared" si="9"/>
        <v>48451904</v>
      </c>
      <c r="H71" s="1">
        <f t="shared" si="9"/>
        <v>51484336</v>
      </c>
      <c r="I71" s="1">
        <f t="shared" si="9"/>
        <v>58140329</v>
      </c>
      <c r="J71" s="1">
        <f t="shared" si="9"/>
        <v>61338052</v>
      </c>
      <c r="K71" s="1">
        <f t="shared" si="9"/>
        <v>64588970</v>
      </c>
    </row>
    <row r="72" spans="1:11" ht="12.75" hidden="1">
      <c r="A72" s="1" t="s">
        <v>102</v>
      </c>
      <c r="B72" s="1">
        <f>+B77</f>
        <v>77528038</v>
      </c>
      <c r="C72" s="1">
        <f aca="true" t="shared" si="10" ref="C72:K72">+C77</f>
        <v>91133821</v>
      </c>
      <c r="D72" s="1">
        <f t="shared" si="10"/>
        <v>83486668</v>
      </c>
      <c r="E72" s="1">
        <f t="shared" si="10"/>
        <v>94918620</v>
      </c>
      <c r="F72" s="1">
        <f t="shared" si="10"/>
        <v>98035197</v>
      </c>
      <c r="G72" s="1">
        <f t="shared" si="10"/>
        <v>98035197</v>
      </c>
      <c r="H72" s="1">
        <f t="shared" si="10"/>
        <v>0</v>
      </c>
      <c r="I72" s="1">
        <f t="shared" si="10"/>
        <v>105814348</v>
      </c>
      <c r="J72" s="1">
        <f t="shared" si="10"/>
        <v>111634138</v>
      </c>
      <c r="K72" s="1">
        <f t="shared" si="10"/>
        <v>117550748</v>
      </c>
    </row>
    <row r="73" spans="1:11" ht="12.75" hidden="1">
      <c r="A73" s="1" t="s">
        <v>103</v>
      </c>
      <c r="B73" s="1">
        <f>+B74</f>
        <v>28126099.499999996</v>
      </c>
      <c r="C73" s="1">
        <f aca="true" t="shared" si="11" ref="C73:K73">+(C78+C80+C81+C82)-(B78+B80+B81+B82)</f>
        <v>17325892</v>
      </c>
      <c r="D73" s="1">
        <f t="shared" si="11"/>
        <v>23234698</v>
      </c>
      <c r="E73" s="1">
        <f t="shared" si="11"/>
        <v>-35657741</v>
      </c>
      <c r="F73" s="1">
        <f>+(F78+F80+F81+F82)-(D78+D80+D81+D82)</f>
        <v>-32476233</v>
      </c>
      <c r="G73" s="1">
        <f>+(G78+G80+G81+G82)-(D78+D80+D81+D82)</f>
        <v>-32476233</v>
      </c>
      <c r="H73" s="1">
        <f>+(H78+H80+H81+H82)-(D78+D80+D81+D82)</f>
        <v>-89588741</v>
      </c>
      <c r="I73" s="1">
        <f>+(I78+I80+I81+I82)-(E78+E80+E81+E82)</f>
        <v>-2529743</v>
      </c>
      <c r="J73" s="1">
        <f t="shared" si="11"/>
        <v>-10280252</v>
      </c>
      <c r="K73" s="1">
        <f t="shared" si="11"/>
        <v>15317240</v>
      </c>
    </row>
    <row r="74" spans="1:11" ht="12.75" hidden="1">
      <c r="A74" s="1" t="s">
        <v>104</v>
      </c>
      <c r="B74" s="1">
        <f>+TREND(C74:E74)</f>
        <v>28126099.499999996</v>
      </c>
      <c r="C74" s="1">
        <f>+C73</f>
        <v>17325892</v>
      </c>
      <c r="D74" s="1">
        <f aca="true" t="shared" si="12" ref="D74:K74">+D73</f>
        <v>23234698</v>
      </c>
      <c r="E74" s="1">
        <f t="shared" si="12"/>
        <v>-35657741</v>
      </c>
      <c r="F74" s="1">
        <f t="shared" si="12"/>
        <v>-32476233</v>
      </c>
      <c r="G74" s="1">
        <f t="shared" si="12"/>
        <v>-32476233</v>
      </c>
      <c r="H74" s="1">
        <f t="shared" si="12"/>
        <v>-89588741</v>
      </c>
      <c r="I74" s="1">
        <f t="shared" si="12"/>
        <v>-2529743</v>
      </c>
      <c r="J74" s="1">
        <f t="shared" si="12"/>
        <v>-10280252</v>
      </c>
      <c r="K74" s="1">
        <f t="shared" si="12"/>
        <v>15317240</v>
      </c>
    </row>
    <row r="75" spans="1:11" ht="12.75" hidden="1">
      <c r="A75" s="1" t="s">
        <v>105</v>
      </c>
      <c r="B75" s="1">
        <f>+B84-(((B80+B81+B78)*B70)-B79)</f>
        <v>40008385.37386696</v>
      </c>
      <c r="C75" s="1">
        <f aca="true" t="shared" si="13" ref="C75:K75">+C84-(((C80+C81+C78)*C70)-C79)</f>
        <v>63068084.604445815</v>
      </c>
      <c r="D75" s="1">
        <f t="shared" si="13"/>
        <v>143367910.85742196</v>
      </c>
      <c r="E75" s="1">
        <f t="shared" si="13"/>
        <v>5867591.861891799</v>
      </c>
      <c r="F75" s="1">
        <f t="shared" si="13"/>
        <v>2518015.4716579206</v>
      </c>
      <c r="G75" s="1">
        <f t="shared" si="13"/>
        <v>2518015.4716579206</v>
      </c>
      <c r="H75" s="1">
        <f t="shared" si="13"/>
        <v>0</v>
      </c>
      <c r="I75" s="1">
        <f t="shared" si="13"/>
        <v>4236973.639766611</v>
      </c>
      <c r="J75" s="1">
        <f t="shared" si="13"/>
        <v>3389578.2087647207</v>
      </c>
      <c r="K75" s="1">
        <f t="shared" si="13"/>
        <v>-20616830.32477097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77528038</v>
      </c>
      <c r="C77" s="3">
        <v>91133821</v>
      </c>
      <c r="D77" s="3">
        <v>83486668</v>
      </c>
      <c r="E77" s="3">
        <v>94918620</v>
      </c>
      <c r="F77" s="3">
        <v>98035197</v>
      </c>
      <c r="G77" s="3">
        <v>98035197</v>
      </c>
      <c r="H77" s="3">
        <v>0</v>
      </c>
      <c r="I77" s="3">
        <v>105814348</v>
      </c>
      <c r="J77" s="3">
        <v>111634138</v>
      </c>
      <c r="K77" s="3">
        <v>117550748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56584973</v>
      </c>
      <c r="C79" s="3">
        <v>88526762</v>
      </c>
      <c r="D79" s="3">
        <v>154873953</v>
      </c>
      <c r="E79" s="3">
        <v>30745000</v>
      </c>
      <c r="F79" s="3">
        <v>30744712</v>
      </c>
      <c r="G79" s="3">
        <v>30744712</v>
      </c>
      <c r="H79" s="3">
        <v>0</v>
      </c>
      <c r="I79" s="3">
        <v>32479703</v>
      </c>
      <c r="J79" s="3">
        <v>25983763</v>
      </c>
      <c r="K79" s="3">
        <v>10393505</v>
      </c>
    </row>
    <row r="80" spans="1:11" ht="12.75" hidden="1">
      <c r="A80" s="2" t="s">
        <v>67</v>
      </c>
      <c r="B80" s="3">
        <v>18784856</v>
      </c>
      <c r="C80" s="3">
        <v>24100524</v>
      </c>
      <c r="D80" s="3">
        <v>89588741</v>
      </c>
      <c r="E80" s="3">
        <v>53931000</v>
      </c>
      <c r="F80" s="3">
        <v>57112508</v>
      </c>
      <c r="G80" s="3">
        <v>57112508</v>
      </c>
      <c r="H80" s="3">
        <v>0</v>
      </c>
      <c r="I80" s="3">
        <v>51401257</v>
      </c>
      <c r="J80" s="3">
        <v>41121005</v>
      </c>
      <c r="K80" s="3">
        <v>56438245</v>
      </c>
    </row>
    <row r="81" spans="1:11" ht="12.75" hidden="1">
      <c r="A81" s="2" t="s">
        <v>68</v>
      </c>
      <c r="B81" s="3">
        <v>30209268</v>
      </c>
      <c r="C81" s="3">
        <v>42253519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34027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26230703</v>
      </c>
      <c r="C83" s="3">
        <v>34966167</v>
      </c>
      <c r="D83" s="3">
        <v>10722342</v>
      </c>
      <c r="E83" s="3">
        <v>43784266</v>
      </c>
      <c r="F83" s="3">
        <v>48451904</v>
      </c>
      <c r="G83" s="3">
        <v>48451904</v>
      </c>
      <c r="H83" s="3">
        <v>51484336</v>
      </c>
      <c r="I83" s="3">
        <v>58140329</v>
      </c>
      <c r="J83" s="3">
        <v>61338052</v>
      </c>
      <c r="K83" s="3">
        <v>64588970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36457555</v>
      </c>
      <c r="C5" s="6">
        <v>59400809</v>
      </c>
      <c r="D5" s="23">
        <v>64117324</v>
      </c>
      <c r="E5" s="24">
        <v>81773272</v>
      </c>
      <c r="F5" s="6">
        <v>81773272</v>
      </c>
      <c r="G5" s="25">
        <v>81773272</v>
      </c>
      <c r="H5" s="26">
        <v>0</v>
      </c>
      <c r="I5" s="24">
        <v>88315133</v>
      </c>
      <c r="J5" s="6">
        <v>95380344</v>
      </c>
      <c r="K5" s="25">
        <v>103010772</v>
      </c>
    </row>
    <row r="6" spans="1:11" ht="13.5">
      <c r="A6" s="22" t="s">
        <v>18</v>
      </c>
      <c r="B6" s="6">
        <v>57128562</v>
      </c>
      <c r="C6" s="6">
        <v>69204927</v>
      </c>
      <c r="D6" s="23">
        <v>76852212</v>
      </c>
      <c r="E6" s="24">
        <v>97579998</v>
      </c>
      <c r="F6" s="6">
        <v>83877425</v>
      </c>
      <c r="G6" s="25">
        <v>83877425</v>
      </c>
      <c r="H6" s="26">
        <v>0</v>
      </c>
      <c r="I6" s="24">
        <v>107974493</v>
      </c>
      <c r="J6" s="6">
        <v>121613474</v>
      </c>
      <c r="K6" s="25">
        <v>137013073</v>
      </c>
    </row>
    <row r="7" spans="1:11" ht="13.5">
      <c r="A7" s="22" t="s">
        <v>19</v>
      </c>
      <c r="B7" s="6">
        <v>2308609</v>
      </c>
      <c r="C7" s="6">
        <v>3047658</v>
      </c>
      <c r="D7" s="23">
        <v>1794382</v>
      </c>
      <c r="E7" s="24">
        <v>2662000</v>
      </c>
      <c r="F7" s="6">
        <v>662000</v>
      </c>
      <c r="G7" s="25">
        <v>662000</v>
      </c>
      <c r="H7" s="26">
        <v>0</v>
      </c>
      <c r="I7" s="24">
        <v>728200</v>
      </c>
      <c r="J7" s="6">
        <v>801020</v>
      </c>
      <c r="K7" s="25">
        <v>881122</v>
      </c>
    </row>
    <row r="8" spans="1:11" ht="13.5">
      <c r="A8" s="22" t="s">
        <v>20</v>
      </c>
      <c r="B8" s="6">
        <v>245240117</v>
      </c>
      <c r="C8" s="6">
        <v>275222275</v>
      </c>
      <c r="D8" s="23">
        <v>314427664</v>
      </c>
      <c r="E8" s="24">
        <v>364477493</v>
      </c>
      <c r="F8" s="6">
        <v>371742108</v>
      </c>
      <c r="G8" s="25">
        <v>371742108</v>
      </c>
      <c r="H8" s="26">
        <v>0</v>
      </c>
      <c r="I8" s="24">
        <v>436750790</v>
      </c>
      <c r="J8" s="6">
        <v>456619512</v>
      </c>
      <c r="K8" s="25">
        <v>465895477</v>
      </c>
    </row>
    <row r="9" spans="1:11" ht="13.5">
      <c r="A9" s="22" t="s">
        <v>21</v>
      </c>
      <c r="B9" s="6">
        <v>18409053</v>
      </c>
      <c r="C9" s="6">
        <v>48923453</v>
      </c>
      <c r="D9" s="23">
        <v>34160737</v>
      </c>
      <c r="E9" s="24">
        <v>31178553</v>
      </c>
      <c r="F9" s="6">
        <v>35570051</v>
      </c>
      <c r="G9" s="25">
        <v>35570051</v>
      </c>
      <c r="H9" s="26">
        <v>0</v>
      </c>
      <c r="I9" s="24">
        <v>39918188</v>
      </c>
      <c r="J9" s="6">
        <v>43910008</v>
      </c>
      <c r="K9" s="25">
        <v>48301008</v>
      </c>
    </row>
    <row r="10" spans="1:11" ht="25.5">
      <c r="A10" s="27" t="s">
        <v>94</v>
      </c>
      <c r="B10" s="28">
        <f>SUM(B5:B9)</f>
        <v>359543896</v>
      </c>
      <c r="C10" s="29">
        <f aca="true" t="shared" si="0" ref="C10:K10">SUM(C5:C9)</f>
        <v>455799122</v>
      </c>
      <c r="D10" s="30">
        <f t="shared" si="0"/>
        <v>491352319</v>
      </c>
      <c r="E10" s="28">
        <f t="shared" si="0"/>
        <v>577671316</v>
      </c>
      <c r="F10" s="29">
        <f t="shared" si="0"/>
        <v>573624856</v>
      </c>
      <c r="G10" s="31">
        <f t="shared" si="0"/>
        <v>573624856</v>
      </c>
      <c r="H10" s="32">
        <f t="shared" si="0"/>
        <v>0</v>
      </c>
      <c r="I10" s="28">
        <f t="shared" si="0"/>
        <v>673686804</v>
      </c>
      <c r="J10" s="29">
        <f t="shared" si="0"/>
        <v>718324358</v>
      </c>
      <c r="K10" s="31">
        <f t="shared" si="0"/>
        <v>755101452</v>
      </c>
    </row>
    <row r="11" spans="1:11" ht="13.5">
      <c r="A11" s="22" t="s">
        <v>22</v>
      </c>
      <c r="B11" s="6">
        <v>180219167</v>
      </c>
      <c r="C11" s="6">
        <v>200074807</v>
      </c>
      <c r="D11" s="23">
        <v>237098203</v>
      </c>
      <c r="E11" s="24">
        <v>226291538</v>
      </c>
      <c r="F11" s="6">
        <v>224400356</v>
      </c>
      <c r="G11" s="25">
        <v>224400356</v>
      </c>
      <c r="H11" s="26">
        <v>0</v>
      </c>
      <c r="I11" s="24">
        <v>246784845</v>
      </c>
      <c r="J11" s="6">
        <v>251663602</v>
      </c>
      <c r="K11" s="25">
        <v>251300982</v>
      </c>
    </row>
    <row r="12" spans="1:11" ht="13.5">
      <c r="A12" s="22" t="s">
        <v>23</v>
      </c>
      <c r="B12" s="6">
        <v>12787445</v>
      </c>
      <c r="C12" s="6">
        <v>18233198</v>
      </c>
      <c r="D12" s="23">
        <v>19136513</v>
      </c>
      <c r="E12" s="24">
        <v>19121117</v>
      </c>
      <c r="F12" s="6">
        <v>19122317</v>
      </c>
      <c r="G12" s="25">
        <v>19122317</v>
      </c>
      <c r="H12" s="26">
        <v>0</v>
      </c>
      <c r="I12" s="24">
        <v>21690339</v>
      </c>
      <c r="J12" s="6">
        <v>23535622</v>
      </c>
      <c r="K12" s="25">
        <v>23491005</v>
      </c>
    </row>
    <row r="13" spans="1:11" ht="13.5">
      <c r="A13" s="22" t="s">
        <v>95</v>
      </c>
      <c r="B13" s="6">
        <v>59976527</v>
      </c>
      <c r="C13" s="6">
        <v>56426688</v>
      </c>
      <c r="D13" s="23">
        <v>55899787</v>
      </c>
      <c r="E13" s="24">
        <v>64396900</v>
      </c>
      <c r="F13" s="6">
        <v>64396900</v>
      </c>
      <c r="G13" s="25">
        <v>64396900</v>
      </c>
      <c r="H13" s="26">
        <v>0</v>
      </c>
      <c r="I13" s="24">
        <v>67874333</v>
      </c>
      <c r="J13" s="6">
        <v>71539548</v>
      </c>
      <c r="K13" s="25">
        <v>75331141</v>
      </c>
    </row>
    <row r="14" spans="1:11" ht="13.5">
      <c r="A14" s="22" t="s">
        <v>24</v>
      </c>
      <c r="B14" s="6">
        <v>2371494</v>
      </c>
      <c r="C14" s="6">
        <v>1182374</v>
      </c>
      <c r="D14" s="23">
        <v>2314209</v>
      </c>
      <c r="E14" s="24">
        <v>930352</v>
      </c>
      <c r="F14" s="6">
        <v>1330352</v>
      </c>
      <c r="G14" s="25">
        <v>1330352</v>
      </c>
      <c r="H14" s="26">
        <v>0</v>
      </c>
      <c r="I14" s="24">
        <v>780591</v>
      </c>
      <c r="J14" s="6">
        <v>1033543</v>
      </c>
      <c r="K14" s="25">
        <v>1088320</v>
      </c>
    </row>
    <row r="15" spans="1:11" ht="13.5">
      <c r="A15" s="22" t="s">
        <v>25</v>
      </c>
      <c r="B15" s="6">
        <v>53539888</v>
      </c>
      <c r="C15" s="6">
        <v>56037591</v>
      </c>
      <c r="D15" s="23">
        <v>83979249</v>
      </c>
      <c r="E15" s="24">
        <v>73195879</v>
      </c>
      <c r="F15" s="6">
        <v>73269741</v>
      </c>
      <c r="G15" s="25">
        <v>73269741</v>
      </c>
      <c r="H15" s="26">
        <v>0</v>
      </c>
      <c r="I15" s="24">
        <v>83057785</v>
      </c>
      <c r="J15" s="6">
        <v>94303010</v>
      </c>
      <c r="K15" s="25">
        <v>107504935</v>
      </c>
    </row>
    <row r="16" spans="1:11" ht="13.5">
      <c r="A16" s="33" t="s">
        <v>26</v>
      </c>
      <c r="B16" s="6">
        <v>0</v>
      </c>
      <c r="C16" s="6">
        <v>96586</v>
      </c>
      <c r="D16" s="23">
        <v>40580</v>
      </c>
      <c r="E16" s="24">
        <v>211200</v>
      </c>
      <c r="F16" s="6">
        <v>0</v>
      </c>
      <c r="G16" s="25">
        <v>0</v>
      </c>
      <c r="H16" s="26">
        <v>0</v>
      </c>
      <c r="I16" s="24">
        <v>222605</v>
      </c>
      <c r="J16" s="6">
        <v>234625</v>
      </c>
      <c r="K16" s="25">
        <v>247061</v>
      </c>
    </row>
    <row r="17" spans="1:11" ht="13.5">
      <c r="A17" s="22" t="s">
        <v>27</v>
      </c>
      <c r="B17" s="6">
        <v>152079996</v>
      </c>
      <c r="C17" s="6">
        <v>169178694</v>
      </c>
      <c r="D17" s="23">
        <v>217156204</v>
      </c>
      <c r="E17" s="24">
        <v>197335817</v>
      </c>
      <c r="F17" s="6">
        <v>193988138</v>
      </c>
      <c r="G17" s="25">
        <v>193988138</v>
      </c>
      <c r="H17" s="26">
        <v>0</v>
      </c>
      <c r="I17" s="24">
        <v>161910489</v>
      </c>
      <c r="J17" s="6">
        <v>195975846</v>
      </c>
      <c r="K17" s="25">
        <v>207134616</v>
      </c>
    </row>
    <row r="18" spans="1:11" ht="13.5">
      <c r="A18" s="34" t="s">
        <v>28</v>
      </c>
      <c r="B18" s="35">
        <f>SUM(B11:B17)</f>
        <v>460974517</v>
      </c>
      <c r="C18" s="36">
        <f aca="true" t="shared" si="1" ref="C18:K18">SUM(C11:C17)</f>
        <v>501229938</v>
      </c>
      <c r="D18" s="37">
        <f t="shared" si="1"/>
        <v>615624745</v>
      </c>
      <c r="E18" s="35">
        <f t="shared" si="1"/>
        <v>581482803</v>
      </c>
      <c r="F18" s="36">
        <f t="shared" si="1"/>
        <v>576507804</v>
      </c>
      <c r="G18" s="38">
        <f t="shared" si="1"/>
        <v>576507804</v>
      </c>
      <c r="H18" s="39">
        <f t="shared" si="1"/>
        <v>0</v>
      </c>
      <c r="I18" s="35">
        <f t="shared" si="1"/>
        <v>582320987</v>
      </c>
      <c r="J18" s="36">
        <f t="shared" si="1"/>
        <v>638285796</v>
      </c>
      <c r="K18" s="38">
        <f t="shared" si="1"/>
        <v>666098060</v>
      </c>
    </row>
    <row r="19" spans="1:11" ht="13.5">
      <c r="A19" s="34" t="s">
        <v>29</v>
      </c>
      <c r="B19" s="40">
        <f>+B10-B18</f>
        <v>-101430621</v>
      </c>
      <c r="C19" s="41">
        <f aca="true" t="shared" si="2" ref="C19:K19">+C10-C18</f>
        <v>-45430816</v>
      </c>
      <c r="D19" s="42">
        <f t="shared" si="2"/>
        <v>-124272426</v>
      </c>
      <c r="E19" s="40">
        <f t="shared" si="2"/>
        <v>-3811487</v>
      </c>
      <c r="F19" s="41">
        <f t="shared" si="2"/>
        <v>-2882948</v>
      </c>
      <c r="G19" s="43">
        <f t="shared" si="2"/>
        <v>-2882948</v>
      </c>
      <c r="H19" s="44">
        <f t="shared" si="2"/>
        <v>0</v>
      </c>
      <c r="I19" s="40">
        <f t="shared" si="2"/>
        <v>91365817</v>
      </c>
      <c r="J19" s="41">
        <f t="shared" si="2"/>
        <v>80038562</v>
      </c>
      <c r="K19" s="43">
        <f t="shared" si="2"/>
        <v>89003392</v>
      </c>
    </row>
    <row r="20" spans="1:11" ht="13.5">
      <c r="A20" s="22" t="s">
        <v>30</v>
      </c>
      <c r="B20" s="24">
        <v>140839806</v>
      </c>
      <c r="C20" s="6">
        <v>142971506</v>
      </c>
      <c r="D20" s="23">
        <v>169433155</v>
      </c>
      <c r="E20" s="24">
        <v>219381506</v>
      </c>
      <c r="F20" s="6">
        <v>226792356</v>
      </c>
      <c r="G20" s="25">
        <v>226792356</v>
      </c>
      <c r="H20" s="26">
        <v>0</v>
      </c>
      <c r="I20" s="24">
        <v>382574260</v>
      </c>
      <c r="J20" s="6">
        <v>343064487</v>
      </c>
      <c r="K20" s="25">
        <v>366164523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39409185</v>
      </c>
      <c r="C22" s="52">
        <f aca="true" t="shared" si="3" ref="C22:K22">SUM(C19:C21)</f>
        <v>97540690</v>
      </c>
      <c r="D22" s="53">
        <f t="shared" si="3"/>
        <v>45160729</v>
      </c>
      <c r="E22" s="51">
        <f t="shared" si="3"/>
        <v>215570019</v>
      </c>
      <c r="F22" s="52">
        <f t="shared" si="3"/>
        <v>223909408</v>
      </c>
      <c r="G22" s="54">
        <f t="shared" si="3"/>
        <v>223909408</v>
      </c>
      <c r="H22" s="55">
        <f t="shared" si="3"/>
        <v>0</v>
      </c>
      <c r="I22" s="51">
        <f t="shared" si="3"/>
        <v>473940077</v>
      </c>
      <c r="J22" s="52">
        <f t="shared" si="3"/>
        <v>423103049</v>
      </c>
      <c r="K22" s="54">
        <f t="shared" si="3"/>
        <v>455167915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39409185</v>
      </c>
      <c r="C24" s="41">
        <f aca="true" t="shared" si="4" ref="C24:K24">SUM(C22:C23)</f>
        <v>97540690</v>
      </c>
      <c r="D24" s="42">
        <f t="shared" si="4"/>
        <v>45160729</v>
      </c>
      <c r="E24" s="40">
        <f t="shared" si="4"/>
        <v>215570019</v>
      </c>
      <c r="F24" s="41">
        <f t="shared" si="4"/>
        <v>223909408</v>
      </c>
      <c r="G24" s="43">
        <f t="shared" si="4"/>
        <v>223909408</v>
      </c>
      <c r="H24" s="44">
        <f t="shared" si="4"/>
        <v>0</v>
      </c>
      <c r="I24" s="40">
        <f t="shared" si="4"/>
        <v>473940077</v>
      </c>
      <c r="J24" s="41">
        <f t="shared" si="4"/>
        <v>423103049</v>
      </c>
      <c r="K24" s="43">
        <f t="shared" si="4"/>
        <v>455167915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157309425</v>
      </c>
      <c r="C27" s="7">
        <v>131944876</v>
      </c>
      <c r="D27" s="64">
        <v>184115159</v>
      </c>
      <c r="E27" s="65">
        <v>230906506</v>
      </c>
      <c r="F27" s="7">
        <v>230906506</v>
      </c>
      <c r="G27" s="66">
        <v>230906506</v>
      </c>
      <c r="H27" s="67">
        <v>0</v>
      </c>
      <c r="I27" s="65">
        <v>413179261</v>
      </c>
      <c r="J27" s="7">
        <v>343664487</v>
      </c>
      <c r="K27" s="66">
        <v>366164523</v>
      </c>
    </row>
    <row r="28" spans="1:11" ht="13.5">
      <c r="A28" s="68" t="s">
        <v>30</v>
      </c>
      <c r="B28" s="6">
        <v>140839804</v>
      </c>
      <c r="C28" s="6">
        <v>122214950</v>
      </c>
      <c r="D28" s="23">
        <v>167276351</v>
      </c>
      <c r="E28" s="24">
        <v>219381506</v>
      </c>
      <c r="F28" s="6">
        <v>219381506</v>
      </c>
      <c r="G28" s="25">
        <v>219381506</v>
      </c>
      <c r="H28" s="26">
        <v>0</v>
      </c>
      <c r="I28" s="24">
        <v>382574261</v>
      </c>
      <c r="J28" s="6">
        <v>343064487</v>
      </c>
      <c r="K28" s="25">
        <v>366164523</v>
      </c>
    </row>
    <row r="29" spans="1:11" ht="13.5">
      <c r="A29" s="22" t="s">
        <v>99</v>
      </c>
      <c r="B29" s="6">
        <v>0</v>
      </c>
      <c r="C29" s="6">
        <v>0</v>
      </c>
      <c r="D29" s="23">
        <v>3752226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16469621</v>
      </c>
      <c r="C31" s="6">
        <v>9729926</v>
      </c>
      <c r="D31" s="23">
        <v>13086581</v>
      </c>
      <c r="E31" s="24">
        <v>11525000</v>
      </c>
      <c r="F31" s="6">
        <v>11525000</v>
      </c>
      <c r="G31" s="25">
        <v>11525000</v>
      </c>
      <c r="H31" s="26">
        <v>0</v>
      </c>
      <c r="I31" s="24">
        <v>30605000</v>
      </c>
      <c r="J31" s="6">
        <v>600000</v>
      </c>
      <c r="K31" s="25">
        <v>0</v>
      </c>
    </row>
    <row r="32" spans="1:11" ht="13.5">
      <c r="A32" s="34" t="s">
        <v>36</v>
      </c>
      <c r="B32" s="7">
        <f>SUM(B28:B31)</f>
        <v>157309425</v>
      </c>
      <c r="C32" s="7">
        <f aca="true" t="shared" si="5" ref="C32:K32">SUM(C28:C31)</f>
        <v>131944876</v>
      </c>
      <c r="D32" s="64">
        <f t="shared" si="5"/>
        <v>184115158</v>
      </c>
      <c r="E32" s="65">
        <f t="shared" si="5"/>
        <v>230906506</v>
      </c>
      <c r="F32" s="7">
        <f t="shared" si="5"/>
        <v>230906506</v>
      </c>
      <c r="G32" s="66">
        <f t="shared" si="5"/>
        <v>230906506</v>
      </c>
      <c r="H32" s="67">
        <f t="shared" si="5"/>
        <v>0</v>
      </c>
      <c r="I32" s="65">
        <f t="shared" si="5"/>
        <v>413179261</v>
      </c>
      <c r="J32" s="7">
        <f t="shared" si="5"/>
        <v>343664487</v>
      </c>
      <c r="K32" s="66">
        <f t="shared" si="5"/>
        <v>366164523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52149859</v>
      </c>
      <c r="C35" s="6">
        <v>72820468</v>
      </c>
      <c r="D35" s="23">
        <v>114872404</v>
      </c>
      <c r="E35" s="24">
        <v>122828588</v>
      </c>
      <c r="F35" s="6">
        <v>122828588</v>
      </c>
      <c r="G35" s="25">
        <v>122828588</v>
      </c>
      <c r="H35" s="26">
        <v>201893702</v>
      </c>
      <c r="I35" s="24">
        <v>222457670</v>
      </c>
      <c r="J35" s="6">
        <v>384124712</v>
      </c>
      <c r="K35" s="25">
        <v>558727092</v>
      </c>
    </row>
    <row r="36" spans="1:11" ht="13.5">
      <c r="A36" s="22" t="s">
        <v>39</v>
      </c>
      <c r="B36" s="6">
        <v>1331935329</v>
      </c>
      <c r="C36" s="6">
        <v>1408987391</v>
      </c>
      <c r="D36" s="23">
        <v>1576859512</v>
      </c>
      <c r="E36" s="24">
        <v>1753469531</v>
      </c>
      <c r="F36" s="6">
        <v>1753469531</v>
      </c>
      <c r="G36" s="25">
        <v>1753469531</v>
      </c>
      <c r="H36" s="26">
        <v>1718463883</v>
      </c>
      <c r="I36" s="24">
        <v>2064580674</v>
      </c>
      <c r="J36" s="6">
        <v>2336742519</v>
      </c>
      <c r="K36" s="25">
        <v>2627613418</v>
      </c>
    </row>
    <row r="37" spans="1:11" ht="13.5">
      <c r="A37" s="22" t="s">
        <v>40</v>
      </c>
      <c r="B37" s="6">
        <v>111189294</v>
      </c>
      <c r="C37" s="6">
        <v>140719445</v>
      </c>
      <c r="D37" s="23">
        <v>245166794</v>
      </c>
      <c r="E37" s="24">
        <v>91944262</v>
      </c>
      <c r="F37" s="6">
        <v>91944262</v>
      </c>
      <c r="G37" s="25">
        <v>91944262</v>
      </c>
      <c r="H37" s="26">
        <v>455963483</v>
      </c>
      <c r="I37" s="24">
        <v>183966913</v>
      </c>
      <c r="J37" s="6">
        <v>195296879</v>
      </c>
      <c r="K37" s="25">
        <v>206206371</v>
      </c>
    </row>
    <row r="38" spans="1:11" ht="13.5">
      <c r="A38" s="22" t="s">
        <v>41</v>
      </c>
      <c r="B38" s="6">
        <v>3829269</v>
      </c>
      <c r="C38" s="6">
        <v>3116576</v>
      </c>
      <c r="D38" s="23">
        <v>23355515</v>
      </c>
      <c r="E38" s="24">
        <v>2416507</v>
      </c>
      <c r="F38" s="6">
        <v>2416507</v>
      </c>
      <c r="G38" s="25">
        <v>2416507</v>
      </c>
      <c r="H38" s="26">
        <v>2232286</v>
      </c>
      <c r="I38" s="24">
        <v>22081115</v>
      </c>
      <c r="J38" s="6">
        <v>21476988</v>
      </c>
      <c r="K38" s="25">
        <v>20872861</v>
      </c>
    </row>
    <row r="39" spans="1:11" ht="13.5">
      <c r="A39" s="22" t="s">
        <v>42</v>
      </c>
      <c r="B39" s="6">
        <v>1269066625</v>
      </c>
      <c r="C39" s="6">
        <v>1337971838</v>
      </c>
      <c r="D39" s="23">
        <v>1423209607</v>
      </c>
      <c r="E39" s="24">
        <v>1781937350</v>
      </c>
      <c r="F39" s="6">
        <v>1781937350</v>
      </c>
      <c r="G39" s="25">
        <v>1781937350</v>
      </c>
      <c r="H39" s="26">
        <v>1462161814</v>
      </c>
      <c r="I39" s="24">
        <v>2080990316</v>
      </c>
      <c r="J39" s="6">
        <v>2504093364</v>
      </c>
      <c r="K39" s="25">
        <v>2959261277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163720240</v>
      </c>
      <c r="C42" s="6">
        <v>139919983</v>
      </c>
      <c r="D42" s="23">
        <v>221239909</v>
      </c>
      <c r="E42" s="24">
        <v>260803095</v>
      </c>
      <c r="F42" s="6">
        <v>260803095</v>
      </c>
      <c r="G42" s="25">
        <v>260803095</v>
      </c>
      <c r="H42" s="26">
        <v>289030665</v>
      </c>
      <c r="I42" s="24">
        <v>503951630</v>
      </c>
      <c r="J42" s="6">
        <v>452709955</v>
      </c>
      <c r="K42" s="25">
        <v>484046944</v>
      </c>
    </row>
    <row r="43" spans="1:11" ht="13.5">
      <c r="A43" s="22" t="s">
        <v>45</v>
      </c>
      <c r="B43" s="6">
        <v>-157309432</v>
      </c>
      <c r="C43" s="6">
        <v>-131944909</v>
      </c>
      <c r="D43" s="23">
        <v>-223794989</v>
      </c>
      <c r="E43" s="24">
        <v>-230906508</v>
      </c>
      <c r="F43" s="6">
        <v>-230906508</v>
      </c>
      <c r="G43" s="25">
        <v>-230906508</v>
      </c>
      <c r="H43" s="26">
        <v>-258508198</v>
      </c>
      <c r="I43" s="24">
        <v>-382574256</v>
      </c>
      <c r="J43" s="6">
        <v>-343064487</v>
      </c>
      <c r="K43" s="25">
        <v>-366164523</v>
      </c>
    </row>
    <row r="44" spans="1:11" ht="13.5">
      <c r="A44" s="22" t="s">
        <v>46</v>
      </c>
      <c r="B44" s="6">
        <v>-1889032</v>
      </c>
      <c r="C44" s="6">
        <v>-1841988</v>
      </c>
      <c r="D44" s="23">
        <v>-1074523</v>
      </c>
      <c r="E44" s="24">
        <v>-364576</v>
      </c>
      <c r="F44" s="6">
        <v>-364576</v>
      </c>
      <c r="G44" s="25">
        <v>-364576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1481390</v>
      </c>
      <c r="C45" s="7">
        <v>7614476</v>
      </c>
      <c r="D45" s="64">
        <v>3984873</v>
      </c>
      <c r="E45" s="65">
        <v>37302103</v>
      </c>
      <c r="F45" s="7">
        <v>37302103</v>
      </c>
      <c r="G45" s="66">
        <v>37302103</v>
      </c>
      <c r="H45" s="67">
        <v>33418464</v>
      </c>
      <c r="I45" s="65">
        <v>121541803</v>
      </c>
      <c r="J45" s="7">
        <v>231187271</v>
      </c>
      <c r="K45" s="66">
        <v>349069692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1481390</v>
      </c>
      <c r="C48" s="6">
        <v>7614477</v>
      </c>
      <c r="D48" s="23">
        <v>3984875</v>
      </c>
      <c r="E48" s="24">
        <v>37302104</v>
      </c>
      <c r="F48" s="6">
        <v>37302104</v>
      </c>
      <c r="G48" s="25">
        <v>37302104</v>
      </c>
      <c r="H48" s="26">
        <v>85097021</v>
      </c>
      <c r="I48" s="24">
        <v>121541797</v>
      </c>
      <c r="J48" s="6">
        <v>231187264</v>
      </c>
      <c r="K48" s="25">
        <v>349069686</v>
      </c>
    </row>
    <row r="49" spans="1:11" ht="13.5">
      <c r="A49" s="22" t="s">
        <v>50</v>
      </c>
      <c r="B49" s="6">
        <f>+B75</f>
        <v>49326703.802126</v>
      </c>
      <c r="C49" s="6">
        <f aca="true" t="shared" si="6" ref="C49:K49">+C75</f>
        <v>70987511.89042656</v>
      </c>
      <c r="D49" s="23">
        <f t="shared" si="6"/>
        <v>127311363.90773538</v>
      </c>
      <c r="E49" s="24">
        <f t="shared" si="6"/>
        <v>12993291.747632667</v>
      </c>
      <c r="F49" s="6">
        <f t="shared" si="6"/>
        <v>9846421.619503975</v>
      </c>
      <c r="G49" s="25">
        <f t="shared" si="6"/>
        <v>9846421.619503975</v>
      </c>
      <c r="H49" s="26">
        <f t="shared" si="6"/>
        <v>424311240</v>
      </c>
      <c r="I49" s="24">
        <f t="shared" si="6"/>
        <v>98145828.23363647</v>
      </c>
      <c r="J49" s="6">
        <f t="shared" si="6"/>
        <v>69048640.74319044</v>
      </c>
      <c r="K49" s="25">
        <f t="shared" si="6"/>
        <v>30839041.250738293</v>
      </c>
    </row>
    <row r="50" spans="1:11" ht="13.5">
      <c r="A50" s="34" t="s">
        <v>51</v>
      </c>
      <c r="B50" s="7">
        <f>+B48-B49</f>
        <v>-47845313.802126</v>
      </c>
      <c r="C50" s="7">
        <f aca="true" t="shared" si="7" ref="C50:K50">+C48-C49</f>
        <v>-63373034.89042656</v>
      </c>
      <c r="D50" s="64">
        <f t="shared" si="7"/>
        <v>-123326488.90773538</v>
      </c>
      <c r="E50" s="65">
        <f t="shared" si="7"/>
        <v>24308812.252367333</v>
      </c>
      <c r="F50" s="7">
        <f t="shared" si="7"/>
        <v>27455682.380496025</v>
      </c>
      <c r="G50" s="66">
        <f t="shared" si="7"/>
        <v>27455682.380496025</v>
      </c>
      <c r="H50" s="67">
        <f t="shared" si="7"/>
        <v>-339214219</v>
      </c>
      <c r="I50" s="65">
        <f t="shared" si="7"/>
        <v>23395968.76636353</v>
      </c>
      <c r="J50" s="7">
        <f t="shared" si="7"/>
        <v>162138623.25680956</v>
      </c>
      <c r="K50" s="66">
        <f t="shared" si="7"/>
        <v>318230644.74926174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1331935321</v>
      </c>
      <c r="C53" s="6">
        <v>1408987357</v>
      </c>
      <c r="D53" s="23">
        <v>1576860159</v>
      </c>
      <c r="E53" s="24">
        <v>1608353967</v>
      </c>
      <c r="F53" s="6">
        <v>1608353967</v>
      </c>
      <c r="G53" s="25">
        <v>1608353967</v>
      </c>
      <c r="H53" s="26">
        <v>1377447461</v>
      </c>
      <c r="I53" s="24">
        <v>2064410958</v>
      </c>
      <c r="J53" s="6">
        <v>2336572799</v>
      </c>
      <c r="K53" s="25">
        <v>2627443703</v>
      </c>
    </row>
    <row r="54" spans="1:11" ht="13.5">
      <c r="A54" s="22" t="s">
        <v>95</v>
      </c>
      <c r="B54" s="6">
        <v>59976527</v>
      </c>
      <c r="C54" s="6">
        <v>56426688</v>
      </c>
      <c r="D54" s="23">
        <v>55899787</v>
      </c>
      <c r="E54" s="24">
        <v>64396900</v>
      </c>
      <c r="F54" s="6">
        <v>64396900</v>
      </c>
      <c r="G54" s="25">
        <v>64396900</v>
      </c>
      <c r="H54" s="26">
        <v>0</v>
      </c>
      <c r="I54" s="24">
        <v>67874333</v>
      </c>
      <c r="J54" s="6">
        <v>71539548</v>
      </c>
      <c r="K54" s="25">
        <v>75331141</v>
      </c>
    </row>
    <row r="55" spans="1:11" ht="13.5">
      <c r="A55" s="22" t="s">
        <v>54</v>
      </c>
      <c r="B55" s="6">
        <v>48087747</v>
      </c>
      <c r="C55" s="6">
        <v>83720507</v>
      </c>
      <c r="D55" s="23">
        <v>131409269</v>
      </c>
      <c r="E55" s="24">
        <v>50252710</v>
      </c>
      <c r="F55" s="6">
        <v>50252710</v>
      </c>
      <c r="G55" s="25">
        <v>50252710</v>
      </c>
      <c r="H55" s="26">
        <v>0</v>
      </c>
      <c r="I55" s="24">
        <v>199037308</v>
      </c>
      <c r="J55" s="6">
        <v>82888297</v>
      </c>
      <c r="K55" s="25">
        <v>82000000</v>
      </c>
    </row>
    <row r="56" spans="1:11" ht="13.5">
      <c r="A56" s="22" t="s">
        <v>55</v>
      </c>
      <c r="B56" s="6">
        <v>21674664</v>
      </c>
      <c r="C56" s="6">
        <v>22682308</v>
      </c>
      <c r="D56" s="23">
        <v>13978376</v>
      </c>
      <c r="E56" s="24">
        <v>38150630</v>
      </c>
      <c r="F56" s="6">
        <v>38150630</v>
      </c>
      <c r="G56" s="25">
        <v>38150630</v>
      </c>
      <c r="H56" s="26">
        <v>0</v>
      </c>
      <c r="I56" s="24">
        <v>21911821</v>
      </c>
      <c r="J56" s="6">
        <v>29284556</v>
      </c>
      <c r="K56" s="25">
        <v>30836895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2847876</v>
      </c>
      <c r="C59" s="6">
        <v>2533930</v>
      </c>
      <c r="D59" s="23">
        <v>2533930</v>
      </c>
      <c r="E59" s="24">
        <v>3613786</v>
      </c>
      <c r="F59" s="6">
        <v>3613786</v>
      </c>
      <c r="G59" s="25">
        <v>3613786</v>
      </c>
      <c r="H59" s="26">
        <v>3613786</v>
      </c>
      <c r="I59" s="24">
        <v>3613786</v>
      </c>
      <c r="J59" s="6">
        <v>3613786</v>
      </c>
      <c r="K59" s="25">
        <v>3613786</v>
      </c>
    </row>
    <row r="60" spans="1:11" ht="13.5">
      <c r="A60" s="33" t="s">
        <v>58</v>
      </c>
      <c r="B60" s="6">
        <v>1847876</v>
      </c>
      <c r="C60" s="6">
        <v>3613786</v>
      </c>
      <c r="D60" s="23">
        <v>1847876</v>
      </c>
      <c r="E60" s="24">
        <v>23773377</v>
      </c>
      <c r="F60" s="6">
        <v>23773377</v>
      </c>
      <c r="G60" s="25">
        <v>23773377</v>
      </c>
      <c r="H60" s="26">
        <v>23773377</v>
      </c>
      <c r="I60" s="24">
        <v>23773377</v>
      </c>
      <c r="J60" s="6">
        <v>23773377</v>
      </c>
      <c r="K60" s="25">
        <v>23773377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21137</v>
      </c>
      <c r="C62" s="92">
        <v>21137</v>
      </c>
      <c r="D62" s="93">
        <v>21137</v>
      </c>
      <c r="E62" s="91">
        <v>7215</v>
      </c>
      <c r="F62" s="92">
        <v>7215</v>
      </c>
      <c r="G62" s="93">
        <v>7215</v>
      </c>
      <c r="H62" s="94">
        <v>7215</v>
      </c>
      <c r="I62" s="91">
        <v>21137</v>
      </c>
      <c r="J62" s="92">
        <v>21137</v>
      </c>
      <c r="K62" s="93">
        <v>21137</v>
      </c>
    </row>
    <row r="63" spans="1:11" ht="13.5">
      <c r="A63" s="90" t="s">
        <v>61</v>
      </c>
      <c r="B63" s="91">
        <v>16643</v>
      </c>
      <c r="C63" s="92">
        <v>16643</v>
      </c>
      <c r="D63" s="93">
        <v>16643</v>
      </c>
      <c r="E63" s="91">
        <v>16643</v>
      </c>
      <c r="F63" s="92">
        <v>16643</v>
      </c>
      <c r="G63" s="93">
        <v>16643</v>
      </c>
      <c r="H63" s="94">
        <v>16643</v>
      </c>
      <c r="I63" s="91">
        <v>16643</v>
      </c>
      <c r="J63" s="92">
        <v>16643</v>
      </c>
      <c r="K63" s="93">
        <v>16643</v>
      </c>
    </row>
    <row r="64" spans="1:11" ht="13.5">
      <c r="A64" s="90" t="s">
        <v>62</v>
      </c>
      <c r="B64" s="91">
        <v>16049</v>
      </c>
      <c r="C64" s="92">
        <v>16049</v>
      </c>
      <c r="D64" s="93">
        <v>16049</v>
      </c>
      <c r="E64" s="91">
        <v>53777</v>
      </c>
      <c r="F64" s="92">
        <v>53777</v>
      </c>
      <c r="G64" s="93">
        <v>53777</v>
      </c>
      <c r="H64" s="94">
        <v>53777</v>
      </c>
      <c r="I64" s="91">
        <v>16049</v>
      </c>
      <c r="J64" s="92">
        <v>16049</v>
      </c>
      <c r="K64" s="93">
        <v>16049</v>
      </c>
    </row>
    <row r="65" spans="1:11" ht="13.5">
      <c r="A65" s="90" t="s">
        <v>63</v>
      </c>
      <c r="B65" s="91">
        <v>76798</v>
      </c>
      <c r="C65" s="92">
        <v>76798</v>
      </c>
      <c r="D65" s="93">
        <v>76798</v>
      </c>
      <c r="E65" s="91">
        <v>65345</v>
      </c>
      <c r="F65" s="92">
        <v>65345</v>
      </c>
      <c r="G65" s="93">
        <v>65345</v>
      </c>
      <c r="H65" s="94">
        <v>65345</v>
      </c>
      <c r="I65" s="91">
        <v>76798</v>
      </c>
      <c r="J65" s="92">
        <v>76798</v>
      </c>
      <c r="K65" s="93">
        <v>76798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1.1557258317479226</v>
      </c>
      <c r="C70" s="5">
        <f aca="true" t="shared" si="8" ref="C70:K70">IF(ISERROR(C71/C72),0,(C71/C72))</f>
        <v>0.886832829501632</v>
      </c>
      <c r="D70" s="5">
        <f t="shared" si="8"/>
        <v>0.885845276705857</v>
      </c>
      <c r="E70" s="5">
        <f t="shared" si="8"/>
        <v>0.8020609169379586</v>
      </c>
      <c r="F70" s="5">
        <f t="shared" si="8"/>
        <v>0.8391746312363375</v>
      </c>
      <c r="G70" s="5">
        <f t="shared" si="8"/>
        <v>0.8391746312363375</v>
      </c>
      <c r="H70" s="5">
        <f t="shared" si="8"/>
        <v>0</v>
      </c>
      <c r="I70" s="5">
        <f t="shared" si="8"/>
        <v>0.7585271840329549</v>
      </c>
      <c r="J70" s="5">
        <f t="shared" si="8"/>
        <v>0.7616029402343836</v>
      </c>
      <c r="K70" s="5">
        <f t="shared" si="8"/>
        <v>0.7646585082972365</v>
      </c>
    </row>
    <row r="71" spans="1:11" ht="12.75" hidden="1">
      <c r="A71" s="1" t="s">
        <v>101</v>
      </c>
      <c r="B71" s="1">
        <f>+B83</f>
        <v>129435711</v>
      </c>
      <c r="C71" s="1">
        <f aca="true" t="shared" si="9" ref="C71:K71">+C83</f>
        <v>157438713</v>
      </c>
      <c r="D71" s="1">
        <f t="shared" si="9"/>
        <v>155017161</v>
      </c>
      <c r="E71" s="1">
        <f t="shared" si="9"/>
        <v>168859347</v>
      </c>
      <c r="F71" s="1">
        <f t="shared" si="9"/>
        <v>168859347</v>
      </c>
      <c r="G71" s="1">
        <f t="shared" si="9"/>
        <v>168859347</v>
      </c>
      <c r="H71" s="1">
        <f t="shared" si="9"/>
        <v>292491287</v>
      </c>
      <c r="I71" s="1">
        <f t="shared" si="9"/>
        <v>179170048</v>
      </c>
      <c r="J71" s="1">
        <f t="shared" si="9"/>
        <v>198705121</v>
      </c>
      <c r="K71" s="1">
        <f t="shared" si="9"/>
        <v>220470052</v>
      </c>
    </row>
    <row r="72" spans="1:11" ht="12.75" hidden="1">
      <c r="A72" s="1" t="s">
        <v>102</v>
      </c>
      <c r="B72" s="1">
        <f>+B77</f>
        <v>111995170</v>
      </c>
      <c r="C72" s="1">
        <f aca="true" t="shared" si="10" ref="C72:K72">+C77</f>
        <v>177529189</v>
      </c>
      <c r="D72" s="1">
        <f t="shared" si="10"/>
        <v>174993495</v>
      </c>
      <c r="E72" s="1">
        <f t="shared" si="10"/>
        <v>210531823</v>
      </c>
      <c r="F72" s="1">
        <f t="shared" si="10"/>
        <v>201220748</v>
      </c>
      <c r="G72" s="1">
        <f t="shared" si="10"/>
        <v>201220748</v>
      </c>
      <c r="H72" s="1">
        <f t="shared" si="10"/>
        <v>0</v>
      </c>
      <c r="I72" s="1">
        <f t="shared" si="10"/>
        <v>236207814</v>
      </c>
      <c r="J72" s="1">
        <f t="shared" si="10"/>
        <v>260903826</v>
      </c>
      <c r="K72" s="1">
        <f t="shared" si="10"/>
        <v>288324853</v>
      </c>
    </row>
    <row r="73" spans="1:11" ht="12.75" hidden="1">
      <c r="A73" s="1" t="s">
        <v>103</v>
      </c>
      <c r="B73" s="1">
        <f>+B74</f>
        <v>42603041.5</v>
      </c>
      <c r="C73" s="1">
        <f aca="true" t="shared" si="11" ref="C73:K73">+(C78+C80+C81+C82)-(B78+B80+B81+B82)</f>
        <v>30421474</v>
      </c>
      <c r="D73" s="1">
        <f t="shared" si="11"/>
        <v>41372062</v>
      </c>
      <c r="E73" s="1">
        <f t="shared" si="11"/>
        <v>-20766755</v>
      </c>
      <c r="F73" s="1">
        <f>+(F78+F80+F81+F82)-(D78+D80+D81+D82)</f>
        <v>-20766755</v>
      </c>
      <c r="G73" s="1">
        <f>+(G78+G80+G81+G82)-(D78+D80+D81+D82)</f>
        <v>-20766755</v>
      </c>
      <c r="H73" s="1">
        <f>+(H78+H80+H81+H82)-(D78+D80+D81+D82)</f>
        <v>9817268</v>
      </c>
      <c r="I73" s="1">
        <f>+(I78+I80+I81+I82)-(E78+E80+E81+E82)</f>
        <v>15348880</v>
      </c>
      <c r="J73" s="1">
        <f t="shared" si="11"/>
        <v>51978838</v>
      </c>
      <c r="K73" s="1">
        <f t="shared" si="11"/>
        <v>56676510</v>
      </c>
    </row>
    <row r="74" spans="1:11" ht="12.75" hidden="1">
      <c r="A74" s="1" t="s">
        <v>104</v>
      </c>
      <c r="B74" s="1">
        <f>+TREND(C74:E74)</f>
        <v>42603041.5</v>
      </c>
      <c r="C74" s="1">
        <f>+C73</f>
        <v>30421474</v>
      </c>
      <c r="D74" s="1">
        <f aca="true" t="shared" si="12" ref="D74:K74">+D73</f>
        <v>41372062</v>
      </c>
      <c r="E74" s="1">
        <f t="shared" si="12"/>
        <v>-20766755</v>
      </c>
      <c r="F74" s="1">
        <f t="shared" si="12"/>
        <v>-20766755</v>
      </c>
      <c r="G74" s="1">
        <f t="shared" si="12"/>
        <v>-20766755</v>
      </c>
      <c r="H74" s="1">
        <f t="shared" si="12"/>
        <v>9817268</v>
      </c>
      <c r="I74" s="1">
        <f t="shared" si="12"/>
        <v>15348880</v>
      </c>
      <c r="J74" s="1">
        <f t="shared" si="12"/>
        <v>51978838</v>
      </c>
      <c r="K74" s="1">
        <f t="shared" si="12"/>
        <v>56676510</v>
      </c>
    </row>
    <row r="75" spans="1:11" ht="12.75" hidden="1">
      <c r="A75" s="1" t="s">
        <v>105</v>
      </c>
      <c r="B75" s="1">
        <f>+B84-(((B80+B81+B78)*B70)-B79)</f>
        <v>49326703.802126</v>
      </c>
      <c r="C75" s="1">
        <f aca="true" t="shared" si="13" ref="C75:K75">+C84-(((C80+C81+C78)*C70)-C79)</f>
        <v>70987511.89042656</v>
      </c>
      <c r="D75" s="1">
        <f t="shared" si="13"/>
        <v>127311363.90773538</v>
      </c>
      <c r="E75" s="1">
        <f t="shared" si="13"/>
        <v>12993291.747632667</v>
      </c>
      <c r="F75" s="1">
        <f t="shared" si="13"/>
        <v>9846421.619503975</v>
      </c>
      <c r="G75" s="1">
        <f t="shared" si="13"/>
        <v>9846421.619503975</v>
      </c>
      <c r="H75" s="1">
        <f t="shared" si="13"/>
        <v>424311240</v>
      </c>
      <c r="I75" s="1">
        <f t="shared" si="13"/>
        <v>98145828.23363647</v>
      </c>
      <c r="J75" s="1">
        <f t="shared" si="13"/>
        <v>69048640.74319044</v>
      </c>
      <c r="K75" s="1">
        <f t="shared" si="13"/>
        <v>30839041.250738293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111995170</v>
      </c>
      <c r="C77" s="3">
        <v>177529189</v>
      </c>
      <c r="D77" s="3">
        <v>174993495</v>
      </c>
      <c r="E77" s="3">
        <v>210531823</v>
      </c>
      <c r="F77" s="3">
        <v>201220748</v>
      </c>
      <c r="G77" s="3">
        <v>201220748</v>
      </c>
      <c r="H77" s="3">
        <v>0</v>
      </c>
      <c r="I77" s="3">
        <v>236207814</v>
      </c>
      <c r="J77" s="3">
        <v>260903826</v>
      </c>
      <c r="K77" s="3">
        <v>288324853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88347675</v>
      </c>
      <c r="C79" s="3">
        <v>127908564</v>
      </c>
      <c r="D79" s="3">
        <v>220818276</v>
      </c>
      <c r="E79" s="3">
        <v>81000000</v>
      </c>
      <c r="F79" s="3">
        <v>81000000</v>
      </c>
      <c r="G79" s="3">
        <v>81000000</v>
      </c>
      <c r="H79" s="3">
        <v>424311240</v>
      </c>
      <c r="I79" s="3">
        <v>174103856</v>
      </c>
      <c r="J79" s="3">
        <v>184901907</v>
      </c>
      <c r="K79" s="3">
        <v>190495289</v>
      </c>
    </row>
    <row r="80" spans="1:11" ht="12.75" hidden="1">
      <c r="A80" s="2" t="s">
        <v>67</v>
      </c>
      <c r="B80" s="3">
        <v>28129817</v>
      </c>
      <c r="C80" s="3">
        <v>48328842</v>
      </c>
      <c r="D80" s="3">
        <v>66785624</v>
      </c>
      <c r="E80" s="3">
        <v>74455629</v>
      </c>
      <c r="F80" s="3">
        <v>74455629</v>
      </c>
      <c r="G80" s="3">
        <v>74455629</v>
      </c>
      <c r="H80" s="3">
        <v>99568594</v>
      </c>
      <c r="I80" s="3">
        <v>95197630</v>
      </c>
      <c r="J80" s="3">
        <v>144700023</v>
      </c>
      <c r="K80" s="3">
        <v>198652443</v>
      </c>
    </row>
    <row r="81" spans="1:11" ht="12.75" hidden="1">
      <c r="A81" s="2" t="s">
        <v>68</v>
      </c>
      <c r="B81" s="3">
        <v>5633356</v>
      </c>
      <c r="C81" s="3">
        <v>15855805</v>
      </c>
      <c r="D81" s="3">
        <v>38771085</v>
      </c>
      <c r="E81" s="3">
        <v>10334325</v>
      </c>
      <c r="F81" s="3">
        <v>10334325</v>
      </c>
      <c r="G81" s="3">
        <v>10334325</v>
      </c>
      <c r="H81" s="3">
        <v>15805383</v>
      </c>
      <c r="I81" s="3">
        <v>4941204</v>
      </c>
      <c r="J81" s="3">
        <v>7417649</v>
      </c>
      <c r="K81" s="3">
        <v>10141739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129435711</v>
      </c>
      <c r="C83" s="3">
        <v>157438713</v>
      </c>
      <c r="D83" s="3">
        <v>155017161</v>
      </c>
      <c r="E83" s="3">
        <v>168859347</v>
      </c>
      <c r="F83" s="3">
        <v>168859347</v>
      </c>
      <c r="G83" s="3">
        <v>168859347</v>
      </c>
      <c r="H83" s="3">
        <v>292491287</v>
      </c>
      <c r="I83" s="3">
        <v>179170048</v>
      </c>
      <c r="J83" s="3">
        <v>198705121</v>
      </c>
      <c r="K83" s="3">
        <v>220470052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252816000</v>
      </c>
      <c r="C5" s="6">
        <v>237921000</v>
      </c>
      <c r="D5" s="23">
        <v>55801000</v>
      </c>
      <c r="E5" s="24">
        <v>92591000</v>
      </c>
      <c r="F5" s="6">
        <v>249841000</v>
      </c>
      <c r="G5" s="25">
        <v>249841000</v>
      </c>
      <c r="H5" s="26">
        <v>0</v>
      </c>
      <c r="I5" s="24">
        <v>171866000</v>
      </c>
      <c r="J5" s="6">
        <v>176125000</v>
      </c>
      <c r="K5" s="25">
        <v>186786000</v>
      </c>
    </row>
    <row r="6" spans="1:11" ht="13.5">
      <c r="A6" s="22" t="s">
        <v>18</v>
      </c>
      <c r="B6" s="6">
        <v>31397000</v>
      </c>
      <c r="C6" s="6">
        <v>32048000</v>
      </c>
      <c r="D6" s="23">
        <v>33827000</v>
      </c>
      <c r="E6" s="24">
        <v>50012000</v>
      </c>
      <c r="F6" s="6">
        <v>44054360</v>
      </c>
      <c r="G6" s="25">
        <v>44054360</v>
      </c>
      <c r="H6" s="26">
        <v>0</v>
      </c>
      <c r="I6" s="24">
        <v>51419000</v>
      </c>
      <c r="J6" s="6">
        <v>57409000</v>
      </c>
      <c r="K6" s="25">
        <v>64100000</v>
      </c>
    </row>
    <row r="7" spans="1:11" ht="13.5">
      <c r="A7" s="22" t="s">
        <v>19</v>
      </c>
      <c r="B7" s="6">
        <v>1437000</v>
      </c>
      <c r="C7" s="6">
        <v>3667000</v>
      </c>
      <c r="D7" s="23">
        <v>7325000</v>
      </c>
      <c r="E7" s="24">
        <v>4700000</v>
      </c>
      <c r="F7" s="6">
        <v>7000000</v>
      </c>
      <c r="G7" s="25">
        <v>7000000</v>
      </c>
      <c r="H7" s="26">
        <v>0</v>
      </c>
      <c r="I7" s="24">
        <v>7500000</v>
      </c>
      <c r="J7" s="6">
        <v>8250000</v>
      </c>
      <c r="K7" s="25">
        <v>9075000</v>
      </c>
    </row>
    <row r="8" spans="1:11" ht="13.5">
      <c r="A8" s="22" t="s">
        <v>20</v>
      </c>
      <c r="B8" s="6">
        <v>388383000</v>
      </c>
      <c r="C8" s="6">
        <v>451119000</v>
      </c>
      <c r="D8" s="23">
        <v>501015000</v>
      </c>
      <c r="E8" s="24">
        <v>557367000</v>
      </c>
      <c r="F8" s="6">
        <v>570570001</v>
      </c>
      <c r="G8" s="25">
        <v>570570001</v>
      </c>
      <c r="H8" s="26">
        <v>0</v>
      </c>
      <c r="I8" s="24">
        <v>641087000</v>
      </c>
      <c r="J8" s="6">
        <v>664471000</v>
      </c>
      <c r="K8" s="25">
        <v>682052000</v>
      </c>
    </row>
    <row r="9" spans="1:11" ht="13.5">
      <c r="A9" s="22" t="s">
        <v>21</v>
      </c>
      <c r="B9" s="6">
        <v>43503000</v>
      </c>
      <c r="C9" s="6">
        <v>35547000</v>
      </c>
      <c r="D9" s="23">
        <v>78850000</v>
      </c>
      <c r="E9" s="24">
        <v>48129000</v>
      </c>
      <c r="F9" s="6">
        <v>47603580</v>
      </c>
      <c r="G9" s="25">
        <v>47603580</v>
      </c>
      <c r="H9" s="26">
        <v>0</v>
      </c>
      <c r="I9" s="24">
        <v>53946000</v>
      </c>
      <c r="J9" s="6">
        <v>59553000</v>
      </c>
      <c r="K9" s="25">
        <v>64144000</v>
      </c>
    </row>
    <row r="10" spans="1:11" ht="25.5">
      <c r="A10" s="27" t="s">
        <v>94</v>
      </c>
      <c r="B10" s="28">
        <f>SUM(B5:B9)</f>
        <v>717536000</v>
      </c>
      <c r="C10" s="29">
        <f aca="true" t="shared" si="0" ref="C10:K10">SUM(C5:C9)</f>
        <v>760302000</v>
      </c>
      <c r="D10" s="30">
        <f t="shared" si="0"/>
        <v>676818000</v>
      </c>
      <c r="E10" s="28">
        <f t="shared" si="0"/>
        <v>752799000</v>
      </c>
      <c r="F10" s="29">
        <f t="shared" si="0"/>
        <v>919068941</v>
      </c>
      <c r="G10" s="31">
        <f t="shared" si="0"/>
        <v>919068941</v>
      </c>
      <c r="H10" s="32">
        <f t="shared" si="0"/>
        <v>0</v>
      </c>
      <c r="I10" s="28">
        <f t="shared" si="0"/>
        <v>925818000</v>
      </c>
      <c r="J10" s="29">
        <f t="shared" si="0"/>
        <v>965808000</v>
      </c>
      <c r="K10" s="31">
        <f t="shared" si="0"/>
        <v>1006157000</v>
      </c>
    </row>
    <row r="11" spans="1:11" ht="13.5">
      <c r="A11" s="22" t="s">
        <v>22</v>
      </c>
      <c r="B11" s="6">
        <v>187625000</v>
      </c>
      <c r="C11" s="6">
        <v>199878000</v>
      </c>
      <c r="D11" s="23">
        <v>225112000</v>
      </c>
      <c r="E11" s="24">
        <v>216774000</v>
      </c>
      <c r="F11" s="6">
        <v>271515000</v>
      </c>
      <c r="G11" s="25">
        <v>271515000</v>
      </c>
      <c r="H11" s="26">
        <v>0</v>
      </c>
      <c r="I11" s="24">
        <v>300295000</v>
      </c>
      <c r="J11" s="6">
        <v>333558000</v>
      </c>
      <c r="K11" s="25">
        <v>327799000</v>
      </c>
    </row>
    <row r="12" spans="1:11" ht="13.5">
      <c r="A12" s="22" t="s">
        <v>23</v>
      </c>
      <c r="B12" s="6">
        <v>19661000</v>
      </c>
      <c r="C12" s="6">
        <v>22297000</v>
      </c>
      <c r="D12" s="23">
        <v>24072000</v>
      </c>
      <c r="E12" s="24">
        <v>25088000</v>
      </c>
      <c r="F12" s="6">
        <v>22310000</v>
      </c>
      <c r="G12" s="25">
        <v>22310000</v>
      </c>
      <c r="H12" s="26">
        <v>0</v>
      </c>
      <c r="I12" s="24">
        <v>28718000</v>
      </c>
      <c r="J12" s="6">
        <v>31590000</v>
      </c>
      <c r="K12" s="25">
        <v>34749000</v>
      </c>
    </row>
    <row r="13" spans="1:11" ht="13.5">
      <c r="A13" s="22" t="s">
        <v>95</v>
      </c>
      <c r="B13" s="6">
        <v>57092000</v>
      </c>
      <c r="C13" s="6">
        <v>52276000</v>
      </c>
      <c r="D13" s="23">
        <v>68393000</v>
      </c>
      <c r="E13" s="24">
        <v>41150000</v>
      </c>
      <c r="F13" s="6">
        <v>41150000</v>
      </c>
      <c r="G13" s="25">
        <v>41150000</v>
      </c>
      <c r="H13" s="26">
        <v>0</v>
      </c>
      <c r="I13" s="24">
        <v>43000000</v>
      </c>
      <c r="J13" s="6">
        <v>47300000</v>
      </c>
      <c r="K13" s="25">
        <v>52030000</v>
      </c>
    </row>
    <row r="14" spans="1:11" ht="13.5">
      <c r="A14" s="22" t="s">
        <v>24</v>
      </c>
      <c r="B14" s="6">
        <v>372000</v>
      </c>
      <c r="C14" s="6">
        <v>266000</v>
      </c>
      <c r="D14" s="23">
        <v>454000</v>
      </c>
      <c r="E14" s="24">
        <v>525000</v>
      </c>
      <c r="F14" s="6">
        <v>0</v>
      </c>
      <c r="G14" s="25">
        <v>0</v>
      </c>
      <c r="H14" s="26">
        <v>0</v>
      </c>
      <c r="I14" s="24">
        <v>577000</v>
      </c>
      <c r="J14" s="6">
        <v>635000</v>
      </c>
      <c r="K14" s="25">
        <v>698000</v>
      </c>
    </row>
    <row r="15" spans="1:11" ht="13.5">
      <c r="A15" s="22" t="s">
        <v>25</v>
      </c>
      <c r="B15" s="6">
        <v>162371000</v>
      </c>
      <c r="C15" s="6">
        <v>162589000</v>
      </c>
      <c r="D15" s="23">
        <v>221595000</v>
      </c>
      <c r="E15" s="24">
        <v>180631800</v>
      </c>
      <c r="F15" s="6">
        <v>166972000</v>
      </c>
      <c r="G15" s="25">
        <v>166972000</v>
      </c>
      <c r="H15" s="26">
        <v>0</v>
      </c>
      <c r="I15" s="24">
        <v>212006000</v>
      </c>
      <c r="J15" s="6">
        <v>233207000</v>
      </c>
      <c r="K15" s="25">
        <v>256527000</v>
      </c>
    </row>
    <row r="16" spans="1:11" ht="13.5">
      <c r="A16" s="33" t="s">
        <v>26</v>
      </c>
      <c r="B16" s="6">
        <v>18938000</v>
      </c>
      <c r="C16" s="6">
        <v>47638000</v>
      </c>
      <c r="D16" s="23">
        <v>39454000</v>
      </c>
      <c r="E16" s="24">
        <v>31451000</v>
      </c>
      <c r="F16" s="6">
        <v>20950540</v>
      </c>
      <c r="G16" s="25">
        <v>20950540</v>
      </c>
      <c r="H16" s="26">
        <v>0</v>
      </c>
      <c r="I16" s="24">
        <v>23046000</v>
      </c>
      <c r="J16" s="6">
        <v>25350000</v>
      </c>
      <c r="K16" s="25">
        <v>27885000</v>
      </c>
    </row>
    <row r="17" spans="1:11" ht="13.5">
      <c r="A17" s="22" t="s">
        <v>27</v>
      </c>
      <c r="B17" s="6">
        <v>289461000</v>
      </c>
      <c r="C17" s="6">
        <v>220946000</v>
      </c>
      <c r="D17" s="23">
        <v>118687000</v>
      </c>
      <c r="E17" s="24">
        <v>214305600</v>
      </c>
      <c r="F17" s="6">
        <v>348749779</v>
      </c>
      <c r="G17" s="25">
        <v>348749779</v>
      </c>
      <c r="H17" s="26">
        <v>0</v>
      </c>
      <c r="I17" s="24">
        <v>250918000</v>
      </c>
      <c r="J17" s="6">
        <v>270147000</v>
      </c>
      <c r="K17" s="25">
        <v>327525000</v>
      </c>
    </row>
    <row r="18" spans="1:11" ht="13.5">
      <c r="A18" s="34" t="s">
        <v>28</v>
      </c>
      <c r="B18" s="35">
        <f>SUM(B11:B17)</f>
        <v>735520000</v>
      </c>
      <c r="C18" s="36">
        <f aca="true" t="shared" si="1" ref="C18:K18">SUM(C11:C17)</f>
        <v>705890000</v>
      </c>
      <c r="D18" s="37">
        <f t="shared" si="1"/>
        <v>697767000</v>
      </c>
      <c r="E18" s="35">
        <f t="shared" si="1"/>
        <v>709925400</v>
      </c>
      <c r="F18" s="36">
        <f t="shared" si="1"/>
        <v>871647319</v>
      </c>
      <c r="G18" s="38">
        <f t="shared" si="1"/>
        <v>871647319</v>
      </c>
      <c r="H18" s="39">
        <f t="shared" si="1"/>
        <v>0</v>
      </c>
      <c r="I18" s="35">
        <f t="shared" si="1"/>
        <v>858560000</v>
      </c>
      <c r="J18" s="36">
        <f t="shared" si="1"/>
        <v>941787000</v>
      </c>
      <c r="K18" s="38">
        <f t="shared" si="1"/>
        <v>1027213000</v>
      </c>
    </row>
    <row r="19" spans="1:11" ht="13.5">
      <c r="A19" s="34" t="s">
        <v>29</v>
      </c>
      <c r="B19" s="40">
        <f>+B10-B18</f>
        <v>-17984000</v>
      </c>
      <c r="C19" s="41">
        <f aca="true" t="shared" si="2" ref="C19:K19">+C10-C18</f>
        <v>54412000</v>
      </c>
      <c r="D19" s="42">
        <f t="shared" si="2"/>
        <v>-20949000</v>
      </c>
      <c r="E19" s="40">
        <f t="shared" si="2"/>
        <v>42873600</v>
      </c>
      <c r="F19" s="41">
        <f t="shared" si="2"/>
        <v>47421622</v>
      </c>
      <c r="G19" s="43">
        <f t="shared" si="2"/>
        <v>47421622</v>
      </c>
      <c r="H19" s="44">
        <f t="shared" si="2"/>
        <v>0</v>
      </c>
      <c r="I19" s="40">
        <f t="shared" si="2"/>
        <v>67258000</v>
      </c>
      <c r="J19" s="41">
        <f t="shared" si="2"/>
        <v>24021000</v>
      </c>
      <c r="K19" s="43">
        <f t="shared" si="2"/>
        <v>-21056000</v>
      </c>
    </row>
    <row r="20" spans="1:11" ht="13.5">
      <c r="A20" s="22" t="s">
        <v>30</v>
      </c>
      <c r="B20" s="24">
        <v>160337000</v>
      </c>
      <c r="C20" s="6">
        <v>337060000</v>
      </c>
      <c r="D20" s="23">
        <v>455300000</v>
      </c>
      <c r="E20" s="24">
        <v>396231000</v>
      </c>
      <c r="F20" s="6">
        <v>359231000</v>
      </c>
      <c r="G20" s="25">
        <v>359231000</v>
      </c>
      <c r="H20" s="26">
        <v>0</v>
      </c>
      <c r="I20" s="24">
        <v>393658000</v>
      </c>
      <c r="J20" s="6">
        <v>386743000</v>
      </c>
      <c r="K20" s="25">
        <v>412104000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142353000</v>
      </c>
      <c r="C22" s="52">
        <f aca="true" t="shared" si="3" ref="C22:K22">SUM(C19:C21)</f>
        <v>391472000</v>
      </c>
      <c r="D22" s="53">
        <f t="shared" si="3"/>
        <v>434351000</v>
      </c>
      <c r="E22" s="51">
        <f t="shared" si="3"/>
        <v>439104600</v>
      </c>
      <c r="F22" s="52">
        <f t="shared" si="3"/>
        <v>406652622</v>
      </c>
      <c r="G22" s="54">
        <f t="shared" si="3"/>
        <v>406652622</v>
      </c>
      <c r="H22" s="55">
        <f t="shared" si="3"/>
        <v>0</v>
      </c>
      <c r="I22" s="51">
        <f t="shared" si="3"/>
        <v>460916000</v>
      </c>
      <c r="J22" s="52">
        <f t="shared" si="3"/>
        <v>410764000</v>
      </c>
      <c r="K22" s="54">
        <f t="shared" si="3"/>
        <v>391048000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142353000</v>
      </c>
      <c r="C24" s="41">
        <f aca="true" t="shared" si="4" ref="C24:K24">SUM(C22:C23)</f>
        <v>391472000</v>
      </c>
      <c r="D24" s="42">
        <f t="shared" si="4"/>
        <v>434351000</v>
      </c>
      <c r="E24" s="40">
        <f t="shared" si="4"/>
        <v>439104600</v>
      </c>
      <c r="F24" s="41">
        <f t="shared" si="4"/>
        <v>406652622</v>
      </c>
      <c r="G24" s="43">
        <f t="shared" si="4"/>
        <v>406652622</v>
      </c>
      <c r="H24" s="44">
        <f t="shared" si="4"/>
        <v>0</v>
      </c>
      <c r="I24" s="40">
        <f t="shared" si="4"/>
        <v>460916000</v>
      </c>
      <c r="J24" s="41">
        <f t="shared" si="4"/>
        <v>410764000</v>
      </c>
      <c r="K24" s="43">
        <f t="shared" si="4"/>
        <v>391048000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263778000</v>
      </c>
      <c r="C27" s="7">
        <v>197281001</v>
      </c>
      <c r="D27" s="64">
        <v>405404001</v>
      </c>
      <c r="E27" s="65">
        <v>440655000</v>
      </c>
      <c r="F27" s="7">
        <v>443886437</v>
      </c>
      <c r="G27" s="66">
        <v>443886437</v>
      </c>
      <c r="H27" s="67">
        <v>0</v>
      </c>
      <c r="I27" s="65">
        <v>460915000</v>
      </c>
      <c r="J27" s="7">
        <v>791814000</v>
      </c>
      <c r="K27" s="66">
        <v>253109000</v>
      </c>
    </row>
    <row r="28" spans="1:11" ht="13.5">
      <c r="A28" s="68" t="s">
        <v>30</v>
      </c>
      <c r="B28" s="6">
        <v>263778000</v>
      </c>
      <c r="C28" s="6">
        <v>197281000</v>
      </c>
      <c r="D28" s="23">
        <v>405404000</v>
      </c>
      <c r="E28" s="24">
        <v>396231000</v>
      </c>
      <c r="F28" s="6">
        <v>443886437</v>
      </c>
      <c r="G28" s="25">
        <v>443886437</v>
      </c>
      <c r="H28" s="26">
        <v>0</v>
      </c>
      <c r="I28" s="24">
        <v>460915000</v>
      </c>
      <c r="J28" s="6">
        <v>791814000</v>
      </c>
      <c r="K28" s="25">
        <v>253109000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44424000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263778000</v>
      </c>
      <c r="C32" s="7">
        <f aca="true" t="shared" si="5" ref="C32:K32">SUM(C28:C31)</f>
        <v>197281000</v>
      </c>
      <c r="D32" s="64">
        <f t="shared" si="5"/>
        <v>405404000</v>
      </c>
      <c r="E32" s="65">
        <f t="shared" si="5"/>
        <v>440655000</v>
      </c>
      <c r="F32" s="7">
        <f t="shared" si="5"/>
        <v>443886437</v>
      </c>
      <c r="G32" s="66">
        <f t="shared" si="5"/>
        <v>443886437</v>
      </c>
      <c r="H32" s="67">
        <f t="shared" si="5"/>
        <v>0</v>
      </c>
      <c r="I32" s="65">
        <f t="shared" si="5"/>
        <v>460915000</v>
      </c>
      <c r="J32" s="7">
        <f t="shared" si="5"/>
        <v>791814000</v>
      </c>
      <c r="K32" s="66">
        <f t="shared" si="5"/>
        <v>253109000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165931823</v>
      </c>
      <c r="C35" s="6">
        <v>489535638</v>
      </c>
      <c r="D35" s="23">
        <v>542809702</v>
      </c>
      <c r="E35" s="24">
        <v>1021500000</v>
      </c>
      <c r="F35" s="6">
        <v>1021500000</v>
      </c>
      <c r="G35" s="25">
        <v>1021500000</v>
      </c>
      <c r="H35" s="26">
        <v>0</v>
      </c>
      <c r="I35" s="24">
        <v>1159783000</v>
      </c>
      <c r="J35" s="6">
        <v>1252825000</v>
      </c>
      <c r="K35" s="25">
        <v>1283813000</v>
      </c>
    </row>
    <row r="36" spans="1:11" ht="13.5">
      <c r="A36" s="22" t="s">
        <v>39</v>
      </c>
      <c r="B36" s="6">
        <v>878911020</v>
      </c>
      <c r="C36" s="6">
        <v>1664763027</v>
      </c>
      <c r="D36" s="23">
        <v>1855513297</v>
      </c>
      <c r="E36" s="24">
        <v>2149545000</v>
      </c>
      <c r="F36" s="6">
        <v>2149545000</v>
      </c>
      <c r="G36" s="25">
        <v>2149545000</v>
      </c>
      <c r="H36" s="26">
        <v>0</v>
      </c>
      <c r="I36" s="24">
        <v>2650926000</v>
      </c>
      <c r="J36" s="6">
        <v>2927956000</v>
      </c>
      <c r="K36" s="25">
        <v>3098861000</v>
      </c>
    </row>
    <row r="37" spans="1:11" ht="13.5">
      <c r="A37" s="22" t="s">
        <v>40</v>
      </c>
      <c r="B37" s="6">
        <v>492457058</v>
      </c>
      <c r="C37" s="6">
        <v>592048597</v>
      </c>
      <c r="D37" s="23">
        <v>624701616</v>
      </c>
      <c r="E37" s="24">
        <v>3144845000</v>
      </c>
      <c r="F37" s="6">
        <v>3144845000</v>
      </c>
      <c r="G37" s="25">
        <v>3144845000</v>
      </c>
      <c r="H37" s="26">
        <v>0</v>
      </c>
      <c r="I37" s="24">
        <v>456411000</v>
      </c>
      <c r="J37" s="6">
        <v>490421000</v>
      </c>
      <c r="K37" s="25">
        <v>524421000</v>
      </c>
    </row>
    <row r="38" spans="1:11" ht="13.5">
      <c r="A38" s="22" t="s">
        <v>41</v>
      </c>
      <c r="B38" s="6">
        <v>0</v>
      </c>
      <c r="C38" s="6">
        <v>18111019</v>
      </c>
      <c r="D38" s="23">
        <v>19559901</v>
      </c>
      <c r="E38" s="24">
        <v>26200000</v>
      </c>
      <c r="F38" s="6">
        <v>26200000</v>
      </c>
      <c r="G38" s="25">
        <v>26200000</v>
      </c>
      <c r="H38" s="26">
        <v>0</v>
      </c>
      <c r="I38" s="24">
        <v>16231000</v>
      </c>
      <c r="J38" s="6">
        <v>19875000</v>
      </c>
      <c r="K38" s="25">
        <v>22104000</v>
      </c>
    </row>
    <row r="39" spans="1:11" ht="13.5">
      <c r="A39" s="22" t="s">
        <v>42</v>
      </c>
      <c r="B39" s="6">
        <v>552385785</v>
      </c>
      <c r="C39" s="6">
        <v>1544139049</v>
      </c>
      <c r="D39" s="23">
        <v>1754061482</v>
      </c>
      <c r="E39" s="24">
        <v>0</v>
      </c>
      <c r="F39" s="6">
        <v>0</v>
      </c>
      <c r="G39" s="25">
        <v>0</v>
      </c>
      <c r="H39" s="26">
        <v>0</v>
      </c>
      <c r="I39" s="24">
        <v>3338067000</v>
      </c>
      <c r="J39" s="6">
        <v>3670485000</v>
      </c>
      <c r="K39" s="25">
        <v>3836149000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229845390</v>
      </c>
      <c r="C42" s="6">
        <v>718100756</v>
      </c>
      <c r="D42" s="23">
        <v>439737188</v>
      </c>
      <c r="E42" s="24">
        <v>439102000</v>
      </c>
      <c r="F42" s="6">
        <v>669371897</v>
      </c>
      <c r="G42" s="25">
        <v>669371897</v>
      </c>
      <c r="H42" s="26">
        <v>175344618</v>
      </c>
      <c r="I42" s="24">
        <v>461594146</v>
      </c>
      <c r="J42" s="6">
        <v>410006635</v>
      </c>
      <c r="K42" s="25">
        <v>385376196</v>
      </c>
    </row>
    <row r="43" spans="1:11" ht="13.5">
      <c r="A43" s="22" t="s">
        <v>45</v>
      </c>
      <c r="B43" s="6">
        <v>-230269435</v>
      </c>
      <c r="C43" s="6">
        <v>-607728996</v>
      </c>
      <c r="D43" s="23">
        <v>-411568164</v>
      </c>
      <c r="E43" s="24">
        <v>-440652000</v>
      </c>
      <c r="F43" s="6">
        <v>-443428438</v>
      </c>
      <c r="G43" s="25">
        <v>-443428438</v>
      </c>
      <c r="H43" s="26">
        <v>-277882478</v>
      </c>
      <c r="I43" s="24">
        <v>-460415000</v>
      </c>
      <c r="J43" s="6">
        <v>-791214000</v>
      </c>
      <c r="K43" s="25">
        <v>-252409000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3934620</v>
      </c>
      <c r="C45" s="7">
        <v>114306379</v>
      </c>
      <c r="D45" s="64">
        <v>142475403</v>
      </c>
      <c r="E45" s="65">
        <v>171450000</v>
      </c>
      <c r="F45" s="7">
        <v>225943459</v>
      </c>
      <c r="G45" s="66">
        <v>225943459</v>
      </c>
      <c r="H45" s="67">
        <v>50002052</v>
      </c>
      <c r="I45" s="65">
        <v>174179146</v>
      </c>
      <c r="J45" s="7">
        <v>-207028219</v>
      </c>
      <c r="K45" s="66">
        <v>-74061023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3934454</v>
      </c>
      <c r="C48" s="6">
        <v>114306474</v>
      </c>
      <c r="D48" s="23">
        <v>152577497</v>
      </c>
      <c r="E48" s="24">
        <v>211000000</v>
      </c>
      <c r="F48" s="6">
        <v>211000000</v>
      </c>
      <c r="G48" s="25">
        <v>211000000</v>
      </c>
      <c r="H48" s="26">
        <v>0</v>
      </c>
      <c r="I48" s="24">
        <v>237000000</v>
      </c>
      <c r="J48" s="6">
        <v>241000000</v>
      </c>
      <c r="K48" s="25">
        <v>255000000</v>
      </c>
    </row>
    <row r="49" spans="1:11" ht="13.5">
      <c r="A49" s="22" t="s">
        <v>50</v>
      </c>
      <c r="B49" s="6">
        <f>+B75</f>
        <v>451893274.32764584</v>
      </c>
      <c r="C49" s="6">
        <f aca="true" t="shared" si="6" ref="C49:K49">+C75</f>
        <v>-66783531.057650566</v>
      </c>
      <c r="D49" s="23">
        <f t="shared" si="6"/>
        <v>381498780.15131694</v>
      </c>
      <c r="E49" s="24">
        <f t="shared" si="6"/>
        <v>-306423349.72574234</v>
      </c>
      <c r="F49" s="6">
        <f t="shared" si="6"/>
        <v>-329430062.6703794</v>
      </c>
      <c r="G49" s="25">
        <f t="shared" si="6"/>
        <v>-329430062.6703794</v>
      </c>
      <c r="H49" s="26">
        <f t="shared" si="6"/>
        <v>0</v>
      </c>
      <c r="I49" s="24">
        <f t="shared" si="6"/>
        <v>85094913.79715317</v>
      </c>
      <c r="J49" s="6">
        <f t="shared" si="6"/>
        <v>98492512.063784</v>
      </c>
      <c r="K49" s="25">
        <f t="shared" si="6"/>
        <v>123647125.36887985</v>
      </c>
    </row>
    <row r="50" spans="1:11" ht="13.5">
      <c r="A50" s="34" t="s">
        <v>51</v>
      </c>
      <c r="B50" s="7">
        <f>+B48-B49</f>
        <v>-447958820.32764584</v>
      </c>
      <c r="C50" s="7">
        <f aca="true" t="shared" si="7" ref="C50:K50">+C48-C49</f>
        <v>181090005.05765057</v>
      </c>
      <c r="D50" s="64">
        <f t="shared" si="7"/>
        <v>-228921283.15131694</v>
      </c>
      <c r="E50" s="65">
        <f t="shared" si="7"/>
        <v>517423349.72574234</v>
      </c>
      <c r="F50" s="7">
        <f t="shared" si="7"/>
        <v>540430062.6703794</v>
      </c>
      <c r="G50" s="66">
        <f t="shared" si="7"/>
        <v>540430062.6703794</v>
      </c>
      <c r="H50" s="67">
        <f t="shared" si="7"/>
        <v>0</v>
      </c>
      <c r="I50" s="65">
        <f t="shared" si="7"/>
        <v>151905086.20284683</v>
      </c>
      <c r="J50" s="7">
        <f t="shared" si="7"/>
        <v>142507487.936216</v>
      </c>
      <c r="K50" s="66">
        <f t="shared" si="7"/>
        <v>131352874.63112015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1199631383</v>
      </c>
      <c r="C53" s="6">
        <v>1665847001</v>
      </c>
      <c r="D53" s="23">
        <v>1855513001</v>
      </c>
      <c r="E53" s="24">
        <v>440655000</v>
      </c>
      <c r="F53" s="6">
        <v>443886437</v>
      </c>
      <c r="G53" s="25">
        <v>443886437</v>
      </c>
      <c r="H53" s="26">
        <v>0</v>
      </c>
      <c r="I53" s="24">
        <v>2650926000</v>
      </c>
      <c r="J53" s="6">
        <v>2927956600</v>
      </c>
      <c r="K53" s="25">
        <v>3098863000</v>
      </c>
    </row>
    <row r="54" spans="1:11" ht="13.5">
      <c r="A54" s="22" t="s">
        <v>95</v>
      </c>
      <c r="B54" s="6">
        <v>57092000</v>
      </c>
      <c r="C54" s="6">
        <v>52276000</v>
      </c>
      <c r="D54" s="23">
        <v>68393000</v>
      </c>
      <c r="E54" s="24">
        <v>41150000</v>
      </c>
      <c r="F54" s="6">
        <v>41150000</v>
      </c>
      <c r="G54" s="25">
        <v>41150000</v>
      </c>
      <c r="H54" s="26">
        <v>0</v>
      </c>
      <c r="I54" s="24">
        <v>43000000</v>
      </c>
      <c r="J54" s="6">
        <v>47300000</v>
      </c>
      <c r="K54" s="25">
        <v>52030000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61403000</v>
      </c>
      <c r="C56" s="6">
        <v>39301000</v>
      </c>
      <c r="D56" s="23">
        <v>88527000</v>
      </c>
      <c r="E56" s="24">
        <v>0</v>
      </c>
      <c r="F56" s="6">
        <v>0</v>
      </c>
      <c r="G56" s="25">
        <v>0</v>
      </c>
      <c r="H56" s="26">
        <v>0</v>
      </c>
      <c r="I56" s="24">
        <v>40186000</v>
      </c>
      <c r="J56" s="6">
        <v>44206000</v>
      </c>
      <c r="K56" s="25">
        <v>48626000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122584894</v>
      </c>
      <c r="C59" s="6">
        <v>127488290</v>
      </c>
      <c r="D59" s="23">
        <v>140237119</v>
      </c>
      <c r="E59" s="24">
        <v>149143268</v>
      </c>
      <c r="F59" s="6">
        <v>149143268</v>
      </c>
      <c r="G59" s="25">
        <v>149143268</v>
      </c>
      <c r="H59" s="26">
        <v>149143268</v>
      </c>
      <c r="I59" s="24">
        <v>158091864</v>
      </c>
      <c r="J59" s="6">
        <v>167577376</v>
      </c>
      <c r="K59" s="25">
        <v>177632018</v>
      </c>
    </row>
    <row r="60" spans="1:11" ht="13.5">
      <c r="A60" s="33" t="s">
        <v>58</v>
      </c>
      <c r="B60" s="6">
        <v>-6837378</v>
      </c>
      <c r="C60" s="6">
        <v>-57362243</v>
      </c>
      <c r="D60" s="23">
        <v>-497915</v>
      </c>
      <c r="E60" s="24">
        <v>-13800640</v>
      </c>
      <c r="F60" s="6">
        <v>-13800640</v>
      </c>
      <c r="G60" s="25">
        <v>-13800640</v>
      </c>
      <c r="H60" s="26">
        <v>-13800640</v>
      </c>
      <c r="I60" s="24">
        <v>-615784</v>
      </c>
      <c r="J60" s="6">
        <v>-688652</v>
      </c>
      <c r="K60" s="25">
        <v>-770162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85909</v>
      </c>
      <c r="C63" s="92">
        <v>90204</v>
      </c>
      <c r="D63" s="93">
        <v>99225</v>
      </c>
      <c r="E63" s="91">
        <v>109644</v>
      </c>
      <c r="F63" s="92">
        <v>109644</v>
      </c>
      <c r="G63" s="93">
        <v>109644</v>
      </c>
      <c r="H63" s="94">
        <v>109644</v>
      </c>
      <c r="I63" s="91">
        <v>111837</v>
      </c>
      <c r="J63" s="92">
        <v>114074</v>
      </c>
      <c r="K63" s="93">
        <v>116355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119062</v>
      </c>
      <c r="C65" s="92">
        <v>122423</v>
      </c>
      <c r="D65" s="93">
        <v>134665</v>
      </c>
      <c r="E65" s="91">
        <v>124247</v>
      </c>
      <c r="F65" s="92">
        <v>124247</v>
      </c>
      <c r="G65" s="93">
        <v>124247</v>
      </c>
      <c r="H65" s="94">
        <v>124247</v>
      </c>
      <c r="I65" s="91">
        <v>131702</v>
      </c>
      <c r="J65" s="92">
        <v>139604</v>
      </c>
      <c r="K65" s="93">
        <v>147981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0.14411453209486264</v>
      </c>
      <c r="C70" s="5">
        <f aca="true" t="shared" si="8" ref="C70:K70">IF(ISERROR(C71/C72),0,(C71/C72))</f>
        <v>1.7238323879219453</v>
      </c>
      <c r="D70" s="5">
        <f t="shared" si="8"/>
        <v>0.5647351914690281</v>
      </c>
      <c r="E70" s="5">
        <f t="shared" si="8"/>
        <v>0.9075877939600278</v>
      </c>
      <c r="F70" s="5">
        <f t="shared" si="8"/>
        <v>0.9360967319335557</v>
      </c>
      <c r="G70" s="5">
        <f t="shared" si="8"/>
        <v>0.9360967319335557</v>
      </c>
      <c r="H70" s="5">
        <f t="shared" si="8"/>
        <v>0</v>
      </c>
      <c r="I70" s="5">
        <f t="shared" si="8"/>
        <v>0.40142011556348944</v>
      </c>
      <c r="J70" s="5">
        <f t="shared" si="8"/>
        <v>0.38641615866688095</v>
      </c>
      <c r="K70" s="5">
        <f t="shared" si="8"/>
        <v>0.38867487035917664</v>
      </c>
    </row>
    <row r="71" spans="1:11" ht="12.75" hidden="1">
      <c r="A71" s="1" t="s">
        <v>101</v>
      </c>
      <c r="B71" s="1">
        <f>+B83</f>
        <v>47228638</v>
      </c>
      <c r="C71" s="1">
        <f aca="true" t="shared" si="9" ref="C71:K71">+C83</f>
        <v>524825942</v>
      </c>
      <c r="D71" s="1">
        <f t="shared" si="9"/>
        <v>93365975</v>
      </c>
      <c r="E71" s="1">
        <f t="shared" si="9"/>
        <v>172743000</v>
      </c>
      <c r="F71" s="1">
        <f t="shared" si="9"/>
        <v>319301603</v>
      </c>
      <c r="G71" s="1">
        <f t="shared" si="9"/>
        <v>319301603</v>
      </c>
      <c r="H71" s="1">
        <f t="shared" si="9"/>
        <v>37198410</v>
      </c>
      <c r="I71" s="1">
        <f t="shared" si="9"/>
        <v>111085390</v>
      </c>
      <c r="J71" s="1">
        <f t="shared" si="9"/>
        <v>113021703</v>
      </c>
      <c r="K71" s="1">
        <f t="shared" si="9"/>
        <v>122172172</v>
      </c>
    </row>
    <row r="72" spans="1:11" ht="12.75" hidden="1">
      <c r="A72" s="1" t="s">
        <v>102</v>
      </c>
      <c r="B72" s="1">
        <f>+B77</f>
        <v>327716000</v>
      </c>
      <c r="C72" s="1">
        <f aca="true" t="shared" si="10" ref="C72:K72">+C77</f>
        <v>304453000</v>
      </c>
      <c r="D72" s="1">
        <f t="shared" si="10"/>
        <v>165327000</v>
      </c>
      <c r="E72" s="1">
        <f t="shared" si="10"/>
        <v>190332000</v>
      </c>
      <c r="F72" s="1">
        <f t="shared" si="10"/>
        <v>341098940</v>
      </c>
      <c r="G72" s="1">
        <f t="shared" si="10"/>
        <v>341098940</v>
      </c>
      <c r="H72" s="1">
        <f t="shared" si="10"/>
        <v>0</v>
      </c>
      <c r="I72" s="1">
        <f t="shared" si="10"/>
        <v>276731000</v>
      </c>
      <c r="J72" s="1">
        <f t="shared" si="10"/>
        <v>292487000</v>
      </c>
      <c r="K72" s="1">
        <f t="shared" si="10"/>
        <v>314330000</v>
      </c>
    </row>
    <row r="73" spans="1:11" ht="12.75" hidden="1">
      <c r="A73" s="1" t="s">
        <v>103</v>
      </c>
      <c r="B73" s="1">
        <f>+B74</f>
        <v>113984316.83333336</v>
      </c>
      <c r="C73" s="1">
        <f aca="true" t="shared" si="11" ref="C73:K73">+(C78+C80+C81+C82)-(B78+B80+B81+B82)</f>
        <v>213424784</v>
      </c>
      <c r="D73" s="1">
        <f t="shared" si="11"/>
        <v>17249855</v>
      </c>
      <c r="E73" s="1">
        <f t="shared" si="11"/>
        <v>417717729</v>
      </c>
      <c r="F73" s="1">
        <f>+(F78+F80+F81+F82)-(D78+D80+D81+D82)</f>
        <v>417717729</v>
      </c>
      <c r="G73" s="1">
        <f>+(G78+G80+G81+G82)-(D78+D80+D81+D82)</f>
        <v>417717729</v>
      </c>
      <c r="H73" s="1">
        <f>+(H78+H80+H81+H82)-(D78+D80+D81+D82)</f>
        <v>-389282271</v>
      </c>
      <c r="I73" s="1">
        <f>+(I78+I80+I81+I82)-(E78+E80+E81+E82)</f>
        <v>112000000</v>
      </c>
      <c r="J73" s="1">
        <f t="shared" si="11"/>
        <v>89000000</v>
      </c>
      <c r="K73" s="1">
        <f t="shared" si="11"/>
        <v>16900000</v>
      </c>
    </row>
    <row r="74" spans="1:11" ht="12.75" hidden="1">
      <c r="A74" s="1" t="s">
        <v>104</v>
      </c>
      <c r="B74" s="1">
        <f>+TREND(C74:E74)</f>
        <v>113984316.83333336</v>
      </c>
      <c r="C74" s="1">
        <f>+C73</f>
        <v>213424784</v>
      </c>
      <c r="D74" s="1">
        <f aca="true" t="shared" si="12" ref="D74:K74">+D73</f>
        <v>17249855</v>
      </c>
      <c r="E74" s="1">
        <f t="shared" si="12"/>
        <v>417717729</v>
      </c>
      <c r="F74" s="1">
        <f t="shared" si="12"/>
        <v>417717729</v>
      </c>
      <c r="G74" s="1">
        <f t="shared" si="12"/>
        <v>417717729</v>
      </c>
      <c r="H74" s="1">
        <f t="shared" si="12"/>
        <v>-389282271</v>
      </c>
      <c r="I74" s="1">
        <f t="shared" si="12"/>
        <v>112000000</v>
      </c>
      <c r="J74" s="1">
        <f t="shared" si="12"/>
        <v>89000000</v>
      </c>
      <c r="K74" s="1">
        <f t="shared" si="12"/>
        <v>16900000</v>
      </c>
    </row>
    <row r="75" spans="1:11" ht="12.75" hidden="1">
      <c r="A75" s="1" t="s">
        <v>105</v>
      </c>
      <c r="B75" s="1">
        <f>+B84-(((B80+B81+B78)*B70)-B79)</f>
        <v>451893274.32764584</v>
      </c>
      <c r="C75" s="1">
        <f aca="true" t="shared" si="13" ref="C75:K75">+C84-(((C80+C81+C78)*C70)-C79)</f>
        <v>-66783531.057650566</v>
      </c>
      <c r="D75" s="1">
        <f t="shared" si="13"/>
        <v>381498780.15131694</v>
      </c>
      <c r="E75" s="1">
        <f t="shared" si="13"/>
        <v>-306423349.72574234</v>
      </c>
      <c r="F75" s="1">
        <f t="shared" si="13"/>
        <v>-329430062.6703794</v>
      </c>
      <c r="G75" s="1">
        <f t="shared" si="13"/>
        <v>-329430062.6703794</v>
      </c>
      <c r="H75" s="1">
        <f t="shared" si="13"/>
        <v>0</v>
      </c>
      <c r="I75" s="1">
        <f t="shared" si="13"/>
        <v>85094913.79715317</v>
      </c>
      <c r="J75" s="1">
        <f t="shared" si="13"/>
        <v>98492512.063784</v>
      </c>
      <c r="K75" s="1">
        <f t="shared" si="13"/>
        <v>123647125.36887985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327716000</v>
      </c>
      <c r="C77" s="3">
        <v>304453000</v>
      </c>
      <c r="D77" s="3">
        <v>165327000</v>
      </c>
      <c r="E77" s="3">
        <v>190332000</v>
      </c>
      <c r="F77" s="3">
        <v>341098940</v>
      </c>
      <c r="G77" s="3">
        <v>341098940</v>
      </c>
      <c r="H77" s="3">
        <v>0</v>
      </c>
      <c r="I77" s="3">
        <v>276731000</v>
      </c>
      <c r="J77" s="3">
        <v>292487000</v>
      </c>
      <c r="K77" s="3">
        <v>314330000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474750939</v>
      </c>
      <c r="C79" s="3">
        <v>574537997</v>
      </c>
      <c r="D79" s="3">
        <v>601340178</v>
      </c>
      <c r="E79" s="3">
        <v>426000000</v>
      </c>
      <c r="F79" s="3">
        <v>426000000</v>
      </c>
      <c r="G79" s="3">
        <v>426000000</v>
      </c>
      <c r="H79" s="3">
        <v>0</v>
      </c>
      <c r="I79" s="3">
        <v>454000000</v>
      </c>
      <c r="J79" s="3">
        <v>488000000</v>
      </c>
      <c r="K79" s="3">
        <v>522000000</v>
      </c>
    </row>
    <row r="80" spans="1:11" ht="12.75" hidden="1">
      <c r="A80" s="2" t="s">
        <v>67</v>
      </c>
      <c r="B80" s="3">
        <v>25879445</v>
      </c>
      <c r="C80" s="3">
        <v>154419350</v>
      </c>
      <c r="D80" s="3">
        <v>157948521</v>
      </c>
      <c r="E80" s="3">
        <v>387000000</v>
      </c>
      <c r="F80" s="3">
        <v>387000000</v>
      </c>
      <c r="G80" s="3">
        <v>387000000</v>
      </c>
      <c r="H80" s="3">
        <v>0</v>
      </c>
      <c r="I80" s="3">
        <v>424000000</v>
      </c>
      <c r="J80" s="3">
        <v>507000000</v>
      </c>
      <c r="K80" s="3">
        <v>507000000</v>
      </c>
    </row>
    <row r="81" spans="1:11" ht="12.75" hidden="1">
      <c r="A81" s="2" t="s">
        <v>68</v>
      </c>
      <c r="B81" s="3">
        <v>132728187</v>
      </c>
      <c r="C81" s="3">
        <v>217613066</v>
      </c>
      <c r="D81" s="3">
        <v>231333750</v>
      </c>
      <c r="E81" s="3">
        <v>420000000</v>
      </c>
      <c r="F81" s="3">
        <v>420000000</v>
      </c>
      <c r="G81" s="3">
        <v>420000000</v>
      </c>
      <c r="H81" s="3">
        <v>0</v>
      </c>
      <c r="I81" s="3">
        <v>495000000</v>
      </c>
      <c r="J81" s="3">
        <v>501000000</v>
      </c>
      <c r="K81" s="3">
        <v>517900000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47228638</v>
      </c>
      <c r="C83" s="3">
        <v>524825942</v>
      </c>
      <c r="D83" s="3">
        <v>93365975</v>
      </c>
      <c r="E83" s="3">
        <v>172743000</v>
      </c>
      <c r="F83" s="3">
        <v>319301603</v>
      </c>
      <c r="G83" s="3">
        <v>319301603</v>
      </c>
      <c r="H83" s="3">
        <v>37198410</v>
      </c>
      <c r="I83" s="3">
        <v>111085390</v>
      </c>
      <c r="J83" s="3">
        <v>113021703</v>
      </c>
      <c r="K83" s="3">
        <v>122172172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1346174</v>
      </c>
      <c r="C7" s="6">
        <v>2008000</v>
      </c>
      <c r="D7" s="23">
        <v>2640885</v>
      </c>
      <c r="E7" s="24">
        <v>2800000</v>
      </c>
      <c r="F7" s="6">
        <v>3200000</v>
      </c>
      <c r="G7" s="25">
        <v>3200000</v>
      </c>
      <c r="H7" s="26">
        <v>0</v>
      </c>
      <c r="I7" s="24">
        <v>3200000</v>
      </c>
      <c r="J7" s="6">
        <v>3500000</v>
      </c>
      <c r="K7" s="25">
        <v>3696000</v>
      </c>
    </row>
    <row r="8" spans="1:11" ht="13.5">
      <c r="A8" s="22" t="s">
        <v>20</v>
      </c>
      <c r="B8" s="6">
        <v>211961704</v>
      </c>
      <c r="C8" s="6">
        <v>206099000</v>
      </c>
      <c r="D8" s="23">
        <v>194145116</v>
      </c>
      <c r="E8" s="24">
        <v>202112000</v>
      </c>
      <c r="F8" s="6">
        <v>201235000</v>
      </c>
      <c r="G8" s="25">
        <v>201235000</v>
      </c>
      <c r="H8" s="26">
        <v>0</v>
      </c>
      <c r="I8" s="24">
        <v>221789000</v>
      </c>
      <c r="J8" s="6">
        <v>225410000</v>
      </c>
      <c r="K8" s="25">
        <v>229172000</v>
      </c>
    </row>
    <row r="9" spans="1:11" ht="13.5">
      <c r="A9" s="22" t="s">
        <v>21</v>
      </c>
      <c r="B9" s="6">
        <v>655416</v>
      </c>
      <c r="C9" s="6">
        <v>1443000</v>
      </c>
      <c r="D9" s="23">
        <v>1933245</v>
      </c>
      <c r="E9" s="24">
        <v>3295440</v>
      </c>
      <c r="F9" s="6">
        <v>3360440</v>
      </c>
      <c r="G9" s="25">
        <v>3360440</v>
      </c>
      <c r="H9" s="26">
        <v>0</v>
      </c>
      <c r="I9" s="24">
        <v>3196180</v>
      </c>
      <c r="J9" s="6">
        <v>3197256</v>
      </c>
      <c r="K9" s="25">
        <v>3235650</v>
      </c>
    </row>
    <row r="10" spans="1:11" ht="25.5">
      <c r="A10" s="27" t="s">
        <v>94</v>
      </c>
      <c r="B10" s="28">
        <f>SUM(B5:B9)</f>
        <v>213963294</v>
      </c>
      <c r="C10" s="29">
        <f aca="true" t="shared" si="0" ref="C10:K10">SUM(C5:C9)</f>
        <v>209550000</v>
      </c>
      <c r="D10" s="30">
        <f t="shared" si="0"/>
        <v>198719246</v>
      </c>
      <c r="E10" s="28">
        <f t="shared" si="0"/>
        <v>208207440</v>
      </c>
      <c r="F10" s="29">
        <f t="shared" si="0"/>
        <v>207795440</v>
      </c>
      <c r="G10" s="31">
        <f t="shared" si="0"/>
        <v>207795440</v>
      </c>
      <c r="H10" s="32">
        <f t="shared" si="0"/>
        <v>0</v>
      </c>
      <c r="I10" s="28">
        <f t="shared" si="0"/>
        <v>228185180</v>
      </c>
      <c r="J10" s="29">
        <f t="shared" si="0"/>
        <v>232107256</v>
      </c>
      <c r="K10" s="31">
        <f t="shared" si="0"/>
        <v>236103650</v>
      </c>
    </row>
    <row r="11" spans="1:11" ht="13.5">
      <c r="A11" s="22" t="s">
        <v>22</v>
      </c>
      <c r="B11" s="6">
        <v>65123000</v>
      </c>
      <c r="C11" s="6">
        <v>69351000</v>
      </c>
      <c r="D11" s="23">
        <v>75338223</v>
      </c>
      <c r="E11" s="24">
        <v>88453305</v>
      </c>
      <c r="F11" s="6">
        <v>88489212</v>
      </c>
      <c r="G11" s="25">
        <v>88489212</v>
      </c>
      <c r="H11" s="26">
        <v>0</v>
      </c>
      <c r="I11" s="24">
        <v>94863000</v>
      </c>
      <c r="J11" s="6">
        <v>100191110</v>
      </c>
      <c r="K11" s="25">
        <v>105801410</v>
      </c>
    </row>
    <row r="12" spans="1:11" ht="13.5">
      <c r="A12" s="22" t="s">
        <v>23</v>
      </c>
      <c r="B12" s="6">
        <v>11457746</v>
      </c>
      <c r="C12" s="6">
        <v>11795000</v>
      </c>
      <c r="D12" s="23">
        <v>12614115</v>
      </c>
      <c r="E12" s="24">
        <v>13643000</v>
      </c>
      <c r="F12" s="6">
        <v>13643495</v>
      </c>
      <c r="G12" s="25">
        <v>13643495</v>
      </c>
      <c r="H12" s="26">
        <v>0</v>
      </c>
      <c r="I12" s="24">
        <v>14599026</v>
      </c>
      <c r="J12" s="6">
        <v>15459700</v>
      </c>
      <c r="K12" s="25">
        <v>16325100</v>
      </c>
    </row>
    <row r="13" spans="1:11" ht="13.5">
      <c r="A13" s="22" t="s">
        <v>95</v>
      </c>
      <c r="B13" s="6">
        <v>16636000</v>
      </c>
      <c r="C13" s="6">
        <v>10035000</v>
      </c>
      <c r="D13" s="23">
        <v>10617896</v>
      </c>
      <c r="E13" s="24">
        <v>15000000</v>
      </c>
      <c r="F13" s="6">
        <v>15000000</v>
      </c>
      <c r="G13" s="25">
        <v>15000000</v>
      </c>
      <c r="H13" s="26">
        <v>0</v>
      </c>
      <c r="I13" s="24">
        <v>12500000</v>
      </c>
      <c r="J13" s="6">
        <v>12500000</v>
      </c>
      <c r="K13" s="25">
        <v>12500000</v>
      </c>
    </row>
    <row r="14" spans="1:11" ht="13.5">
      <c r="A14" s="22" t="s">
        <v>24</v>
      </c>
      <c r="B14" s="6">
        <v>24497242</v>
      </c>
      <c r="C14" s="6">
        <v>23278000</v>
      </c>
      <c r="D14" s="23">
        <v>24204997</v>
      </c>
      <c r="E14" s="24">
        <v>22412000</v>
      </c>
      <c r="F14" s="6">
        <v>0</v>
      </c>
      <c r="G14" s="25">
        <v>0</v>
      </c>
      <c r="H14" s="26">
        <v>0</v>
      </c>
      <c r="I14" s="24">
        <v>22312000</v>
      </c>
      <c r="J14" s="6">
        <v>22312000</v>
      </c>
      <c r="K14" s="25">
        <v>22312000</v>
      </c>
    </row>
    <row r="15" spans="1:11" ht="13.5">
      <c r="A15" s="22" t="s">
        <v>25</v>
      </c>
      <c r="B15" s="6">
        <v>95000</v>
      </c>
      <c r="C15" s="6">
        <v>41000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101674047</v>
      </c>
      <c r="C17" s="6">
        <v>114584000</v>
      </c>
      <c r="D17" s="23">
        <v>72860630</v>
      </c>
      <c r="E17" s="24">
        <v>63097437</v>
      </c>
      <c r="F17" s="6">
        <v>88440291</v>
      </c>
      <c r="G17" s="25">
        <v>88440291</v>
      </c>
      <c r="H17" s="26">
        <v>0</v>
      </c>
      <c r="I17" s="24">
        <v>70960935</v>
      </c>
      <c r="J17" s="6">
        <v>75400400</v>
      </c>
      <c r="K17" s="25">
        <v>83905756</v>
      </c>
    </row>
    <row r="18" spans="1:11" ht="13.5">
      <c r="A18" s="34" t="s">
        <v>28</v>
      </c>
      <c r="B18" s="35">
        <f>SUM(B11:B17)</f>
        <v>219483035</v>
      </c>
      <c r="C18" s="36">
        <f aca="true" t="shared" si="1" ref="C18:K18">SUM(C11:C17)</f>
        <v>229084000</v>
      </c>
      <c r="D18" s="37">
        <f t="shared" si="1"/>
        <v>195635861</v>
      </c>
      <c r="E18" s="35">
        <f t="shared" si="1"/>
        <v>202605742</v>
      </c>
      <c r="F18" s="36">
        <f t="shared" si="1"/>
        <v>205572998</v>
      </c>
      <c r="G18" s="38">
        <f t="shared" si="1"/>
        <v>205572998</v>
      </c>
      <c r="H18" s="39">
        <f t="shared" si="1"/>
        <v>0</v>
      </c>
      <c r="I18" s="35">
        <f t="shared" si="1"/>
        <v>215234961</v>
      </c>
      <c r="J18" s="36">
        <f t="shared" si="1"/>
        <v>225863210</v>
      </c>
      <c r="K18" s="38">
        <f t="shared" si="1"/>
        <v>240844266</v>
      </c>
    </row>
    <row r="19" spans="1:11" ht="13.5">
      <c r="A19" s="34" t="s">
        <v>29</v>
      </c>
      <c r="B19" s="40">
        <f>+B10-B18</f>
        <v>-5519741</v>
      </c>
      <c r="C19" s="41">
        <f aca="true" t="shared" si="2" ref="C19:K19">+C10-C18</f>
        <v>-19534000</v>
      </c>
      <c r="D19" s="42">
        <f t="shared" si="2"/>
        <v>3083385</v>
      </c>
      <c r="E19" s="40">
        <f t="shared" si="2"/>
        <v>5601698</v>
      </c>
      <c r="F19" s="41">
        <f t="shared" si="2"/>
        <v>2222442</v>
      </c>
      <c r="G19" s="43">
        <f t="shared" si="2"/>
        <v>2222442</v>
      </c>
      <c r="H19" s="44">
        <f t="shared" si="2"/>
        <v>0</v>
      </c>
      <c r="I19" s="40">
        <f t="shared" si="2"/>
        <v>12950219</v>
      </c>
      <c r="J19" s="41">
        <f t="shared" si="2"/>
        <v>6244046</v>
      </c>
      <c r="K19" s="43">
        <f t="shared" si="2"/>
        <v>-4740616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53180000</v>
      </c>
      <c r="F20" s="6">
        <v>5730000</v>
      </c>
      <c r="G20" s="25">
        <v>5730000</v>
      </c>
      <c r="H20" s="26">
        <v>0</v>
      </c>
      <c r="I20" s="24">
        <v>30393000</v>
      </c>
      <c r="J20" s="6">
        <v>53597150</v>
      </c>
      <c r="K20" s="25">
        <v>54014350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-5519741</v>
      </c>
      <c r="C22" s="52">
        <f aca="true" t="shared" si="3" ref="C22:K22">SUM(C19:C21)</f>
        <v>-19534000</v>
      </c>
      <c r="D22" s="53">
        <f t="shared" si="3"/>
        <v>3083385</v>
      </c>
      <c r="E22" s="51">
        <f t="shared" si="3"/>
        <v>58781698</v>
      </c>
      <c r="F22" s="52">
        <f t="shared" si="3"/>
        <v>7952442</v>
      </c>
      <c r="G22" s="54">
        <f t="shared" si="3"/>
        <v>7952442</v>
      </c>
      <c r="H22" s="55">
        <f t="shared" si="3"/>
        <v>0</v>
      </c>
      <c r="I22" s="51">
        <f t="shared" si="3"/>
        <v>43343219</v>
      </c>
      <c r="J22" s="52">
        <f t="shared" si="3"/>
        <v>59841196</v>
      </c>
      <c r="K22" s="54">
        <f t="shared" si="3"/>
        <v>49273734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-5519741</v>
      </c>
      <c r="C24" s="41">
        <f aca="true" t="shared" si="4" ref="C24:K24">SUM(C22:C23)</f>
        <v>-19534000</v>
      </c>
      <c r="D24" s="42">
        <f t="shared" si="4"/>
        <v>3083385</v>
      </c>
      <c r="E24" s="40">
        <f t="shared" si="4"/>
        <v>58781698</v>
      </c>
      <c r="F24" s="41">
        <f t="shared" si="4"/>
        <v>7952442</v>
      </c>
      <c r="G24" s="43">
        <f t="shared" si="4"/>
        <v>7952442</v>
      </c>
      <c r="H24" s="44">
        <f t="shared" si="4"/>
        <v>0</v>
      </c>
      <c r="I24" s="40">
        <f t="shared" si="4"/>
        <v>43343219</v>
      </c>
      <c r="J24" s="41">
        <f t="shared" si="4"/>
        <v>59841196</v>
      </c>
      <c r="K24" s="43">
        <f t="shared" si="4"/>
        <v>49273734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1632000</v>
      </c>
      <c r="C27" s="7">
        <v>1</v>
      </c>
      <c r="D27" s="64">
        <v>0</v>
      </c>
      <c r="E27" s="65">
        <v>73782063</v>
      </c>
      <c r="F27" s="7">
        <v>22952441</v>
      </c>
      <c r="G27" s="66">
        <v>22952441</v>
      </c>
      <c r="H27" s="67">
        <v>0</v>
      </c>
      <c r="I27" s="65">
        <v>56197419</v>
      </c>
      <c r="J27" s="7">
        <v>72882951</v>
      </c>
      <c r="K27" s="66">
        <v>66791145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52843000</v>
      </c>
      <c r="F28" s="6">
        <v>0</v>
      </c>
      <c r="G28" s="25">
        <v>0</v>
      </c>
      <c r="H28" s="26">
        <v>0</v>
      </c>
      <c r="I28" s="24">
        <v>30393000</v>
      </c>
      <c r="J28" s="6">
        <v>53597150</v>
      </c>
      <c r="K28" s="25">
        <v>54014350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1632000</v>
      </c>
      <c r="C31" s="6">
        <v>1</v>
      </c>
      <c r="D31" s="23">
        <v>0</v>
      </c>
      <c r="E31" s="24">
        <v>20939063</v>
      </c>
      <c r="F31" s="6">
        <v>22952441</v>
      </c>
      <c r="G31" s="25">
        <v>22952441</v>
      </c>
      <c r="H31" s="26">
        <v>0</v>
      </c>
      <c r="I31" s="24">
        <v>25804419</v>
      </c>
      <c r="J31" s="6">
        <v>19285801</v>
      </c>
      <c r="K31" s="25">
        <v>12776795</v>
      </c>
    </row>
    <row r="32" spans="1:11" ht="13.5">
      <c r="A32" s="34" t="s">
        <v>36</v>
      </c>
      <c r="B32" s="7">
        <f>SUM(B28:B31)</f>
        <v>1632000</v>
      </c>
      <c r="C32" s="7">
        <f aca="true" t="shared" si="5" ref="C32:K32">SUM(C28:C31)</f>
        <v>1</v>
      </c>
      <c r="D32" s="64">
        <f t="shared" si="5"/>
        <v>0</v>
      </c>
      <c r="E32" s="65">
        <f t="shared" si="5"/>
        <v>73782063</v>
      </c>
      <c r="F32" s="7">
        <f t="shared" si="5"/>
        <v>22952441</v>
      </c>
      <c r="G32" s="66">
        <f t="shared" si="5"/>
        <v>22952441</v>
      </c>
      <c r="H32" s="67">
        <f t="shared" si="5"/>
        <v>0</v>
      </c>
      <c r="I32" s="65">
        <f t="shared" si="5"/>
        <v>56197419</v>
      </c>
      <c r="J32" s="7">
        <f t="shared" si="5"/>
        <v>72882951</v>
      </c>
      <c r="K32" s="66">
        <f t="shared" si="5"/>
        <v>66791145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47969639</v>
      </c>
      <c r="C35" s="6">
        <v>15842000</v>
      </c>
      <c r="D35" s="23">
        <v>53038911</v>
      </c>
      <c r="E35" s="24">
        <v>8641000</v>
      </c>
      <c r="F35" s="6">
        <v>26843000</v>
      </c>
      <c r="G35" s="25">
        <v>26843000</v>
      </c>
      <c r="H35" s="26">
        <v>30268467</v>
      </c>
      <c r="I35" s="24">
        <v>28595000</v>
      </c>
      <c r="J35" s="6">
        <v>30034500</v>
      </c>
      <c r="K35" s="25">
        <v>36929612</v>
      </c>
    </row>
    <row r="36" spans="1:11" ht="13.5">
      <c r="A36" s="22" t="s">
        <v>39</v>
      </c>
      <c r="B36" s="6">
        <v>251034646</v>
      </c>
      <c r="C36" s="6">
        <v>249257000</v>
      </c>
      <c r="D36" s="23">
        <v>236565244</v>
      </c>
      <c r="E36" s="24">
        <v>230308000</v>
      </c>
      <c r="F36" s="6">
        <v>235628000</v>
      </c>
      <c r="G36" s="25">
        <v>235628000</v>
      </c>
      <c r="H36" s="26">
        <v>0</v>
      </c>
      <c r="I36" s="24">
        <v>221815000</v>
      </c>
      <c r="J36" s="6">
        <v>209622000</v>
      </c>
      <c r="K36" s="25">
        <v>197434000</v>
      </c>
    </row>
    <row r="37" spans="1:11" ht="13.5">
      <c r="A37" s="22" t="s">
        <v>40</v>
      </c>
      <c r="B37" s="6">
        <v>36549650</v>
      </c>
      <c r="C37" s="6">
        <v>27830000</v>
      </c>
      <c r="D37" s="23">
        <v>81731038</v>
      </c>
      <c r="E37" s="24">
        <v>18826000</v>
      </c>
      <c r="F37" s="6">
        <v>41757000</v>
      </c>
      <c r="G37" s="25">
        <v>41757000</v>
      </c>
      <c r="H37" s="26">
        <v>2052857</v>
      </c>
      <c r="I37" s="24">
        <v>44628030</v>
      </c>
      <c r="J37" s="6">
        <v>35762993</v>
      </c>
      <c r="K37" s="25">
        <v>34929612</v>
      </c>
    </row>
    <row r="38" spans="1:11" ht="13.5">
      <c r="A38" s="22" t="s">
        <v>41</v>
      </c>
      <c r="B38" s="6">
        <v>215123635</v>
      </c>
      <c r="C38" s="6">
        <v>207392000</v>
      </c>
      <c r="D38" s="23">
        <v>174735925</v>
      </c>
      <c r="E38" s="24">
        <v>191240000</v>
      </c>
      <c r="F38" s="6">
        <v>202847000</v>
      </c>
      <c r="G38" s="25">
        <v>202847000</v>
      </c>
      <c r="H38" s="26">
        <v>35496</v>
      </c>
      <c r="I38" s="24">
        <v>191080000</v>
      </c>
      <c r="J38" s="6">
        <v>177948000</v>
      </c>
      <c r="K38" s="25">
        <v>164542000</v>
      </c>
    </row>
    <row r="39" spans="1:11" ht="13.5">
      <c r="A39" s="22" t="s">
        <v>42</v>
      </c>
      <c r="B39" s="6">
        <v>47331000</v>
      </c>
      <c r="C39" s="6">
        <v>29877000</v>
      </c>
      <c r="D39" s="23">
        <v>33137192</v>
      </c>
      <c r="E39" s="24">
        <v>28883000</v>
      </c>
      <c r="F39" s="6">
        <v>17867000</v>
      </c>
      <c r="G39" s="25">
        <v>17867000</v>
      </c>
      <c r="H39" s="26">
        <v>28180114</v>
      </c>
      <c r="I39" s="24">
        <v>14701970</v>
      </c>
      <c r="J39" s="6">
        <v>25945507</v>
      </c>
      <c r="K39" s="25">
        <v>34892000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11029000</v>
      </c>
      <c r="C42" s="6">
        <v>21478000</v>
      </c>
      <c r="D42" s="23">
        <v>457586040</v>
      </c>
      <c r="E42" s="24">
        <v>65282556</v>
      </c>
      <c r="F42" s="6">
        <v>22952236</v>
      </c>
      <c r="G42" s="25">
        <v>22952236</v>
      </c>
      <c r="H42" s="26">
        <v>37410009</v>
      </c>
      <c r="I42" s="24">
        <v>60591020</v>
      </c>
      <c r="J42" s="6">
        <v>-147845549</v>
      </c>
      <c r="K42" s="25">
        <v>-157437955</v>
      </c>
    </row>
    <row r="43" spans="1:11" ht="13.5">
      <c r="A43" s="22" t="s">
        <v>45</v>
      </c>
      <c r="B43" s="6">
        <v>16967000</v>
      </c>
      <c r="C43" s="6">
        <v>6546000</v>
      </c>
      <c r="D43" s="23">
        <v>2713105</v>
      </c>
      <c r="E43" s="24">
        <v>-53300000</v>
      </c>
      <c r="F43" s="6">
        <v>0</v>
      </c>
      <c r="G43" s="25">
        <v>0</v>
      </c>
      <c r="H43" s="26">
        <v>-21590414</v>
      </c>
      <c r="I43" s="24">
        <v>-56197404</v>
      </c>
      <c r="J43" s="6">
        <v>-72340151</v>
      </c>
      <c r="K43" s="25">
        <v>-66218045</v>
      </c>
    </row>
    <row r="44" spans="1:11" ht="13.5">
      <c r="A44" s="22" t="s">
        <v>46</v>
      </c>
      <c r="B44" s="6">
        <v>3187000</v>
      </c>
      <c r="C44" s="6">
        <v>-9712000</v>
      </c>
      <c r="D44" s="23">
        <v>10800895</v>
      </c>
      <c r="E44" s="24">
        <v>-9662000</v>
      </c>
      <c r="F44" s="6">
        <v>0</v>
      </c>
      <c r="G44" s="25">
        <v>0</v>
      </c>
      <c r="H44" s="26">
        <v>0</v>
      </c>
      <c r="I44" s="24">
        <v>-9750000</v>
      </c>
      <c r="J44" s="6">
        <v>-9750000</v>
      </c>
      <c r="K44" s="25">
        <v>-9750000</v>
      </c>
    </row>
    <row r="45" spans="1:11" ht="13.5">
      <c r="A45" s="34" t="s">
        <v>47</v>
      </c>
      <c r="B45" s="7">
        <v>42200000</v>
      </c>
      <c r="C45" s="7">
        <v>28078000</v>
      </c>
      <c r="D45" s="64">
        <v>482247917</v>
      </c>
      <c r="E45" s="65">
        <v>4477556</v>
      </c>
      <c r="F45" s="7">
        <v>25109236</v>
      </c>
      <c r="G45" s="66">
        <v>25109236</v>
      </c>
      <c r="H45" s="67">
        <v>44427481</v>
      </c>
      <c r="I45" s="65">
        <v>17997616</v>
      </c>
      <c r="J45" s="7">
        <v>-211938084</v>
      </c>
      <c r="K45" s="66">
        <v>-445344084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6327479</v>
      </c>
      <c r="C48" s="6">
        <v>11148000</v>
      </c>
      <c r="D48" s="23">
        <v>49864144</v>
      </c>
      <c r="E48" s="24">
        <v>4477000</v>
      </c>
      <c r="F48" s="6">
        <v>26931000</v>
      </c>
      <c r="G48" s="25">
        <v>26931000</v>
      </c>
      <c r="H48" s="26">
        <v>28641921</v>
      </c>
      <c r="I48" s="24">
        <v>28701000</v>
      </c>
      <c r="J48" s="6">
        <v>30169000</v>
      </c>
      <c r="K48" s="25">
        <v>37096112</v>
      </c>
    </row>
    <row r="49" spans="1:11" ht="13.5">
      <c r="A49" s="22" t="s">
        <v>50</v>
      </c>
      <c r="B49" s="6">
        <f>+B75</f>
        <v>-2314939682.502108</v>
      </c>
      <c r="C49" s="6">
        <f aca="true" t="shared" si="6" ref="C49:K49">+C75</f>
        <v>-110352690.92169093</v>
      </c>
      <c r="D49" s="23">
        <f t="shared" si="6"/>
        <v>-81632974.12083551</v>
      </c>
      <c r="E49" s="24">
        <f t="shared" si="6"/>
        <v>5343013.913771758</v>
      </c>
      <c r="F49" s="6">
        <f t="shared" si="6"/>
        <v>26405161.138089135</v>
      </c>
      <c r="G49" s="25">
        <f t="shared" si="6"/>
        <v>26405161.138089135</v>
      </c>
      <c r="H49" s="26">
        <f t="shared" si="6"/>
        <v>2049035</v>
      </c>
      <c r="I49" s="24">
        <f t="shared" si="6"/>
        <v>28125000</v>
      </c>
      <c r="J49" s="6">
        <f t="shared" si="6"/>
        <v>17896000</v>
      </c>
      <c r="K49" s="25">
        <f t="shared" si="6"/>
        <v>15590000</v>
      </c>
    </row>
    <row r="50" spans="1:11" ht="13.5">
      <c r="A50" s="34" t="s">
        <v>51</v>
      </c>
      <c r="B50" s="7">
        <f>+B48-B49</f>
        <v>2321267161.502108</v>
      </c>
      <c r="C50" s="7">
        <f aca="true" t="shared" si="7" ref="C50:K50">+C48-C49</f>
        <v>121500690.92169093</v>
      </c>
      <c r="D50" s="64">
        <f t="shared" si="7"/>
        <v>131497118.12083551</v>
      </c>
      <c r="E50" s="65">
        <f t="shared" si="7"/>
        <v>-866013.9137717579</v>
      </c>
      <c r="F50" s="7">
        <f t="shared" si="7"/>
        <v>525838.8619108647</v>
      </c>
      <c r="G50" s="66">
        <f t="shared" si="7"/>
        <v>525838.8619108647</v>
      </c>
      <c r="H50" s="67">
        <f t="shared" si="7"/>
        <v>26592886</v>
      </c>
      <c r="I50" s="65">
        <f t="shared" si="7"/>
        <v>576000</v>
      </c>
      <c r="J50" s="7">
        <f t="shared" si="7"/>
        <v>12273000</v>
      </c>
      <c r="K50" s="66">
        <f t="shared" si="7"/>
        <v>21506112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300726000</v>
      </c>
      <c r="C53" s="6">
        <v>287970001</v>
      </c>
      <c r="D53" s="23">
        <v>0</v>
      </c>
      <c r="E53" s="24">
        <v>228727063</v>
      </c>
      <c r="F53" s="6">
        <v>177897441</v>
      </c>
      <c r="G53" s="25">
        <v>177897441</v>
      </c>
      <c r="H53" s="26">
        <v>154945000</v>
      </c>
      <c r="I53" s="24">
        <v>56197419</v>
      </c>
      <c r="J53" s="6">
        <v>72882951</v>
      </c>
      <c r="K53" s="25">
        <v>66791145</v>
      </c>
    </row>
    <row r="54" spans="1:11" ht="13.5">
      <c r="A54" s="22" t="s">
        <v>95</v>
      </c>
      <c r="B54" s="6">
        <v>16636000</v>
      </c>
      <c r="C54" s="6">
        <v>10035000</v>
      </c>
      <c r="D54" s="23">
        <v>10617896</v>
      </c>
      <c r="E54" s="24">
        <v>15000000</v>
      </c>
      <c r="F54" s="6">
        <v>15000000</v>
      </c>
      <c r="G54" s="25">
        <v>15000000</v>
      </c>
      <c r="H54" s="26">
        <v>0</v>
      </c>
      <c r="I54" s="24">
        <v>12500000</v>
      </c>
      <c r="J54" s="6">
        <v>12500000</v>
      </c>
      <c r="K54" s="25">
        <v>12500000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490000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56.11339391612858</v>
      </c>
      <c r="C70" s="5">
        <f aca="true" t="shared" si="8" ref="C70:K70">IF(ISERROR(C71/C72),0,(C71/C72))</f>
        <v>28.78031878031878</v>
      </c>
      <c r="D70" s="5">
        <f t="shared" si="8"/>
        <v>45.44427661129807</v>
      </c>
      <c r="E70" s="5">
        <f t="shared" si="8"/>
        <v>0.9999963586046173</v>
      </c>
      <c r="F70" s="5">
        <f t="shared" si="8"/>
        <v>1.035435564977322</v>
      </c>
      <c r="G70" s="5">
        <f t="shared" si="8"/>
        <v>1.035435564977322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101</v>
      </c>
      <c r="B71" s="1">
        <f>+B83</f>
        <v>32597000</v>
      </c>
      <c r="C71" s="1">
        <f aca="true" t="shared" si="9" ref="C71:K71">+C83</f>
        <v>41530000</v>
      </c>
      <c r="D71" s="1">
        <f t="shared" si="9"/>
        <v>83427421</v>
      </c>
      <c r="E71" s="1">
        <f t="shared" si="9"/>
        <v>3295428</v>
      </c>
      <c r="F71" s="1">
        <f t="shared" si="9"/>
        <v>3360444</v>
      </c>
      <c r="G71" s="1">
        <f t="shared" si="9"/>
        <v>3360444</v>
      </c>
      <c r="H71" s="1">
        <f t="shared" si="9"/>
        <v>2099879</v>
      </c>
      <c r="I71" s="1">
        <f t="shared" si="9"/>
        <v>3066180</v>
      </c>
      <c r="J71" s="1">
        <f t="shared" si="9"/>
        <v>3197256</v>
      </c>
      <c r="K71" s="1">
        <f t="shared" si="9"/>
        <v>3235650</v>
      </c>
    </row>
    <row r="72" spans="1:11" ht="12.75" hidden="1">
      <c r="A72" s="1" t="s">
        <v>102</v>
      </c>
      <c r="B72" s="1">
        <f>+B77</f>
        <v>580913</v>
      </c>
      <c r="C72" s="1">
        <f aca="true" t="shared" si="10" ref="C72:K72">+C77</f>
        <v>1443000</v>
      </c>
      <c r="D72" s="1">
        <f t="shared" si="10"/>
        <v>1835818</v>
      </c>
      <c r="E72" s="1">
        <f t="shared" si="10"/>
        <v>3295440</v>
      </c>
      <c r="F72" s="1">
        <f t="shared" si="10"/>
        <v>3245440</v>
      </c>
      <c r="G72" s="1">
        <f t="shared" si="10"/>
        <v>3245440</v>
      </c>
      <c r="H72" s="1">
        <f t="shared" si="10"/>
        <v>0</v>
      </c>
      <c r="I72" s="1">
        <f t="shared" si="10"/>
        <v>3066180</v>
      </c>
      <c r="J72" s="1">
        <f t="shared" si="10"/>
        <v>3197256</v>
      </c>
      <c r="K72" s="1">
        <f t="shared" si="10"/>
        <v>3235650</v>
      </c>
    </row>
    <row r="73" spans="1:11" ht="12.75" hidden="1">
      <c r="A73" s="1" t="s">
        <v>103</v>
      </c>
      <c r="B73" s="1">
        <f>+B74</f>
        <v>-31802571.000000004</v>
      </c>
      <c r="C73" s="1">
        <f aca="true" t="shared" si="11" ref="C73:K73">+(C78+C80+C81+C82)-(B78+B80+B81+B82)</f>
        <v>-37303924</v>
      </c>
      <c r="D73" s="1">
        <f t="shared" si="11"/>
        <v>-1633602</v>
      </c>
      <c r="E73" s="1">
        <f t="shared" si="11"/>
        <v>1028602</v>
      </c>
      <c r="F73" s="1">
        <f>+(F78+F80+F81+F82)-(D78+D80+D81+D82)</f>
        <v>476602</v>
      </c>
      <c r="G73" s="1">
        <f>+(G78+G80+G81+G82)-(D78+D80+D81+D82)</f>
        <v>476602</v>
      </c>
      <c r="H73" s="1">
        <f>+(H78+H80+H81+H82)-(D78+D80+D81+D82)</f>
        <v>-2684236</v>
      </c>
      <c r="I73" s="1">
        <f>+(I78+I80+I81+I82)-(E78+E80+E81+E82)</f>
        <v>-362000</v>
      </c>
      <c r="J73" s="1">
        <f t="shared" si="11"/>
        <v>190000</v>
      </c>
      <c r="K73" s="1">
        <f t="shared" si="11"/>
        <v>193000</v>
      </c>
    </row>
    <row r="74" spans="1:11" ht="12.75" hidden="1">
      <c r="A74" s="1" t="s">
        <v>104</v>
      </c>
      <c r="B74" s="1">
        <f>+TREND(C74:E74)</f>
        <v>-31802571.000000004</v>
      </c>
      <c r="C74" s="1">
        <f>+C73</f>
        <v>-37303924</v>
      </c>
      <c r="D74" s="1">
        <f aca="true" t="shared" si="12" ref="D74:K74">+D73</f>
        <v>-1633602</v>
      </c>
      <c r="E74" s="1">
        <f t="shared" si="12"/>
        <v>1028602</v>
      </c>
      <c r="F74" s="1">
        <f t="shared" si="12"/>
        <v>476602</v>
      </c>
      <c r="G74" s="1">
        <f t="shared" si="12"/>
        <v>476602</v>
      </c>
      <c r="H74" s="1">
        <f t="shared" si="12"/>
        <v>-2684236</v>
      </c>
      <c r="I74" s="1">
        <f t="shared" si="12"/>
        <v>-362000</v>
      </c>
      <c r="J74" s="1">
        <f t="shared" si="12"/>
        <v>190000</v>
      </c>
      <c r="K74" s="1">
        <f t="shared" si="12"/>
        <v>193000</v>
      </c>
    </row>
    <row r="75" spans="1:11" ht="12.75" hidden="1">
      <c r="A75" s="1" t="s">
        <v>105</v>
      </c>
      <c r="B75" s="1">
        <f>+B84-(((B80+B81+B78)*B70)-B79)</f>
        <v>-2314939682.502108</v>
      </c>
      <c r="C75" s="1">
        <f aca="true" t="shared" si="13" ref="C75:K75">+C84-(((C80+C81+C78)*C70)-C79)</f>
        <v>-110352690.92169093</v>
      </c>
      <c r="D75" s="1">
        <f t="shared" si="13"/>
        <v>-81632974.12083551</v>
      </c>
      <c r="E75" s="1">
        <f t="shared" si="13"/>
        <v>5343013.913771758</v>
      </c>
      <c r="F75" s="1">
        <f t="shared" si="13"/>
        <v>26405161.138089135</v>
      </c>
      <c r="G75" s="1">
        <f t="shared" si="13"/>
        <v>26405161.138089135</v>
      </c>
      <c r="H75" s="1">
        <f t="shared" si="13"/>
        <v>2049035</v>
      </c>
      <c r="I75" s="1">
        <f t="shared" si="13"/>
        <v>28125000</v>
      </c>
      <c r="J75" s="1">
        <f t="shared" si="13"/>
        <v>17896000</v>
      </c>
      <c r="K75" s="1">
        <f t="shared" si="13"/>
        <v>15590000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580913</v>
      </c>
      <c r="C77" s="3">
        <v>1443000</v>
      </c>
      <c r="D77" s="3">
        <v>1835818</v>
      </c>
      <c r="E77" s="3">
        <v>3295440</v>
      </c>
      <c r="F77" s="3">
        <v>3245440</v>
      </c>
      <c r="G77" s="3">
        <v>3245440</v>
      </c>
      <c r="H77" s="3">
        <v>0</v>
      </c>
      <c r="I77" s="3">
        <v>3066180</v>
      </c>
      <c r="J77" s="3">
        <v>3197256</v>
      </c>
      <c r="K77" s="3">
        <v>3235650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26667981</v>
      </c>
      <c r="C79" s="3">
        <v>17029000</v>
      </c>
      <c r="D79" s="3">
        <v>45265533</v>
      </c>
      <c r="E79" s="3">
        <v>9164000</v>
      </c>
      <c r="F79" s="3">
        <v>29790000</v>
      </c>
      <c r="G79" s="3">
        <v>29790000</v>
      </c>
      <c r="H79" s="3">
        <v>2049035</v>
      </c>
      <c r="I79" s="3">
        <v>31584000</v>
      </c>
      <c r="J79" s="3">
        <v>21545000</v>
      </c>
      <c r="K79" s="3">
        <v>19432000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41729924</v>
      </c>
      <c r="C81" s="3">
        <v>4426000</v>
      </c>
      <c r="D81" s="3">
        <v>2792398</v>
      </c>
      <c r="E81" s="3">
        <v>3821000</v>
      </c>
      <c r="F81" s="3">
        <v>3269000</v>
      </c>
      <c r="G81" s="3">
        <v>3269000</v>
      </c>
      <c r="H81" s="3">
        <v>108162</v>
      </c>
      <c r="I81" s="3">
        <v>3459000</v>
      </c>
      <c r="J81" s="3">
        <v>3649000</v>
      </c>
      <c r="K81" s="3">
        <v>3842000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32597000</v>
      </c>
      <c r="C83" s="3">
        <v>41530000</v>
      </c>
      <c r="D83" s="3">
        <v>83427421</v>
      </c>
      <c r="E83" s="3">
        <v>3295428</v>
      </c>
      <c r="F83" s="3">
        <v>3360444</v>
      </c>
      <c r="G83" s="3">
        <v>3360444</v>
      </c>
      <c r="H83" s="3">
        <v>2099879</v>
      </c>
      <c r="I83" s="3">
        <v>3066180</v>
      </c>
      <c r="J83" s="3">
        <v>3197256</v>
      </c>
      <c r="K83" s="3">
        <v>3235650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51379022</v>
      </c>
      <c r="C5" s="6">
        <v>57158963</v>
      </c>
      <c r="D5" s="23">
        <v>61842043</v>
      </c>
      <c r="E5" s="24">
        <v>66131310</v>
      </c>
      <c r="F5" s="6">
        <v>66735152</v>
      </c>
      <c r="G5" s="25">
        <v>66735152</v>
      </c>
      <c r="H5" s="26">
        <v>0</v>
      </c>
      <c r="I5" s="24">
        <v>72524528</v>
      </c>
      <c r="J5" s="6">
        <v>76803473</v>
      </c>
      <c r="K5" s="25">
        <v>81104469</v>
      </c>
    </row>
    <row r="6" spans="1:11" ht="13.5">
      <c r="A6" s="22" t="s">
        <v>18</v>
      </c>
      <c r="B6" s="6">
        <v>167400027</v>
      </c>
      <c r="C6" s="6">
        <v>200627874</v>
      </c>
      <c r="D6" s="23">
        <v>220269765</v>
      </c>
      <c r="E6" s="24">
        <v>256761133</v>
      </c>
      <c r="F6" s="6">
        <v>259187380</v>
      </c>
      <c r="G6" s="25">
        <v>259187380</v>
      </c>
      <c r="H6" s="26">
        <v>0</v>
      </c>
      <c r="I6" s="24">
        <v>297922853</v>
      </c>
      <c r="J6" s="6">
        <v>315500313</v>
      </c>
      <c r="K6" s="25">
        <v>333168338</v>
      </c>
    </row>
    <row r="7" spans="1:11" ht="13.5">
      <c r="A7" s="22" t="s">
        <v>19</v>
      </c>
      <c r="B7" s="6">
        <v>589142</v>
      </c>
      <c r="C7" s="6">
        <v>1041432</v>
      </c>
      <c r="D7" s="23">
        <v>563453</v>
      </c>
      <c r="E7" s="24">
        <v>330000</v>
      </c>
      <c r="F7" s="6">
        <v>200000</v>
      </c>
      <c r="G7" s="25">
        <v>200000</v>
      </c>
      <c r="H7" s="26">
        <v>0</v>
      </c>
      <c r="I7" s="24">
        <v>200000</v>
      </c>
      <c r="J7" s="6">
        <v>211800</v>
      </c>
      <c r="K7" s="25">
        <v>223661</v>
      </c>
    </row>
    <row r="8" spans="1:11" ht="13.5">
      <c r="A8" s="22" t="s">
        <v>20</v>
      </c>
      <c r="B8" s="6">
        <v>93977274</v>
      </c>
      <c r="C8" s="6">
        <v>110987522</v>
      </c>
      <c r="D8" s="23">
        <v>115870419</v>
      </c>
      <c r="E8" s="24">
        <v>121155800</v>
      </c>
      <c r="F8" s="6">
        <v>103368120</v>
      </c>
      <c r="G8" s="25">
        <v>103368120</v>
      </c>
      <c r="H8" s="26">
        <v>0</v>
      </c>
      <c r="I8" s="24">
        <v>121232850</v>
      </c>
      <c r="J8" s="6">
        <v>128393894</v>
      </c>
      <c r="K8" s="25">
        <v>135840001</v>
      </c>
    </row>
    <row r="9" spans="1:11" ht="13.5">
      <c r="A9" s="22" t="s">
        <v>21</v>
      </c>
      <c r="B9" s="6">
        <v>39040614</v>
      </c>
      <c r="C9" s="6">
        <v>54689950</v>
      </c>
      <c r="D9" s="23">
        <v>66990556</v>
      </c>
      <c r="E9" s="24">
        <v>26169662</v>
      </c>
      <c r="F9" s="6">
        <v>51415791</v>
      </c>
      <c r="G9" s="25">
        <v>51415791</v>
      </c>
      <c r="H9" s="26">
        <v>0</v>
      </c>
      <c r="I9" s="24">
        <v>52291959</v>
      </c>
      <c r="J9" s="6">
        <v>55377220</v>
      </c>
      <c r="K9" s="25">
        <v>58478350</v>
      </c>
    </row>
    <row r="10" spans="1:11" ht="25.5">
      <c r="A10" s="27" t="s">
        <v>94</v>
      </c>
      <c r="B10" s="28">
        <f>SUM(B5:B9)</f>
        <v>352386079</v>
      </c>
      <c r="C10" s="29">
        <f aca="true" t="shared" si="0" ref="C10:K10">SUM(C5:C9)</f>
        <v>424505741</v>
      </c>
      <c r="D10" s="30">
        <f t="shared" si="0"/>
        <v>465536236</v>
      </c>
      <c r="E10" s="28">
        <f t="shared" si="0"/>
        <v>470547905</v>
      </c>
      <c r="F10" s="29">
        <f t="shared" si="0"/>
        <v>480906443</v>
      </c>
      <c r="G10" s="31">
        <f t="shared" si="0"/>
        <v>480906443</v>
      </c>
      <c r="H10" s="32">
        <f t="shared" si="0"/>
        <v>0</v>
      </c>
      <c r="I10" s="28">
        <f t="shared" si="0"/>
        <v>544172190</v>
      </c>
      <c r="J10" s="29">
        <f t="shared" si="0"/>
        <v>576286700</v>
      </c>
      <c r="K10" s="31">
        <f t="shared" si="0"/>
        <v>608814819</v>
      </c>
    </row>
    <row r="11" spans="1:11" ht="13.5">
      <c r="A11" s="22" t="s">
        <v>22</v>
      </c>
      <c r="B11" s="6">
        <v>112312663</v>
      </c>
      <c r="C11" s="6">
        <v>127221805</v>
      </c>
      <c r="D11" s="23">
        <v>135717363</v>
      </c>
      <c r="E11" s="24">
        <v>141251078</v>
      </c>
      <c r="F11" s="6">
        <v>142419881</v>
      </c>
      <c r="G11" s="25">
        <v>142419881</v>
      </c>
      <c r="H11" s="26">
        <v>0</v>
      </c>
      <c r="I11" s="24">
        <v>154737934</v>
      </c>
      <c r="J11" s="6">
        <v>171280579</v>
      </c>
      <c r="K11" s="25">
        <v>180872305</v>
      </c>
    </row>
    <row r="12" spans="1:11" ht="13.5">
      <c r="A12" s="22" t="s">
        <v>23</v>
      </c>
      <c r="B12" s="6">
        <v>9010146</v>
      </c>
      <c r="C12" s="6">
        <v>9758130</v>
      </c>
      <c r="D12" s="23">
        <v>10727797</v>
      </c>
      <c r="E12" s="24">
        <v>11645061</v>
      </c>
      <c r="F12" s="6">
        <v>11654623</v>
      </c>
      <c r="G12" s="25">
        <v>11654623</v>
      </c>
      <c r="H12" s="26">
        <v>0</v>
      </c>
      <c r="I12" s="24">
        <v>12394259</v>
      </c>
      <c r="J12" s="6">
        <v>13125525</v>
      </c>
      <c r="K12" s="25">
        <v>13860555</v>
      </c>
    </row>
    <row r="13" spans="1:11" ht="13.5">
      <c r="A13" s="22" t="s">
        <v>95</v>
      </c>
      <c r="B13" s="6">
        <v>31247086</v>
      </c>
      <c r="C13" s="6">
        <v>49383677</v>
      </c>
      <c r="D13" s="23">
        <v>60125593</v>
      </c>
      <c r="E13" s="24">
        <v>49575028</v>
      </c>
      <c r="F13" s="6">
        <v>59962637</v>
      </c>
      <c r="G13" s="25">
        <v>59962637</v>
      </c>
      <c r="H13" s="26">
        <v>0</v>
      </c>
      <c r="I13" s="24">
        <v>60344114</v>
      </c>
      <c r="J13" s="6">
        <v>63904426</v>
      </c>
      <c r="K13" s="25">
        <v>67483076</v>
      </c>
    </row>
    <row r="14" spans="1:11" ht="13.5">
      <c r="A14" s="22" t="s">
        <v>24</v>
      </c>
      <c r="B14" s="6">
        <v>7987692</v>
      </c>
      <c r="C14" s="6">
        <v>18529713</v>
      </c>
      <c r="D14" s="23">
        <v>18435290</v>
      </c>
      <c r="E14" s="24">
        <v>5186000</v>
      </c>
      <c r="F14" s="6">
        <v>0</v>
      </c>
      <c r="G14" s="25">
        <v>0</v>
      </c>
      <c r="H14" s="26">
        <v>0</v>
      </c>
      <c r="I14" s="24">
        <v>10597182</v>
      </c>
      <c r="J14" s="6">
        <v>11222448</v>
      </c>
      <c r="K14" s="25">
        <v>11850905</v>
      </c>
    </row>
    <row r="15" spans="1:11" ht="13.5">
      <c r="A15" s="22" t="s">
        <v>25</v>
      </c>
      <c r="B15" s="6">
        <v>124181404</v>
      </c>
      <c r="C15" s="6">
        <v>210481559</v>
      </c>
      <c r="D15" s="23">
        <v>220231734</v>
      </c>
      <c r="E15" s="24">
        <v>176992134</v>
      </c>
      <c r="F15" s="6">
        <v>207479347</v>
      </c>
      <c r="G15" s="25">
        <v>207479347</v>
      </c>
      <c r="H15" s="26">
        <v>0</v>
      </c>
      <c r="I15" s="24">
        <v>227106001</v>
      </c>
      <c r="J15" s="6">
        <v>245311640</v>
      </c>
      <c r="K15" s="25">
        <v>259049114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96354084</v>
      </c>
      <c r="C17" s="6">
        <v>153118819</v>
      </c>
      <c r="D17" s="23">
        <v>87821724</v>
      </c>
      <c r="E17" s="24">
        <v>125199517</v>
      </c>
      <c r="F17" s="6">
        <v>188632194</v>
      </c>
      <c r="G17" s="25">
        <v>188632194</v>
      </c>
      <c r="H17" s="26">
        <v>0</v>
      </c>
      <c r="I17" s="24">
        <v>187731868</v>
      </c>
      <c r="J17" s="6">
        <v>198816467</v>
      </c>
      <c r="K17" s="25">
        <v>210206334</v>
      </c>
    </row>
    <row r="18" spans="1:11" ht="13.5">
      <c r="A18" s="34" t="s">
        <v>28</v>
      </c>
      <c r="B18" s="35">
        <f>SUM(B11:B17)</f>
        <v>381093075</v>
      </c>
      <c r="C18" s="36">
        <f aca="true" t="shared" si="1" ref="C18:K18">SUM(C11:C17)</f>
        <v>568493703</v>
      </c>
      <c r="D18" s="37">
        <f t="shared" si="1"/>
        <v>533059501</v>
      </c>
      <c r="E18" s="35">
        <f t="shared" si="1"/>
        <v>509848818</v>
      </c>
      <c r="F18" s="36">
        <f t="shared" si="1"/>
        <v>610148682</v>
      </c>
      <c r="G18" s="38">
        <f t="shared" si="1"/>
        <v>610148682</v>
      </c>
      <c r="H18" s="39">
        <f t="shared" si="1"/>
        <v>0</v>
      </c>
      <c r="I18" s="35">
        <f t="shared" si="1"/>
        <v>652911358</v>
      </c>
      <c r="J18" s="36">
        <f t="shared" si="1"/>
        <v>703661085</v>
      </c>
      <c r="K18" s="38">
        <f t="shared" si="1"/>
        <v>743322289</v>
      </c>
    </row>
    <row r="19" spans="1:11" ht="13.5">
      <c r="A19" s="34" t="s">
        <v>29</v>
      </c>
      <c r="B19" s="40">
        <f>+B10-B18</f>
        <v>-28706996</v>
      </c>
      <c r="C19" s="41">
        <f aca="true" t="shared" si="2" ref="C19:K19">+C10-C18</f>
        <v>-143987962</v>
      </c>
      <c r="D19" s="42">
        <f t="shared" si="2"/>
        <v>-67523265</v>
      </c>
      <c r="E19" s="40">
        <f t="shared" si="2"/>
        <v>-39300913</v>
      </c>
      <c r="F19" s="41">
        <f t="shared" si="2"/>
        <v>-129242239</v>
      </c>
      <c r="G19" s="43">
        <f t="shared" si="2"/>
        <v>-129242239</v>
      </c>
      <c r="H19" s="44">
        <f t="shared" si="2"/>
        <v>0</v>
      </c>
      <c r="I19" s="40">
        <f t="shared" si="2"/>
        <v>-108739168</v>
      </c>
      <c r="J19" s="41">
        <f t="shared" si="2"/>
        <v>-127374385</v>
      </c>
      <c r="K19" s="43">
        <f t="shared" si="2"/>
        <v>-134507470</v>
      </c>
    </row>
    <row r="20" spans="1:11" ht="13.5">
      <c r="A20" s="22" t="s">
        <v>30</v>
      </c>
      <c r="B20" s="24">
        <v>59002034</v>
      </c>
      <c r="C20" s="6">
        <v>39597055</v>
      </c>
      <c r="D20" s="23">
        <v>51930747</v>
      </c>
      <c r="E20" s="24">
        <v>56622200</v>
      </c>
      <c r="F20" s="6">
        <v>56622200</v>
      </c>
      <c r="G20" s="25">
        <v>56622200</v>
      </c>
      <c r="H20" s="26">
        <v>0</v>
      </c>
      <c r="I20" s="24">
        <v>61066150</v>
      </c>
      <c r="J20" s="6">
        <v>60312950</v>
      </c>
      <c r="K20" s="25">
        <v>62138250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30295038</v>
      </c>
      <c r="C22" s="52">
        <f aca="true" t="shared" si="3" ref="C22:K22">SUM(C19:C21)</f>
        <v>-104390907</v>
      </c>
      <c r="D22" s="53">
        <f t="shared" si="3"/>
        <v>-15592518</v>
      </c>
      <c r="E22" s="51">
        <f t="shared" si="3"/>
        <v>17321287</v>
      </c>
      <c r="F22" s="52">
        <f t="shared" si="3"/>
        <v>-72620039</v>
      </c>
      <c r="G22" s="54">
        <f t="shared" si="3"/>
        <v>-72620039</v>
      </c>
      <c r="H22" s="55">
        <f t="shared" si="3"/>
        <v>0</v>
      </c>
      <c r="I22" s="51">
        <f t="shared" si="3"/>
        <v>-47673018</v>
      </c>
      <c r="J22" s="52">
        <f t="shared" si="3"/>
        <v>-67061435</v>
      </c>
      <c r="K22" s="54">
        <f t="shared" si="3"/>
        <v>-72369220</v>
      </c>
    </row>
    <row r="23" spans="1:11" ht="13.5">
      <c r="A23" s="56" t="s">
        <v>31</v>
      </c>
      <c r="B23" s="6">
        <v>32912569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63207607</v>
      </c>
      <c r="C24" s="41">
        <f aca="true" t="shared" si="4" ref="C24:K24">SUM(C22:C23)</f>
        <v>-104390907</v>
      </c>
      <c r="D24" s="42">
        <f t="shared" si="4"/>
        <v>-15592518</v>
      </c>
      <c r="E24" s="40">
        <f t="shared" si="4"/>
        <v>17321287</v>
      </c>
      <c r="F24" s="41">
        <f t="shared" si="4"/>
        <v>-72620039</v>
      </c>
      <c r="G24" s="43">
        <f t="shared" si="4"/>
        <v>-72620039</v>
      </c>
      <c r="H24" s="44">
        <f t="shared" si="4"/>
        <v>0</v>
      </c>
      <c r="I24" s="40">
        <f t="shared" si="4"/>
        <v>-47673018</v>
      </c>
      <c r="J24" s="41">
        <f t="shared" si="4"/>
        <v>-67061435</v>
      </c>
      <c r="K24" s="43">
        <f t="shared" si="4"/>
        <v>-72369220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59766224</v>
      </c>
      <c r="C27" s="7">
        <v>-2655866</v>
      </c>
      <c r="D27" s="64">
        <v>58103718</v>
      </c>
      <c r="E27" s="65">
        <v>139780300</v>
      </c>
      <c r="F27" s="7">
        <v>139780300</v>
      </c>
      <c r="G27" s="66">
        <v>139780300</v>
      </c>
      <c r="H27" s="67">
        <v>0</v>
      </c>
      <c r="I27" s="65">
        <v>89900150</v>
      </c>
      <c r="J27" s="7">
        <v>83311950</v>
      </c>
      <c r="K27" s="66">
        <v>85287250</v>
      </c>
    </row>
    <row r="28" spans="1:11" ht="13.5">
      <c r="A28" s="68" t="s">
        <v>30</v>
      </c>
      <c r="B28" s="6">
        <v>59766224</v>
      </c>
      <c r="C28" s="6">
        <v>-3487997</v>
      </c>
      <c r="D28" s="23">
        <v>56605867</v>
      </c>
      <c r="E28" s="24">
        <v>139780300</v>
      </c>
      <c r="F28" s="6">
        <v>139780300</v>
      </c>
      <c r="G28" s="25">
        <v>139780300</v>
      </c>
      <c r="H28" s="26">
        <v>0</v>
      </c>
      <c r="I28" s="24">
        <v>61066150</v>
      </c>
      <c r="J28" s="6">
        <v>60312950</v>
      </c>
      <c r="K28" s="25">
        <v>62138250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28834000</v>
      </c>
      <c r="J29" s="6">
        <v>22999000</v>
      </c>
      <c r="K29" s="25">
        <v>23149000</v>
      </c>
    </row>
    <row r="30" spans="1:11" ht="13.5">
      <c r="A30" s="22" t="s">
        <v>34</v>
      </c>
      <c r="B30" s="6">
        <v>0</v>
      </c>
      <c r="C30" s="6">
        <v>0</v>
      </c>
      <c r="D30" s="23">
        <v>1265541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832131</v>
      </c>
      <c r="D31" s="23">
        <v>232310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59766224</v>
      </c>
      <c r="C32" s="7">
        <f aca="true" t="shared" si="5" ref="C32:K32">SUM(C28:C31)</f>
        <v>-2655866</v>
      </c>
      <c r="D32" s="64">
        <f t="shared" si="5"/>
        <v>58103718</v>
      </c>
      <c r="E32" s="65">
        <f t="shared" si="5"/>
        <v>139780300</v>
      </c>
      <c r="F32" s="7">
        <f t="shared" si="5"/>
        <v>139780300</v>
      </c>
      <c r="G32" s="66">
        <f t="shared" si="5"/>
        <v>139780300</v>
      </c>
      <c r="H32" s="67">
        <f t="shared" si="5"/>
        <v>0</v>
      </c>
      <c r="I32" s="65">
        <f t="shared" si="5"/>
        <v>89900150</v>
      </c>
      <c r="J32" s="7">
        <f t="shared" si="5"/>
        <v>83311950</v>
      </c>
      <c r="K32" s="66">
        <f t="shared" si="5"/>
        <v>85287250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145952839</v>
      </c>
      <c r="C35" s="6">
        <v>100920923</v>
      </c>
      <c r="D35" s="23">
        <v>116771116</v>
      </c>
      <c r="E35" s="24">
        <v>188998403</v>
      </c>
      <c r="F35" s="6">
        <v>137507635</v>
      </c>
      <c r="G35" s="25">
        <v>137507635</v>
      </c>
      <c r="H35" s="26">
        <v>185264120</v>
      </c>
      <c r="I35" s="24">
        <v>266406836</v>
      </c>
      <c r="J35" s="6">
        <v>129016379</v>
      </c>
      <c r="K35" s="25">
        <v>101191733</v>
      </c>
    </row>
    <row r="36" spans="1:11" ht="13.5">
      <c r="A36" s="22" t="s">
        <v>39</v>
      </c>
      <c r="B36" s="6">
        <v>1703684609</v>
      </c>
      <c r="C36" s="6">
        <v>1500603282</v>
      </c>
      <c r="D36" s="23">
        <v>1525436273</v>
      </c>
      <c r="E36" s="24">
        <v>1541008261</v>
      </c>
      <c r="F36" s="6">
        <v>1509850485</v>
      </c>
      <c r="G36" s="25">
        <v>1509850485</v>
      </c>
      <c r="H36" s="26">
        <v>1548446544</v>
      </c>
      <c r="I36" s="24">
        <v>1499592870</v>
      </c>
      <c r="J36" s="6">
        <v>1588000711</v>
      </c>
      <c r="K36" s="25">
        <v>1675277232</v>
      </c>
    </row>
    <row r="37" spans="1:11" ht="13.5">
      <c r="A37" s="22" t="s">
        <v>40</v>
      </c>
      <c r="B37" s="6">
        <v>219846819</v>
      </c>
      <c r="C37" s="6">
        <v>337190113</v>
      </c>
      <c r="D37" s="23">
        <v>383622818</v>
      </c>
      <c r="E37" s="24">
        <v>189297373</v>
      </c>
      <c r="F37" s="6">
        <v>395854097</v>
      </c>
      <c r="G37" s="25">
        <v>395854097</v>
      </c>
      <c r="H37" s="26">
        <v>402663812</v>
      </c>
      <c r="I37" s="24">
        <v>179773837</v>
      </c>
      <c r="J37" s="6">
        <v>240890006</v>
      </c>
      <c r="K37" s="25">
        <v>131433957</v>
      </c>
    </row>
    <row r="38" spans="1:11" ht="13.5">
      <c r="A38" s="22" t="s">
        <v>41</v>
      </c>
      <c r="B38" s="6">
        <v>67803735</v>
      </c>
      <c r="C38" s="6">
        <v>60318519</v>
      </c>
      <c r="D38" s="23">
        <v>70161525</v>
      </c>
      <c r="E38" s="24">
        <v>13944515</v>
      </c>
      <c r="F38" s="6">
        <v>68372991</v>
      </c>
      <c r="G38" s="25">
        <v>68372991</v>
      </c>
      <c r="H38" s="26">
        <v>68753603</v>
      </c>
      <c r="I38" s="24">
        <v>73393991</v>
      </c>
      <c r="J38" s="6">
        <v>77154505</v>
      </c>
      <c r="K38" s="25">
        <v>82864322</v>
      </c>
    </row>
    <row r="39" spans="1:11" ht="13.5">
      <c r="A39" s="22" t="s">
        <v>42</v>
      </c>
      <c r="B39" s="6">
        <v>1561986894</v>
      </c>
      <c r="C39" s="6">
        <v>1204015573</v>
      </c>
      <c r="D39" s="23">
        <v>1188423046</v>
      </c>
      <c r="E39" s="24">
        <v>1526764776</v>
      </c>
      <c r="F39" s="6">
        <v>1183131032</v>
      </c>
      <c r="G39" s="25">
        <v>1183131032</v>
      </c>
      <c r="H39" s="26">
        <v>1262293249</v>
      </c>
      <c r="I39" s="24">
        <v>1512831878</v>
      </c>
      <c r="J39" s="6">
        <v>1398972579</v>
      </c>
      <c r="K39" s="25">
        <v>1562170686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65243144</v>
      </c>
      <c r="C42" s="6">
        <v>72482155</v>
      </c>
      <c r="D42" s="23">
        <v>136166203</v>
      </c>
      <c r="E42" s="24">
        <v>66885092</v>
      </c>
      <c r="F42" s="6">
        <v>-65944744</v>
      </c>
      <c r="G42" s="25">
        <v>-65944744</v>
      </c>
      <c r="H42" s="26">
        <v>-43162943</v>
      </c>
      <c r="I42" s="24">
        <v>4563522</v>
      </c>
      <c r="J42" s="6">
        <v>177289000</v>
      </c>
      <c r="K42" s="25">
        <v>176285000</v>
      </c>
    </row>
    <row r="43" spans="1:11" ht="13.5">
      <c r="A43" s="22" t="s">
        <v>45</v>
      </c>
      <c r="B43" s="6">
        <v>-37362806</v>
      </c>
      <c r="C43" s="6">
        <v>42254361</v>
      </c>
      <c r="D43" s="23">
        <v>-83949362</v>
      </c>
      <c r="E43" s="24">
        <v>-77610996</v>
      </c>
      <c r="F43" s="6">
        <v>-61172841</v>
      </c>
      <c r="G43" s="25">
        <v>-61172841</v>
      </c>
      <c r="H43" s="26">
        <v>-22608808</v>
      </c>
      <c r="I43" s="24">
        <v>-60565999</v>
      </c>
      <c r="J43" s="6">
        <v>-59783000</v>
      </c>
      <c r="K43" s="25">
        <v>-61579000</v>
      </c>
    </row>
    <row r="44" spans="1:11" ht="13.5">
      <c r="A44" s="22" t="s">
        <v>46</v>
      </c>
      <c r="B44" s="6">
        <v>578338</v>
      </c>
      <c r="C44" s="6">
        <v>-3668556</v>
      </c>
      <c r="D44" s="23">
        <v>-1921617</v>
      </c>
      <c r="E44" s="24">
        <v>-1251000</v>
      </c>
      <c r="F44" s="6">
        <v>-2247972</v>
      </c>
      <c r="G44" s="25">
        <v>-2247972</v>
      </c>
      <c r="H44" s="26">
        <v>-848357</v>
      </c>
      <c r="I44" s="24">
        <v>-1789000</v>
      </c>
      <c r="J44" s="6">
        <v>0</v>
      </c>
      <c r="K44" s="25">
        <v>0</v>
      </c>
    </row>
    <row r="45" spans="1:11" ht="13.5">
      <c r="A45" s="34" t="s">
        <v>47</v>
      </c>
      <c r="B45" s="7">
        <v>14565838</v>
      </c>
      <c r="C45" s="7">
        <v>-1324492976</v>
      </c>
      <c r="D45" s="64">
        <v>70167503</v>
      </c>
      <c r="E45" s="65">
        <v>13023096</v>
      </c>
      <c r="F45" s="7">
        <v>-128875940</v>
      </c>
      <c r="G45" s="66">
        <v>-128875940</v>
      </c>
      <c r="H45" s="67">
        <v>-61313426</v>
      </c>
      <c r="I45" s="65">
        <v>-68926552</v>
      </c>
      <c r="J45" s="7">
        <v>48579448</v>
      </c>
      <c r="K45" s="66">
        <v>163285448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4138691</v>
      </c>
      <c r="C48" s="6">
        <v>19872279</v>
      </c>
      <c r="D48" s="23">
        <v>489616</v>
      </c>
      <c r="E48" s="24">
        <v>32570</v>
      </c>
      <c r="F48" s="6">
        <v>14032568</v>
      </c>
      <c r="G48" s="25">
        <v>14032568</v>
      </c>
      <c r="H48" s="26">
        <v>28386810</v>
      </c>
      <c r="I48" s="24">
        <v>9032570</v>
      </c>
      <c r="J48" s="6">
        <v>9032570</v>
      </c>
      <c r="K48" s="25">
        <v>9032570</v>
      </c>
    </row>
    <row r="49" spans="1:11" ht="13.5">
      <c r="A49" s="22" t="s">
        <v>50</v>
      </c>
      <c r="B49" s="6">
        <f>+B75</f>
        <v>69173664.80513021</v>
      </c>
      <c r="C49" s="6">
        <f aca="true" t="shared" si="6" ref="C49:K49">+C75</f>
        <v>229492852.08365035</v>
      </c>
      <c r="D49" s="23">
        <f t="shared" si="6"/>
        <v>223687521.2776206</v>
      </c>
      <c r="E49" s="24">
        <f t="shared" si="6"/>
        <v>32406197.288747072</v>
      </c>
      <c r="F49" s="6">
        <f t="shared" si="6"/>
        <v>333389871.41718763</v>
      </c>
      <c r="G49" s="25">
        <f t="shared" si="6"/>
        <v>333389871.41718763</v>
      </c>
      <c r="H49" s="26">
        <f t="shared" si="6"/>
        <v>385016172</v>
      </c>
      <c r="I49" s="24">
        <f t="shared" si="6"/>
        <v>-16449598.240439266</v>
      </c>
      <c r="J49" s="6">
        <f t="shared" si="6"/>
        <v>150274023.23413846</v>
      </c>
      <c r="K49" s="25">
        <f t="shared" si="6"/>
        <v>64027220.24896418</v>
      </c>
    </row>
    <row r="50" spans="1:11" ht="13.5">
      <c r="A50" s="34" t="s">
        <v>51</v>
      </c>
      <c r="B50" s="7">
        <f>+B48-B49</f>
        <v>-65034973.80513021</v>
      </c>
      <c r="C50" s="7">
        <f aca="true" t="shared" si="7" ref="C50:K50">+C48-C49</f>
        <v>-209620573.08365035</v>
      </c>
      <c r="D50" s="64">
        <f t="shared" si="7"/>
        <v>-223197905.2776206</v>
      </c>
      <c r="E50" s="65">
        <f t="shared" si="7"/>
        <v>-32373627.288747072</v>
      </c>
      <c r="F50" s="7">
        <f t="shared" si="7"/>
        <v>-319357303.41718763</v>
      </c>
      <c r="G50" s="66">
        <f t="shared" si="7"/>
        <v>-319357303.41718763</v>
      </c>
      <c r="H50" s="67">
        <f t="shared" si="7"/>
        <v>-356629362</v>
      </c>
      <c r="I50" s="65">
        <f t="shared" si="7"/>
        <v>25482168.240439266</v>
      </c>
      <c r="J50" s="7">
        <f t="shared" si="7"/>
        <v>-141241453.23413846</v>
      </c>
      <c r="K50" s="66">
        <f t="shared" si="7"/>
        <v>-54994650.24896418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68204831</v>
      </c>
      <c r="C53" s="6">
        <v>-2642221</v>
      </c>
      <c r="D53" s="23">
        <v>58128981</v>
      </c>
      <c r="E53" s="24">
        <v>139780300</v>
      </c>
      <c r="F53" s="6">
        <v>139780300</v>
      </c>
      <c r="G53" s="25">
        <v>139780300</v>
      </c>
      <c r="H53" s="26">
        <v>0</v>
      </c>
      <c r="I53" s="24">
        <v>89925413</v>
      </c>
      <c r="J53" s="6">
        <v>83337213</v>
      </c>
      <c r="K53" s="25">
        <v>1105331659</v>
      </c>
    </row>
    <row r="54" spans="1:11" ht="13.5">
      <c r="A54" s="22" t="s">
        <v>95</v>
      </c>
      <c r="B54" s="6">
        <v>31247086</v>
      </c>
      <c r="C54" s="6">
        <v>49383677</v>
      </c>
      <c r="D54" s="23">
        <v>60125593</v>
      </c>
      <c r="E54" s="24">
        <v>49575028</v>
      </c>
      <c r="F54" s="6">
        <v>59962637</v>
      </c>
      <c r="G54" s="25">
        <v>59962637</v>
      </c>
      <c r="H54" s="26">
        <v>0</v>
      </c>
      <c r="I54" s="24">
        <v>60344114</v>
      </c>
      <c r="J54" s="6">
        <v>63904426</v>
      </c>
      <c r="K54" s="25">
        <v>67483076</v>
      </c>
    </row>
    <row r="55" spans="1:11" ht="13.5">
      <c r="A55" s="22" t="s">
        <v>54</v>
      </c>
      <c r="B55" s="6">
        <v>3226386</v>
      </c>
      <c r="C55" s="6">
        <v>-3487997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16475055</v>
      </c>
      <c r="C56" s="6">
        <v>15507934</v>
      </c>
      <c r="D56" s="23">
        <v>14959893</v>
      </c>
      <c r="E56" s="24">
        <v>21963800</v>
      </c>
      <c r="F56" s="6">
        <v>21963800</v>
      </c>
      <c r="G56" s="25">
        <v>21963800</v>
      </c>
      <c r="H56" s="26">
        <v>0</v>
      </c>
      <c r="I56" s="24">
        <v>34190868</v>
      </c>
      <c r="J56" s="6">
        <v>36114448</v>
      </c>
      <c r="K56" s="25">
        <v>38136880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144</v>
      </c>
      <c r="C59" s="6">
        <v>191</v>
      </c>
      <c r="D59" s="23">
        <v>45</v>
      </c>
      <c r="E59" s="24">
        <v>241</v>
      </c>
      <c r="F59" s="6">
        <v>241</v>
      </c>
      <c r="G59" s="25">
        <v>241</v>
      </c>
      <c r="H59" s="26">
        <v>241</v>
      </c>
      <c r="I59" s="24">
        <v>255</v>
      </c>
      <c r="J59" s="6">
        <v>270</v>
      </c>
      <c r="K59" s="25">
        <v>285</v>
      </c>
    </row>
    <row r="60" spans="1:11" ht="13.5">
      <c r="A60" s="33" t="s">
        <v>58</v>
      </c>
      <c r="B60" s="6">
        <v>29701383</v>
      </c>
      <c r="C60" s="6">
        <v>32352048</v>
      </c>
      <c r="D60" s="23">
        <v>0</v>
      </c>
      <c r="E60" s="24">
        <v>1084075</v>
      </c>
      <c r="F60" s="6">
        <v>1084075</v>
      </c>
      <c r="G60" s="25">
        <v>1084075</v>
      </c>
      <c r="H60" s="26">
        <v>1084075</v>
      </c>
      <c r="I60" s="24">
        <v>1148035</v>
      </c>
      <c r="J60" s="6">
        <v>1215769</v>
      </c>
      <c r="K60" s="25">
        <v>1283852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10140</v>
      </c>
      <c r="C62" s="92">
        <v>6687</v>
      </c>
      <c r="D62" s="93">
        <v>3841</v>
      </c>
      <c r="E62" s="91">
        <v>1943</v>
      </c>
      <c r="F62" s="92">
        <v>1943</v>
      </c>
      <c r="G62" s="93">
        <v>1943</v>
      </c>
      <c r="H62" s="94">
        <v>1943</v>
      </c>
      <c r="I62" s="91">
        <v>2057</v>
      </c>
      <c r="J62" s="92">
        <v>2169</v>
      </c>
      <c r="K62" s="93">
        <v>0</v>
      </c>
    </row>
    <row r="63" spans="1:11" ht="13.5">
      <c r="A63" s="90" t="s">
        <v>61</v>
      </c>
      <c r="B63" s="91">
        <v>8935</v>
      </c>
      <c r="C63" s="92">
        <v>8185</v>
      </c>
      <c r="D63" s="93">
        <v>35714</v>
      </c>
      <c r="E63" s="91">
        <v>2595</v>
      </c>
      <c r="F63" s="92">
        <v>35714</v>
      </c>
      <c r="G63" s="93">
        <v>35714</v>
      </c>
      <c r="H63" s="94">
        <v>35714</v>
      </c>
      <c r="I63" s="91">
        <v>2748</v>
      </c>
      <c r="J63" s="92">
        <v>2899</v>
      </c>
      <c r="K63" s="93">
        <v>3050</v>
      </c>
    </row>
    <row r="64" spans="1:11" ht="13.5">
      <c r="A64" s="90" t="s">
        <v>62</v>
      </c>
      <c r="B64" s="91">
        <v>9339</v>
      </c>
      <c r="C64" s="92">
        <v>0</v>
      </c>
      <c r="D64" s="93">
        <v>0</v>
      </c>
      <c r="E64" s="91">
        <v>9185</v>
      </c>
      <c r="F64" s="92">
        <v>9185</v>
      </c>
      <c r="G64" s="93">
        <v>9185</v>
      </c>
      <c r="H64" s="94">
        <v>9185</v>
      </c>
      <c r="I64" s="91">
        <v>9727</v>
      </c>
      <c r="J64" s="92">
        <v>10262</v>
      </c>
      <c r="K64" s="93">
        <v>10262</v>
      </c>
    </row>
    <row r="65" spans="1:11" ht="13.5">
      <c r="A65" s="90" t="s">
        <v>63</v>
      </c>
      <c r="B65" s="91">
        <v>13132</v>
      </c>
      <c r="C65" s="92">
        <v>13132</v>
      </c>
      <c r="D65" s="93">
        <v>0</v>
      </c>
      <c r="E65" s="91">
        <v>14261</v>
      </c>
      <c r="F65" s="92">
        <v>14261</v>
      </c>
      <c r="G65" s="93">
        <v>14261</v>
      </c>
      <c r="H65" s="94">
        <v>14261</v>
      </c>
      <c r="I65" s="91">
        <v>15103</v>
      </c>
      <c r="J65" s="92">
        <v>15933</v>
      </c>
      <c r="K65" s="93">
        <v>15933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1.1265532672941776</v>
      </c>
      <c r="C70" s="5">
        <f aca="true" t="shared" si="8" ref="C70:K70">IF(ISERROR(C71/C72),0,(C71/C72))</f>
        <v>1.1380596313413596</v>
      </c>
      <c r="D70" s="5">
        <f t="shared" si="8"/>
        <v>1.272150782244476</v>
      </c>
      <c r="E70" s="5">
        <f t="shared" si="8"/>
        <v>0.8609040126287241</v>
      </c>
      <c r="F70" s="5">
        <f t="shared" si="8"/>
        <v>0.6576225047169859</v>
      </c>
      <c r="G70" s="5">
        <f t="shared" si="8"/>
        <v>0.6576225047169859</v>
      </c>
      <c r="H70" s="5">
        <f t="shared" si="8"/>
        <v>0</v>
      </c>
      <c r="I70" s="5">
        <f t="shared" si="8"/>
        <v>0.7643353696034102</v>
      </c>
      <c r="J70" s="5">
        <f t="shared" si="8"/>
        <v>0.7714834801428578</v>
      </c>
      <c r="K70" s="5">
        <f t="shared" si="8"/>
        <v>0.7714827784938884</v>
      </c>
    </row>
    <row r="71" spans="1:11" ht="12.75" hidden="1">
      <c r="A71" s="1" t="s">
        <v>101</v>
      </c>
      <c r="B71" s="1">
        <f>+B83</f>
        <v>289608181</v>
      </c>
      <c r="C71" s="1">
        <f aca="true" t="shared" si="9" ref="C71:K71">+C83</f>
        <v>351275474</v>
      </c>
      <c r="D71" s="1">
        <f t="shared" si="9"/>
        <v>442578162</v>
      </c>
      <c r="E71" s="1">
        <f t="shared" si="9"/>
        <v>297056208</v>
      </c>
      <c r="F71" s="1">
        <f t="shared" si="9"/>
        <v>246626952</v>
      </c>
      <c r="G71" s="1">
        <f t="shared" si="9"/>
        <v>246626952</v>
      </c>
      <c r="H71" s="1">
        <f t="shared" si="9"/>
        <v>309163750</v>
      </c>
      <c r="I71" s="1">
        <f t="shared" si="9"/>
        <v>322732462</v>
      </c>
      <c r="J71" s="1">
        <f t="shared" si="9"/>
        <v>344970000</v>
      </c>
      <c r="K71" s="1">
        <f t="shared" si="9"/>
        <v>364288000</v>
      </c>
    </row>
    <row r="72" spans="1:11" ht="12.75" hidden="1">
      <c r="A72" s="1" t="s">
        <v>102</v>
      </c>
      <c r="B72" s="1">
        <f>+B77</f>
        <v>257074556</v>
      </c>
      <c r="C72" s="1">
        <f aca="true" t="shared" si="10" ref="C72:K72">+C77</f>
        <v>308661747</v>
      </c>
      <c r="D72" s="1">
        <f t="shared" si="10"/>
        <v>347897567</v>
      </c>
      <c r="E72" s="1">
        <f t="shared" si="10"/>
        <v>345051485</v>
      </c>
      <c r="F72" s="1">
        <f t="shared" si="10"/>
        <v>375028151</v>
      </c>
      <c r="G72" s="1">
        <f t="shared" si="10"/>
        <v>375028151</v>
      </c>
      <c r="H72" s="1">
        <f t="shared" si="10"/>
        <v>0</v>
      </c>
      <c r="I72" s="1">
        <f t="shared" si="10"/>
        <v>422239340</v>
      </c>
      <c r="J72" s="1">
        <f t="shared" si="10"/>
        <v>447151506</v>
      </c>
      <c r="K72" s="1">
        <f t="shared" si="10"/>
        <v>472192005</v>
      </c>
    </row>
    <row r="73" spans="1:11" ht="12.75" hidden="1">
      <c r="A73" s="1" t="s">
        <v>103</v>
      </c>
      <c r="B73" s="1">
        <f>+B74</f>
        <v>-35745503.16666666</v>
      </c>
      <c r="C73" s="1">
        <f aca="true" t="shared" si="11" ref="C73:K73">+(C78+C80+C81+C82)-(B78+B80+B81+B82)</f>
        <v>-45132432</v>
      </c>
      <c r="D73" s="1">
        <f t="shared" si="11"/>
        <v>38042850</v>
      </c>
      <c r="E73" s="1">
        <f t="shared" si="11"/>
        <v>64896559</v>
      </c>
      <c r="F73" s="1">
        <f>+(F78+F80+F81+F82)-(D78+D80+D81+D82)</f>
        <v>-1111292</v>
      </c>
      <c r="G73" s="1">
        <f>+(G78+G80+G81+G82)-(D78+D80+D81+D82)</f>
        <v>-1111292</v>
      </c>
      <c r="H73" s="1">
        <f>+(H78+H80+H81+H82)-(D78+D80+D81+D82)</f>
        <v>36880048</v>
      </c>
      <c r="I73" s="1">
        <f>+(I78+I80+I81+I82)-(E78+E80+E81+E82)</f>
        <v>70196207</v>
      </c>
      <c r="J73" s="1">
        <f t="shared" si="11"/>
        <v>-137190038</v>
      </c>
      <c r="K73" s="1">
        <f t="shared" si="11"/>
        <v>-27635250</v>
      </c>
    </row>
    <row r="74" spans="1:11" ht="12.75" hidden="1">
      <c r="A74" s="1" t="s">
        <v>104</v>
      </c>
      <c r="B74" s="1">
        <f>+TREND(C74:E74)</f>
        <v>-35745503.16666666</v>
      </c>
      <c r="C74" s="1">
        <f>+C73</f>
        <v>-45132432</v>
      </c>
      <c r="D74" s="1">
        <f aca="true" t="shared" si="12" ref="D74:K74">+D73</f>
        <v>38042850</v>
      </c>
      <c r="E74" s="1">
        <f t="shared" si="12"/>
        <v>64896559</v>
      </c>
      <c r="F74" s="1">
        <f t="shared" si="12"/>
        <v>-1111292</v>
      </c>
      <c r="G74" s="1">
        <f t="shared" si="12"/>
        <v>-1111292</v>
      </c>
      <c r="H74" s="1">
        <f t="shared" si="12"/>
        <v>36880048</v>
      </c>
      <c r="I74" s="1">
        <f t="shared" si="12"/>
        <v>70196207</v>
      </c>
      <c r="J74" s="1">
        <f t="shared" si="12"/>
        <v>-137190038</v>
      </c>
      <c r="K74" s="1">
        <f t="shared" si="12"/>
        <v>-27635250</v>
      </c>
    </row>
    <row r="75" spans="1:11" ht="12.75" hidden="1">
      <c r="A75" s="1" t="s">
        <v>105</v>
      </c>
      <c r="B75" s="1">
        <f>+B84-(((B80+B81+B78)*B70)-B79)</f>
        <v>69173664.80513021</v>
      </c>
      <c r="C75" s="1">
        <f aca="true" t="shared" si="13" ref="C75:K75">+C84-(((C80+C81+C78)*C70)-C79)</f>
        <v>229492852.08365035</v>
      </c>
      <c r="D75" s="1">
        <f t="shared" si="13"/>
        <v>223687521.2776206</v>
      </c>
      <c r="E75" s="1">
        <f t="shared" si="13"/>
        <v>32406197.288747072</v>
      </c>
      <c r="F75" s="1">
        <f t="shared" si="13"/>
        <v>333389871.41718763</v>
      </c>
      <c r="G75" s="1">
        <f t="shared" si="13"/>
        <v>333389871.41718763</v>
      </c>
      <c r="H75" s="1">
        <f t="shared" si="13"/>
        <v>385016172</v>
      </c>
      <c r="I75" s="1">
        <f t="shared" si="13"/>
        <v>-16449598.240439266</v>
      </c>
      <c r="J75" s="1">
        <f t="shared" si="13"/>
        <v>150274023.23413846</v>
      </c>
      <c r="K75" s="1">
        <f t="shared" si="13"/>
        <v>64027220.24896418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257074556</v>
      </c>
      <c r="C77" s="3">
        <v>308661747</v>
      </c>
      <c r="D77" s="3">
        <v>347897567</v>
      </c>
      <c r="E77" s="3">
        <v>345051485</v>
      </c>
      <c r="F77" s="3">
        <v>375028151</v>
      </c>
      <c r="G77" s="3">
        <v>375028151</v>
      </c>
      <c r="H77" s="3">
        <v>0</v>
      </c>
      <c r="I77" s="3">
        <v>422239340</v>
      </c>
      <c r="J77" s="3">
        <v>447151506</v>
      </c>
      <c r="K77" s="3">
        <v>472192005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204052625</v>
      </c>
      <c r="C79" s="3">
        <v>314386037</v>
      </c>
      <c r="D79" s="3">
        <v>366979433</v>
      </c>
      <c r="E79" s="3">
        <v>167037000</v>
      </c>
      <c r="F79" s="3">
        <v>377780998</v>
      </c>
      <c r="G79" s="3">
        <v>377780998</v>
      </c>
      <c r="H79" s="3">
        <v>385016172</v>
      </c>
      <c r="I79" s="3">
        <v>164399423</v>
      </c>
      <c r="J79" s="3">
        <v>225000000</v>
      </c>
      <c r="K79" s="3">
        <v>115000000</v>
      </c>
    </row>
    <row r="80" spans="1:11" ht="12.75" hidden="1">
      <c r="A80" s="2" t="s">
        <v>67</v>
      </c>
      <c r="B80" s="3">
        <v>107072551</v>
      </c>
      <c r="C80" s="3">
        <v>56647683</v>
      </c>
      <c r="D80" s="3">
        <v>95035700</v>
      </c>
      <c r="E80" s="3">
        <v>159471931</v>
      </c>
      <c r="F80" s="3">
        <v>95191582</v>
      </c>
      <c r="G80" s="3">
        <v>95191582</v>
      </c>
      <c r="H80" s="3">
        <v>129039058</v>
      </c>
      <c r="I80" s="3">
        <v>247730288</v>
      </c>
      <c r="J80" s="3">
        <v>110540250</v>
      </c>
      <c r="K80" s="3">
        <v>82905000</v>
      </c>
    </row>
    <row r="81" spans="1:11" ht="12.75" hidden="1">
      <c r="A81" s="2" t="s">
        <v>68</v>
      </c>
      <c r="B81" s="3">
        <v>12654553</v>
      </c>
      <c r="C81" s="3">
        <v>17946989</v>
      </c>
      <c r="D81" s="3">
        <v>17601822</v>
      </c>
      <c r="E81" s="3">
        <v>18062150</v>
      </c>
      <c r="F81" s="3">
        <v>0</v>
      </c>
      <c r="G81" s="3">
        <v>0</v>
      </c>
      <c r="H81" s="3">
        <v>20478512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16334648</v>
      </c>
      <c r="G82" s="3">
        <v>16334648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289608181</v>
      </c>
      <c r="C83" s="3">
        <v>351275474</v>
      </c>
      <c r="D83" s="3">
        <v>442578162</v>
      </c>
      <c r="E83" s="3">
        <v>297056208</v>
      </c>
      <c r="F83" s="3">
        <v>246626952</v>
      </c>
      <c r="G83" s="3">
        <v>246626952</v>
      </c>
      <c r="H83" s="3">
        <v>309163750</v>
      </c>
      <c r="I83" s="3">
        <v>322732462</v>
      </c>
      <c r="J83" s="3">
        <v>344970000</v>
      </c>
      <c r="K83" s="3">
        <v>364288000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18209000</v>
      </c>
      <c r="F84" s="3">
        <v>18209000</v>
      </c>
      <c r="G84" s="3">
        <v>18209000</v>
      </c>
      <c r="H84" s="3">
        <v>0</v>
      </c>
      <c r="I84" s="3">
        <v>8500000</v>
      </c>
      <c r="J84" s="3">
        <v>10554000</v>
      </c>
      <c r="K84" s="3">
        <v>12987000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179750569</v>
      </c>
      <c r="E85" s="3">
        <v>128376500</v>
      </c>
      <c r="F85" s="3">
        <v>128376500</v>
      </c>
      <c r="G85" s="3">
        <v>128376500</v>
      </c>
      <c r="H85" s="3">
        <v>278490361</v>
      </c>
      <c r="I85" s="3">
        <v>208837770</v>
      </c>
      <c r="J85" s="3">
        <v>156628328</v>
      </c>
      <c r="K85" s="3">
        <v>117471246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15129808</v>
      </c>
      <c r="C5" s="6">
        <v>18892904</v>
      </c>
      <c r="D5" s="23">
        <v>19951677</v>
      </c>
      <c r="E5" s="24">
        <v>29672153</v>
      </c>
      <c r="F5" s="6">
        <v>38077314</v>
      </c>
      <c r="G5" s="25">
        <v>38077314</v>
      </c>
      <c r="H5" s="26">
        <v>0</v>
      </c>
      <c r="I5" s="24">
        <v>38936000</v>
      </c>
      <c r="J5" s="6">
        <v>41272160</v>
      </c>
      <c r="K5" s="25">
        <v>43748489</v>
      </c>
    </row>
    <row r="6" spans="1:11" ht="13.5">
      <c r="A6" s="22" t="s">
        <v>18</v>
      </c>
      <c r="B6" s="6">
        <v>96324151</v>
      </c>
      <c r="C6" s="6">
        <v>103484141</v>
      </c>
      <c r="D6" s="23">
        <v>103172017</v>
      </c>
      <c r="E6" s="24">
        <v>126790133</v>
      </c>
      <c r="F6" s="6">
        <v>118714585</v>
      </c>
      <c r="G6" s="25">
        <v>118714585</v>
      </c>
      <c r="H6" s="26">
        <v>0</v>
      </c>
      <c r="I6" s="24">
        <v>129207000</v>
      </c>
      <c r="J6" s="6">
        <v>136959420</v>
      </c>
      <c r="K6" s="25">
        <v>145176984</v>
      </c>
    </row>
    <row r="7" spans="1:11" ht="13.5">
      <c r="A7" s="22" t="s">
        <v>19</v>
      </c>
      <c r="B7" s="6">
        <v>4649551</v>
      </c>
      <c r="C7" s="6">
        <v>2347181</v>
      </c>
      <c r="D7" s="23">
        <v>2514374</v>
      </c>
      <c r="E7" s="24">
        <v>2800000</v>
      </c>
      <c r="F7" s="6">
        <v>1382342</v>
      </c>
      <c r="G7" s="25">
        <v>1382342</v>
      </c>
      <c r="H7" s="26">
        <v>0</v>
      </c>
      <c r="I7" s="24">
        <v>1448694</v>
      </c>
      <c r="J7" s="6">
        <v>1535616</v>
      </c>
      <c r="K7" s="25">
        <v>1627753</v>
      </c>
    </row>
    <row r="8" spans="1:11" ht="13.5">
      <c r="A8" s="22" t="s">
        <v>20</v>
      </c>
      <c r="B8" s="6">
        <v>141468298</v>
      </c>
      <c r="C8" s="6">
        <v>150930610</v>
      </c>
      <c r="D8" s="23">
        <v>115783596</v>
      </c>
      <c r="E8" s="24">
        <v>132752000</v>
      </c>
      <c r="F8" s="6">
        <v>132902000</v>
      </c>
      <c r="G8" s="25">
        <v>132902000</v>
      </c>
      <c r="H8" s="26">
        <v>0</v>
      </c>
      <c r="I8" s="24">
        <v>161926400</v>
      </c>
      <c r="J8" s="6">
        <v>169625000</v>
      </c>
      <c r="K8" s="25">
        <v>178333000</v>
      </c>
    </row>
    <row r="9" spans="1:11" ht="13.5">
      <c r="A9" s="22" t="s">
        <v>21</v>
      </c>
      <c r="B9" s="6">
        <v>38633438</v>
      </c>
      <c r="C9" s="6">
        <v>15268229</v>
      </c>
      <c r="D9" s="23">
        <v>28901011</v>
      </c>
      <c r="E9" s="24">
        <v>50596736</v>
      </c>
      <c r="F9" s="6">
        <v>39848294</v>
      </c>
      <c r="G9" s="25">
        <v>39848294</v>
      </c>
      <c r="H9" s="26">
        <v>0</v>
      </c>
      <c r="I9" s="24">
        <v>30599904</v>
      </c>
      <c r="J9" s="6">
        <v>32435898</v>
      </c>
      <c r="K9" s="25">
        <v>34382051</v>
      </c>
    </row>
    <row r="10" spans="1:11" ht="25.5">
      <c r="A10" s="27" t="s">
        <v>94</v>
      </c>
      <c r="B10" s="28">
        <f>SUM(B5:B9)</f>
        <v>296205246</v>
      </c>
      <c r="C10" s="29">
        <f aca="true" t="shared" si="0" ref="C10:K10">SUM(C5:C9)</f>
        <v>290923065</v>
      </c>
      <c r="D10" s="30">
        <f t="shared" si="0"/>
        <v>270322675</v>
      </c>
      <c r="E10" s="28">
        <f t="shared" si="0"/>
        <v>342611022</v>
      </c>
      <c r="F10" s="29">
        <f t="shared" si="0"/>
        <v>330924535</v>
      </c>
      <c r="G10" s="31">
        <f t="shared" si="0"/>
        <v>330924535</v>
      </c>
      <c r="H10" s="32">
        <f t="shared" si="0"/>
        <v>0</v>
      </c>
      <c r="I10" s="28">
        <f t="shared" si="0"/>
        <v>362117998</v>
      </c>
      <c r="J10" s="29">
        <f t="shared" si="0"/>
        <v>381828094</v>
      </c>
      <c r="K10" s="31">
        <f t="shared" si="0"/>
        <v>403268277</v>
      </c>
    </row>
    <row r="11" spans="1:11" ht="13.5">
      <c r="A11" s="22" t="s">
        <v>22</v>
      </c>
      <c r="B11" s="6">
        <v>74159231</v>
      </c>
      <c r="C11" s="6">
        <v>86756665</v>
      </c>
      <c r="D11" s="23">
        <v>97763984</v>
      </c>
      <c r="E11" s="24">
        <v>99804548</v>
      </c>
      <c r="F11" s="6">
        <v>95785457</v>
      </c>
      <c r="G11" s="25">
        <v>95785457</v>
      </c>
      <c r="H11" s="26">
        <v>0</v>
      </c>
      <c r="I11" s="24">
        <v>113731775</v>
      </c>
      <c r="J11" s="6">
        <v>120555682</v>
      </c>
      <c r="K11" s="25">
        <v>127789022</v>
      </c>
    </row>
    <row r="12" spans="1:11" ht="13.5">
      <c r="A12" s="22" t="s">
        <v>23</v>
      </c>
      <c r="B12" s="6">
        <v>8262081</v>
      </c>
      <c r="C12" s="6">
        <v>12099930</v>
      </c>
      <c r="D12" s="23">
        <v>12104386</v>
      </c>
      <c r="E12" s="24">
        <v>9899999</v>
      </c>
      <c r="F12" s="6">
        <v>10726290</v>
      </c>
      <c r="G12" s="25">
        <v>10726290</v>
      </c>
      <c r="H12" s="26">
        <v>0</v>
      </c>
      <c r="I12" s="24">
        <v>11198247</v>
      </c>
      <c r="J12" s="6">
        <v>11870141</v>
      </c>
      <c r="K12" s="25">
        <v>12582350</v>
      </c>
    </row>
    <row r="13" spans="1:11" ht="13.5">
      <c r="A13" s="22" t="s">
        <v>95</v>
      </c>
      <c r="B13" s="6">
        <v>67633436</v>
      </c>
      <c r="C13" s="6">
        <v>71497732</v>
      </c>
      <c r="D13" s="23">
        <v>72524948</v>
      </c>
      <c r="E13" s="24">
        <v>73057708</v>
      </c>
      <c r="F13" s="6">
        <v>73057708</v>
      </c>
      <c r="G13" s="25">
        <v>73057708</v>
      </c>
      <c r="H13" s="26">
        <v>0</v>
      </c>
      <c r="I13" s="24">
        <v>73057708</v>
      </c>
      <c r="J13" s="6">
        <v>77441170</v>
      </c>
      <c r="K13" s="25">
        <v>82087641</v>
      </c>
    </row>
    <row r="14" spans="1:11" ht="13.5">
      <c r="A14" s="22" t="s">
        <v>24</v>
      </c>
      <c r="B14" s="6">
        <v>1694254</v>
      </c>
      <c r="C14" s="6">
        <v>1184293</v>
      </c>
      <c r="D14" s="23">
        <v>4067686</v>
      </c>
      <c r="E14" s="24">
        <v>929280</v>
      </c>
      <c r="F14" s="6">
        <v>728644</v>
      </c>
      <c r="G14" s="25">
        <v>728644</v>
      </c>
      <c r="H14" s="26">
        <v>0</v>
      </c>
      <c r="I14" s="24">
        <v>445999</v>
      </c>
      <c r="J14" s="6">
        <v>472759</v>
      </c>
      <c r="K14" s="25">
        <v>501124</v>
      </c>
    </row>
    <row r="15" spans="1:11" ht="13.5">
      <c r="A15" s="22" t="s">
        <v>25</v>
      </c>
      <c r="B15" s="6">
        <v>69913697</v>
      </c>
      <c r="C15" s="6">
        <v>74850968</v>
      </c>
      <c r="D15" s="23">
        <v>100969845</v>
      </c>
      <c r="E15" s="24">
        <v>107355933</v>
      </c>
      <c r="F15" s="6">
        <v>100568810</v>
      </c>
      <c r="G15" s="25">
        <v>100568810</v>
      </c>
      <c r="H15" s="26">
        <v>0</v>
      </c>
      <c r="I15" s="24">
        <v>106804463</v>
      </c>
      <c r="J15" s="6">
        <v>113212731</v>
      </c>
      <c r="K15" s="25">
        <v>120005495</v>
      </c>
    </row>
    <row r="16" spans="1:11" ht="13.5">
      <c r="A16" s="33" t="s">
        <v>26</v>
      </c>
      <c r="B16" s="6">
        <v>5480142</v>
      </c>
      <c r="C16" s="6">
        <v>3465897</v>
      </c>
      <c r="D16" s="23">
        <v>3875969</v>
      </c>
      <c r="E16" s="24">
        <v>12872024</v>
      </c>
      <c r="F16" s="6">
        <v>12872024</v>
      </c>
      <c r="G16" s="25">
        <v>12872024</v>
      </c>
      <c r="H16" s="26">
        <v>0</v>
      </c>
      <c r="I16" s="24">
        <v>12834536</v>
      </c>
      <c r="J16" s="6">
        <v>11121428</v>
      </c>
      <c r="K16" s="25">
        <v>12033694</v>
      </c>
    </row>
    <row r="17" spans="1:11" ht="13.5">
      <c r="A17" s="22" t="s">
        <v>27</v>
      </c>
      <c r="B17" s="6">
        <v>69686593</v>
      </c>
      <c r="C17" s="6">
        <v>70304208</v>
      </c>
      <c r="D17" s="23">
        <v>96521000</v>
      </c>
      <c r="E17" s="24">
        <v>111716280</v>
      </c>
      <c r="F17" s="6">
        <v>110214778</v>
      </c>
      <c r="G17" s="25">
        <v>110214778</v>
      </c>
      <c r="H17" s="26">
        <v>0</v>
      </c>
      <c r="I17" s="24">
        <v>105100823</v>
      </c>
      <c r="J17" s="6">
        <v>111406871</v>
      </c>
      <c r="K17" s="25">
        <v>118091283</v>
      </c>
    </row>
    <row r="18" spans="1:11" ht="13.5">
      <c r="A18" s="34" t="s">
        <v>28</v>
      </c>
      <c r="B18" s="35">
        <f>SUM(B11:B17)</f>
        <v>296829434</v>
      </c>
      <c r="C18" s="36">
        <f aca="true" t="shared" si="1" ref="C18:K18">SUM(C11:C17)</f>
        <v>320159693</v>
      </c>
      <c r="D18" s="37">
        <f t="shared" si="1"/>
        <v>387827818</v>
      </c>
      <c r="E18" s="35">
        <f t="shared" si="1"/>
        <v>415635772</v>
      </c>
      <c r="F18" s="36">
        <f t="shared" si="1"/>
        <v>403953711</v>
      </c>
      <c r="G18" s="38">
        <f t="shared" si="1"/>
        <v>403953711</v>
      </c>
      <c r="H18" s="39">
        <f t="shared" si="1"/>
        <v>0</v>
      </c>
      <c r="I18" s="35">
        <f t="shared" si="1"/>
        <v>423173551</v>
      </c>
      <c r="J18" s="36">
        <f t="shared" si="1"/>
        <v>446080782</v>
      </c>
      <c r="K18" s="38">
        <f t="shared" si="1"/>
        <v>473090609</v>
      </c>
    </row>
    <row r="19" spans="1:11" ht="13.5">
      <c r="A19" s="34" t="s">
        <v>29</v>
      </c>
      <c r="B19" s="40">
        <f>+B10-B18</f>
        <v>-624188</v>
      </c>
      <c r="C19" s="41">
        <f aca="true" t="shared" si="2" ref="C19:K19">+C10-C18</f>
        <v>-29236628</v>
      </c>
      <c r="D19" s="42">
        <f t="shared" si="2"/>
        <v>-117505143</v>
      </c>
      <c r="E19" s="40">
        <f t="shared" si="2"/>
        <v>-73024750</v>
      </c>
      <c r="F19" s="41">
        <f t="shared" si="2"/>
        <v>-73029176</v>
      </c>
      <c r="G19" s="43">
        <f t="shared" si="2"/>
        <v>-73029176</v>
      </c>
      <c r="H19" s="44">
        <f t="shared" si="2"/>
        <v>0</v>
      </c>
      <c r="I19" s="40">
        <f t="shared" si="2"/>
        <v>-61055553</v>
      </c>
      <c r="J19" s="41">
        <f t="shared" si="2"/>
        <v>-64252688</v>
      </c>
      <c r="K19" s="43">
        <f t="shared" si="2"/>
        <v>-69822332</v>
      </c>
    </row>
    <row r="20" spans="1:11" ht="13.5">
      <c r="A20" s="22" t="s">
        <v>30</v>
      </c>
      <c r="B20" s="24">
        <v>41908000</v>
      </c>
      <c r="C20" s="6">
        <v>41908000</v>
      </c>
      <c r="D20" s="23">
        <v>102971855</v>
      </c>
      <c r="E20" s="24">
        <v>77765000</v>
      </c>
      <c r="F20" s="6">
        <v>81376325</v>
      </c>
      <c r="G20" s="25">
        <v>81376325</v>
      </c>
      <c r="H20" s="26">
        <v>0</v>
      </c>
      <c r="I20" s="24">
        <v>81884600</v>
      </c>
      <c r="J20" s="6">
        <v>81782100</v>
      </c>
      <c r="K20" s="25">
        <v>87124550</v>
      </c>
    </row>
    <row r="21" spans="1:11" ht="13.5">
      <c r="A21" s="22" t="s">
        <v>96</v>
      </c>
      <c r="B21" s="45">
        <v>10287000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51570812</v>
      </c>
      <c r="C22" s="52">
        <f aca="true" t="shared" si="3" ref="C22:K22">SUM(C19:C21)</f>
        <v>12671372</v>
      </c>
      <c r="D22" s="53">
        <f t="shared" si="3"/>
        <v>-14533288</v>
      </c>
      <c r="E22" s="51">
        <f t="shared" si="3"/>
        <v>4740250</v>
      </c>
      <c r="F22" s="52">
        <f t="shared" si="3"/>
        <v>8347149</v>
      </c>
      <c r="G22" s="54">
        <f t="shared" si="3"/>
        <v>8347149</v>
      </c>
      <c r="H22" s="55">
        <f t="shared" si="3"/>
        <v>0</v>
      </c>
      <c r="I22" s="51">
        <f t="shared" si="3"/>
        <v>20829047</v>
      </c>
      <c r="J22" s="52">
        <f t="shared" si="3"/>
        <v>17529412</v>
      </c>
      <c r="K22" s="54">
        <f t="shared" si="3"/>
        <v>17302218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51570812</v>
      </c>
      <c r="C24" s="41">
        <f aca="true" t="shared" si="4" ref="C24:K24">SUM(C22:C23)</f>
        <v>12671372</v>
      </c>
      <c r="D24" s="42">
        <f t="shared" si="4"/>
        <v>-14533288</v>
      </c>
      <c r="E24" s="40">
        <f t="shared" si="4"/>
        <v>4740250</v>
      </c>
      <c r="F24" s="41">
        <f t="shared" si="4"/>
        <v>8347149</v>
      </c>
      <c r="G24" s="43">
        <f t="shared" si="4"/>
        <v>8347149</v>
      </c>
      <c r="H24" s="44">
        <f t="shared" si="4"/>
        <v>0</v>
      </c>
      <c r="I24" s="40">
        <f t="shared" si="4"/>
        <v>20829047</v>
      </c>
      <c r="J24" s="41">
        <f t="shared" si="4"/>
        <v>17529412</v>
      </c>
      <c r="K24" s="43">
        <f t="shared" si="4"/>
        <v>17302218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62740654</v>
      </c>
      <c r="C27" s="7">
        <v>64491427</v>
      </c>
      <c r="D27" s="64">
        <v>98092016</v>
      </c>
      <c r="E27" s="65">
        <v>92260000</v>
      </c>
      <c r="F27" s="7">
        <v>99571656</v>
      </c>
      <c r="G27" s="66">
        <v>99571656</v>
      </c>
      <c r="H27" s="67">
        <v>0</v>
      </c>
      <c r="I27" s="65">
        <v>92932158</v>
      </c>
      <c r="J27" s="7">
        <v>94661180</v>
      </c>
      <c r="K27" s="66">
        <v>100775855</v>
      </c>
    </row>
    <row r="28" spans="1:11" ht="13.5">
      <c r="A28" s="68" t="s">
        <v>30</v>
      </c>
      <c r="B28" s="6">
        <v>52194881</v>
      </c>
      <c r="C28" s="6">
        <v>56954085</v>
      </c>
      <c r="D28" s="23">
        <v>93611676</v>
      </c>
      <c r="E28" s="24">
        <v>77765000</v>
      </c>
      <c r="F28" s="6">
        <v>81376324</v>
      </c>
      <c r="G28" s="25">
        <v>81376324</v>
      </c>
      <c r="H28" s="26">
        <v>0</v>
      </c>
      <c r="I28" s="24">
        <v>81884600</v>
      </c>
      <c r="J28" s="6">
        <v>81782174</v>
      </c>
      <c r="K28" s="25">
        <v>87124550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6331799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4213974</v>
      </c>
      <c r="C31" s="6">
        <v>7537342</v>
      </c>
      <c r="D31" s="23">
        <v>4480340</v>
      </c>
      <c r="E31" s="24">
        <v>14495000</v>
      </c>
      <c r="F31" s="6">
        <v>18195332</v>
      </c>
      <c r="G31" s="25">
        <v>18195332</v>
      </c>
      <c r="H31" s="26">
        <v>0</v>
      </c>
      <c r="I31" s="24">
        <v>11047558</v>
      </c>
      <c r="J31" s="6">
        <v>12879000</v>
      </c>
      <c r="K31" s="25">
        <v>13651305</v>
      </c>
    </row>
    <row r="32" spans="1:11" ht="13.5">
      <c r="A32" s="34" t="s">
        <v>36</v>
      </c>
      <c r="B32" s="7">
        <f>SUM(B28:B31)</f>
        <v>62740654</v>
      </c>
      <c r="C32" s="7">
        <f aca="true" t="shared" si="5" ref="C32:K32">SUM(C28:C31)</f>
        <v>64491427</v>
      </c>
      <c r="D32" s="64">
        <f t="shared" si="5"/>
        <v>98092016</v>
      </c>
      <c r="E32" s="65">
        <f t="shared" si="5"/>
        <v>92260000</v>
      </c>
      <c r="F32" s="7">
        <f t="shared" si="5"/>
        <v>99571656</v>
      </c>
      <c r="G32" s="66">
        <f t="shared" si="5"/>
        <v>99571656</v>
      </c>
      <c r="H32" s="67">
        <f t="shared" si="5"/>
        <v>0</v>
      </c>
      <c r="I32" s="65">
        <f t="shared" si="5"/>
        <v>92932158</v>
      </c>
      <c r="J32" s="7">
        <f t="shared" si="5"/>
        <v>94661174</v>
      </c>
      <c r="K32" s="66">
        <f t="shared" si="5"/>
        <v>100775855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70623000</v>
      </c>
      <c r="C35" s="6">
        <v>49953239</v>
      </c>
      <c r="D35" s="23">
        <v>62480358</v>
      </c>
      <c r="E35" s="24">
        <v>190143914</v>
      </c>
      <c r="F35" s="6">
        <v>193067711</v>
      </c>
      <c r="G35" s="25">
        <v>193067711</v>
      </c>
      <c r="H35" s="26">
        <v>173573121</v>
      </c>
      <c r="I35" s="24">
        <v>132299879</v>
      </c>
      <c r="J35" s="6">
        <v>140237872</v>
      </c>
      <c r="K35" s="25">
        <v>148652144</v>
      </c>
    </row>
    <row r="36" spans="1:11" ht="13.5">
      <c r="A36" s="22" t="s">
        <v>39</v>
      </c>
      <c r="B36" s="6">
        <v>1362059000</v>
      </c>
      <c r="C36" s="6">
        <v>1395184175</v>
      </c>
      <c r="D36" s="23">
        <v>1318503115</v>
      </c>
      <c r="E36" s="24">
        <v>1398866632</v>
      </c>
      <c r="F36" s="6">
        <v>1247735169</v>
      </c>
      <c r="G36" s="25">
        <v>1247735169</v>
      </c>
      <c r="H36" s="26">
        <v>1200391917</v>
      </c>
      <c r="I36" s="24">
        <v>1239825586</v>
      </c>
      <c r="J36" s="6">
        <v>1314215121</v>
      </c>
      <c r="K36" s="25">
        <v>1393068028</v>
      </c>
    </row>
    <row r="37" spans="1:11" ht="13.5">
      <c r="A37" s="22" t="s">
        <v>40</v>
      </c>
      <c r="B37" s="6">
        <v>84749000</v>
      </c>
      <c r="C37" s="6">
        <v>80941957</v>
      </c>
      <c r="D37" s="23">
        <v>111029213</v>
      </c>
      <c r="E37" s="24">
        <v>52306984</v>
      </c>
      <c r="F37" s="6">
        <v>110015838</v>
      </c>
      <c r="G37" s="25">
        <v>110015838</v>
      </c>
      <c r="H37" s="26">
        <v>109035376</v>
      </c>
      <c r="I37" s="24">
        <v>68286289</v>
      </c>
      <c r="J37" s="6">
        <v>71152897</v>
      </c>
      <c r="K37" s="25">
        <v>75422070</v>
      </c>
    </row>
    <row r="38" spans="1:11" ht="13.5">
      <c r="A38" s="22" t="s">
        <v>41</v>
      </c>
      <c r="B38" s="6">
        <v>12656494</v>
      </c>
      <c r="C38" s="6">
        <v>30579260</v>
      </c>
      <c r="D38" s="23">
        <v>32307236</v>
      </c>
      <c r="E38" s="24">
        <v>37979000</v>
      </c>
      <c r="F38" s="6">
        <v>13601770</v>
      </c>
      <c r="G38" s="25">
        <v>13601770</v>
      </c>
      <c r="H38" s="26">
        <v>13680300</v>
      </c>
      <c r="I38" s="24">
        <v>31146322</v>
      </c>
      <c r="J38" s="6">
        <v>32972638</v>
      </c>
      <c r="K38" s="25">
        <v>34908533</v>
      </c>
    </row>
    <row r="39" spans="1:11" ht="13.5">
      <c r="A39" s="22" t="s">
        <v>42</v>
      </c>
      <c r="B39" s="6">
        <v>1335276506</v>
      </c>
      <c r="C39" s="6">
        <v>1333616197</v>
      </c>
      <c r="D39" s="23">
        <v>1237647024</v>
      </c>
      <c r="E39" s="24">
        <v>1498724562</v>
      </c>
      <c r="F39" s="6">
        <v>1317185272</v>
      </c>
      <c r="G39" s="25">
        <v>1317185272</v>
      </c>
      <c r="H39" s="26">
        <v>1251249362</v>
      </c>
      <c r="I39" s="24">
        <v>1272692854</v>
      </c>
      <c r="J39" s="6">
        <v>1350327458</v>
      </c>
      <c r="K39" s="25">
        <v>1431389569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76780484</v>
      </c>
      <c r="C42" s="6">
        <v>60752774</v>
      </c>
      <c r="D42" s="23">
        <v>78223788</v>
      </c>
      <c r="E42" s="24">
        <v>46327646</v>
      </c>
      <c r="F42" s="6">
        <v>42853828</v>
      </c>
      <c r="G42" s="25">
        <v>42853828</v>
      </c>
      <c r="H42" s="26">
        <v>83561865</v>
      </c>
      <c r="I42" s="24">
        <v>86103774</v>
      </c>
      <c r="J42" s="6">
        <v>82397320</v>
      </c>
      <c r="K42" s="25">
        <v>87530823</v>
      </c>
    </row>
    <row r="43" spans="1:11" ht="13.5">
      <c r="A43" s="22" t="s">
        <v>45</v>
      </c>
      <c r="B43" s="6">
        <v>-63142395</v>
      </c>
      <c r="C43" s="6">
        <v>-62031277</v>
      </c>
      <c r="D43" s="23">
        <v>-90187592</v>
      </c>
      <c r="E43" s="24">
        <v>-85812004</v>
      </c>
      <c r="F43" s="6">
        <v>-94063300</v>
      </c>
      <c r="G43" s="25">
        <v>-94063300</v>
      </c>
      <c r="H43" s="26">
        <v>-85643005</v>
      </c>
      <c r="I43" s="24">
        <v>-92932164</v>
      </c>
      <c r="J43" s="6">
        <v>-94661180</v>
      </c>
      <c r="K43" s="25">
        <v>-100775855</v>
      </c>
    </row>
    <row r="44" spans="1:11" ht="13.5">
      <c r="A44" s="22" t="s">
        <v>46</v>
      </c>
      <c r="B44" s="6">
        <v>-1374441</v>
      </c>
      <c r="C44" s="6">
        <v>-20402604</v>
      </c>
      <c r="D44" s="23">
        <v>-1203580</v>
      </c>
      <c r="E44" s="24">
        <v>0</v>
      </c>
      <c r="F44" s="6">
        <v>-500000</v>
      </c>
      <c r="G44" s="25">
        <v>-500000</v>
      </c>
      <c r="H44" s="26">
        <v>0</v>
      </c>
      <c r="I44" s="24">
        <v>-1161000</v>
      </c>
      <c r="J44" s="6">
        <v>-1230660</v>
      </c>
      <c r="K44" s="25">
        <v>-1304500</v>
      </c>
    </row>
    <row r="45" spans="1:11" ht="13.5">
      <c r="A45" s="34" t="s">
        <v>47</v>
      </c>
      <c r="B45" s="7">
        <v>45437785</v>
      </c>
      <c r="C45" s="7">
        <v>23756678</v>
      </c>
      <c r="D45" s="64">
        <v>20956037</v>
      </c>
      <c r="E45" s="65">
        <v>3212642</v>
      </c>
      <c r="F45" s="7">
        <v>-14346591</v>
      </c>
      <c r="G45" s="66">
        <v>-14346591</v>
      </c>
      <c r="H45" s="67">
        <v>936339</v>
      </c>
      <c r="I45" s="65">
        <v>25201611</v>
      </c>
      <c r="J45" s="7">
        <v>11707091</v>
      </c>
      <c r="K45" s="66">
        <v>-2842441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62675000</v>
      </c>
      <c r="C48" s="6">
        <v>23756860</v>
      </c>
      <c r="D48" s="23">
        <v>25500728</v>
      </c>
      <c r="E48" s="24">
        <v>78434688</v>
      </c>
      <c r="F48" s="6">
        <v>53582630</v>
      </c>
      <c r="G48" s="25">
        <v>53582630</v>
      </c>
      <c r="H48" s="26">
        <v>18319963</v>
      </c>
      <c r="I48" s="24">
        <v>24232171</v>
      </c>
      <c r="J48" s="6">
        <v>25686102</v>
      </c>
      <c r="K48" s="25">
        <v>27227267</v>
      </c>
    </row>
    <row r="49" spans="1:11" ht="13.5">
      <c r="A49" s="22" t="s">
        <v>50</v>
      </c>
      <c r="B49" s="6">
        <f>+B75</f>
        <v>69321905.0741882</v>
      </c>
      <c r="C49" s="6">
        <f aca="true" t="shared" si="6" ref="C49:K49">+C75</f>
        <v>45848835.38573377</v>
      </c>
      <c r="D49" s="23">
        <f t="shared" si="6"/>
        <v>78519310.85610308</v>
      </c>
      <c r="E49" s="24">
        <f t="shared" si="6"/>
        <v>-8525466.649725258</v>
      </c>
      <c r="F49" s="6">
        <f t="shared" si="6"/>
        <v>42017650.67704883</v>
      </c>
      <c r="G49" s="25">
        <f t="shared" si="6"/>
        <v>42017650.67704883</v>
      </c>
      <c r="H49" s="26">
        <f t="shared" si="6"/>
        <v>99078299</v>
      </c>
      <c r="I49" s="24">
        <f t="shared" si="6"/>
        <v>-15728680.128170088</v>
      </c>
      <c r="J49" s="6">
        <f t="shared" si="6"/>
        <v>-16672400.954096958</v>
      </c>
      <c r="K49" s="25">
        <f t="shared" si="6"/>
        <v>-17672746.125079826</v>
      </c>
    </row>
    <row r="50" spans="1:11" ht="13.5">
      <c r="A50" s="34" t="s">
        <v>51</v>
      </c>
      <c r="B50" s="7">
        <f>+B48-B49</f>
        <v>-6646905.074188203</v>
      </c>
      <c r="C50" s="7">
        <f aca="true" t="shared" si="7" ref="C50:K50">+C48-C49</f>
        <v>-22091975.38573377</v>
      </c>
      <c r="D50" s="64">
        <f t="shared" si="7"/>
        <v>-53018582.85610308</v>
      </c>
      <c r="E50" s="65">
        <f t="shared" si="7"/>
        <v>86960154.64972526</v>
      </c>
      <c r="F50" s="7">
        <f t="shared" si="7"/>
        <v>11564979.322951168</v>
      </c>
      <c r="G50" s="66">
        <f t="shared" si="7"/>
        <v>11564979.322951168</v>
      </c>
      <c r="H50" s="67">
        <f t="shared" si="7"/>
        <v>-80758336</v>
      </c>
      <c r="I50" s="65">
        <f t="shared" si="7"/>
        <v>39960851.12817009</v>
      </c>
      <c r="J50" s="7">
        <f t="shared" si="7"/>
        <v>42358502.95409696</v>
      </c>
      <c r="K50" s="66">
        <f t="shared" si="7"/>
        <v>44900013.125079826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1331879378</v>
      </c>
      <c r="C53" s="6">
        <v>1356620137</v>
      </c>
      <c r="D53" s="23">
        <v>1296648917</v>
      </c>
      <c r="E53" s="24">
        <v>92260000</v>
      </c>
      <c r="F53" s="6">
        <v>99571656</v>
      </c>
      <c r="G53" s="25">
        <v>99571656</v>
      </c>
      <c r="H53" s="26">
        <v>0</v>
      </c>
      <c r="I53" s="24">
        <v>1279091910</v>
      </c>
      <c r="J53" s="6">
        <v>1355837425</v>
      </c>
      <c r="K53" s="25">
        <v>1437187670</v>
      </c>
    </row>
    <row r="54" spans="1:11" ht="13.5">
      <c r="A54" s="22" t="s">
        <v>95</v>
      </c>
      <c r="B54" s="6">
        <v>67633436</v>
      </c>
      <c r="C54" s="6">
        <v>71497732</v>
      </c>
      <c r="D54" s="23">
        <v>72524948</v>
      </c>
      <c r="E54" s="24">
        <v>73057708</v>
      </c>
      <c r="F54" s="6">
        <v>73057708</v>
      </c>
      <c r="G54" s="25">
        <v>73057708</v>
      </c>
      <c r="H54" s="26">
        <v>0</v>
      </c>
      <c r="I54" s="24">
        <v>73057708</v>
      </c>
      <c r="J54" s="6">
        <v>77441170</v>
      </c>
      <c r="K54" s="25">
        <v>82087641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6725347</v>
      </c>
      <c r="C56" s="6">
        <v>10212966</v>
      </c>
      <c r="D56" s="23">
        <v>24389114</v>
      </c>
      <c r="E56" s="24">
        <v>0</v>
      </c>
      <c r="F56" s="6">
        <v>0</v>
      </c>
      <c r="G56" s="25">
        <v>0</v>
      </c>
      <c r="H56" s="26">
        <v>0</v>
      </c>
      <c r="I56" s="24">
        <v>12888988</v>
      </c>
      <c r="J56" s="6">
        <v>13662327</v>
      </c>
      <c r="K56" s="25">
        <v>14482068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6937510</v>
      </c>
      <c r="C59" s="6">
        <v>7043157</v>
      </c>
      <c r="D59" s="23">
        <v>7150363</v>
      </c>
      <c r="E59" s="24">
        <v>72865000</v>
      </c>
      <c r="F59" s="6">
        <v>8018996</v>
      </c>
      <c r="G59" s="25">
        <v>8018996</v>
      </c>
      <c r="H59" s="26">
        <v>8492117</v>
      </c>
      <c r="I59" s="24">
        <v>9001644</v>
      </c>
      <c r="J59" s="6">
        <v>9290327</v>
      </c>
      <c r="K59" s="25">
        <v>9599813</v>
      </c>
    </row>
    <row r="60" spans="1:11" ht="13.5">
      <c r="A60" s="33" t="s">
        <v>58</v>
      </c>
      <c r="B60" s="6">
        <v>7695276</v>
      </c>
      <c r="C60" s="6">
        <v>7811800</v>
      </c>
      <c r="D60" s="23">
        <v>7929849</v>
      </c>
      <c r="E60" s="24">
        <v>259412</v>
      </c>
      <c r="F60" s="6">
        <v>7929849</v>
      </c>
      <c r="G60" s="25">
        <v>7929849</v>
      </c>
      <c r="H60" s="26">
        <v>7929849</v>
      </c>
      <c r="I60" s="24">
        <v>8048047</v>
      </c>
      <c r="J60" s="6">
        <v>8305670</v>
      </c>
      <c r="K60" s="25">
        <v>8581916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1657</v>
      </c>
      <c r="C62" s="92">
        <v>1657</v>
      </c>
      <c r="D62" s="93">
        <v>1660</v>
      </c>
      <c r="E62" s="91">
        <v>0</v>
      </c>
      <c r="F62" s="92">
        <v>1838</v>
      </c>
      <c r="G62" s="93">
        <v>1838</v>
      </c>
      <c r="H62" s="94">
        <v>1838</v>
      </c>
      <c r="I62" s="91">
        <v>1967</v>
      </c>
      <c r="J62" s="92">
        <v>2105</v>
      </c>
      <c r="K62" s="93">
        <v>2252</v>
      </c>
    </row>
    <row r="63" spans="1:11" ht="13.5">
      <c r="A63" s="90" t="s">
        <v>61</v>
      </c>
      <c r="B63" s="91">
        <v>18754</v>
      </c>
      <c r="C63" s="92">
        <v>17103</v>
      </c>
      <c r="D63" s="93">
        <v>16103</v>
      </c>
      <c r="E63" s="91">
        <v>0</v>
      </c>
      <c r="F63" s="92">
        <v>17833</v>
      </c>
      <c r="G63" s="93">
        <v>17833</v>
      </c>
      <c r="H63" s="94">
        <v>17833</v>
      </c>
      <c r="I63" s="91">
        <v>19082</v>
      </c>
      <c r="J63" s="92">
        <v>20417</v>
      </c>
      <c r="K63" s="93">
        <v>21847</v>
      </c>
    </row>
    <row r="64" spans="1:11" ht="13.5">
      <c r="A64" s="90" t="s">
        <v>62</v>
      </c>
      <c r="B64" s="91">
        <v>18797</v>
      </c>
      <c r="C64" s="92">
        <v>19277</v>
      </c>
      <c r="D64" s="93">
        <v>19773</v>
      </c>
      <c r="E64" s="91">
        <v>0</v>
      </c>
      <c r="F64" s="92">
        <v>19970</v>
      </c>
      <c r="G64" s="93">
        <v>19970</v>
      </c>
      <c r="H64" s="94">
        <v>19970</v>
      </c>
      <c r="I64" s="91">
        <v>20389</v>
      </c>
      <c r="J64" s="92">
        <v>20996</v>
      </c>
      <c r="K64" s="93">
        <v>21807</v>
      </c>
    </row>
    <row r="65" spans="1:11" ht="13.5">
      <c r="A65" s="90" t="s">
        <v>63</v>
      </c>
      <c r="B65" s="91">
        <v>27384</v>
      </c>
      <c r="C65" s="92">
        <v>28862</v>
      </c>
      <c r="D65" s="93">
        <v>30422</v>
      </c>
      <c r="E65" s="91">
        <v>40175</v>
      </c>
      <c r="F65" s="92">
        <v>40175</v>
      </c>
      <c r="G65" s="93">
        <v>40175</v>
      </c>
      <c r="H65" s="94">
        <v>40175</v>
      </c>
      <c r="I65" s="91">
        <v>42344</v>
      </c>
      <c r="J65" s="92">
        <v>44631</v>
      </c>
      <c r="K65" s="93">
        <v>46862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1.0099376298730798</v>
      </c>
      <c r="C70" s="5">
        <f aca="true" t="shared" si="8" ref="C70:K70">IF(ISERROR(C71/C72),0,(C71/C72))</f>
        <v>1.0078358693842397</v>
      </c>
      <c r="D70" s="5">
        <f t="shared" si="8"/>
        <v>0.8825424445017895</v>
      </c>
      <c r="E70" s="5">
        <f t="shared" si="8"/>
        <v>0.755162269675171</v>
      </c>
      <c r="F70" s="5">
        <f t="shared" si="8"/>
        <v>0.69369269727173</v>
      </c>
      <c r="G70" s="5">
        <f t="shared" si="8"/>
        <v>0.69369269727173</v>
      </c>
      <c r="H70" s="5">
        <f t="shared" si="8"/>
        <v>0</v>
      </c>
      <c r="I70" s="5">
        <f t="shared" si="8"/>
        <v>0.8164322083167307</v>
      </c>
      <c r="J70" s="5">
        <f t="shared" si="8"/>
        <v>0.8164322069683675</v>
      </c>
      <c r="K70" s="5">
        <f t="shared" si="8"/>
        <v>0.8164322085269281</v>
      </c>
    </row>
    <row r="71" spans="1:11" ht="12.75" hidden="1">
      <c r="A71" s="1" t="s">
        <v>101</v>
      </c>
      <c r="B71" s="1">
        <f>+B83</f>
        <v>151578910</v>
      </c>
      <c r="C71" s="1">
        <f aca="true" t="shared" si="9" ref="C71:K71">+C83</f>
        <v>137320312</v>
      </c>
      <c r="D71" s="1">
        <f t="shared" si="9"/>
        <v>133496482</v>
      </c>
      <c r="E71" s="1">
        <f t="shared" si="9"/>
        <v>154241004</v>
      </c>
      <c r="F71" s="1">
        <f t="shared" si="9"/>
        <v>136357920</v>
      </c>
      <c r="G71" s="1">
        <f t="shared" si="9"/>
        <v>136357920</v>
      </c>
      <c r="H71" s="1">
        <f t="shared" si="9"/>
        <v>162956972</v>
      </c>
      <c r="I71" s="1">
        <f t="shared" si="9"/>
        <v>162260108</v>
      </c>
      <c r="J71" s="1">
        <f t="shared" si="9"/>
        <v>171995714</v>
      </c>
      <c r="K71" s="1">
        <f t="shared" si="9"/>
        <v>182315455</v>
      </c>
    </row>
    <row r="72" spans="1:11" ht="12.75" hidden="1">
      <c r="A72" s="1" t="s">
        <v>102</v>
      </c>
      <c r="B72" s="1">
        <f>+B77</f>
        <v>150087397</v>
      </c>
      <c r="C72" s="1">
        <f aca="true" t="shared" si="10" ref="C72:K72">+C77</f>
        <v>136252654</v>
      </c>
      <c r="D72" s="1">
        <f t="shared" si="10"/>
        <v>151263526</v>
      </c>
      <c r="E72" s="1">
        <f t="shared" si="10"/>
        <v>204248822</v>
      </c>
      <c r="F72" s="1">
        <f t="shared" si="10"/>
        <v>196568193</v>
      </c>
      <c r="G72" s="1">
        <f t="shared" si="10"/>
        <v>196568193</v>
      </c>
      <c r="H72" s="1">
        <f t="shared" si="10"/>
        <v>0</v>
      </c>
      <c r="I72" s="1">
        <f t="shared" si="10"/>
        <v>198742904</v>
      </c>
      <c r="J72" s="1">
        <f t="shared" si="10"/>
        <v>210667478</v>
      </c>
      <c r="K72" s="1">
        <f t="shared" si="10"/>
        <v>223307524</v>
      </c>
    </row>
    <row r="73" spans="1:11" ht="12.75" hidden="1">
      <c r="A73" s="1" t="s">
        <v>103</v>
      </c>
      <c r="B73" s="1">
        <f>+B74</f>
        <v>-16234178</v>
      </c>
      <c r="C73" s="1">
        <f aca="true" t="shared" si="11" ref="C73:K73">+(C78+C80+C81+C82)-(B78+B80+B81+B82)</f>
        <v>-7578074</v>
      </c>
      <c r="D73" s="1">
        <f t="shared" si="11"/>
        <v>17315848</v>
      </c>
      <c r="E73" s="1">
        <f t="shared" si="11"/>
        <v>94146394</v>
      </c>
      <c r="F73" s="1">
        <f>+(F78+F80+F81+F82)-(D78+D80+D81+D82)</f>
        <v>115238148</v>
      </c>
      <c r="G73" s="1">
        <f>+(G78+G80+G81+G82)-(D78+D80+D81+D82)</f>
        <v>115238148</v>
      </c>
      <c r="H73" s="1">
        <f>+(H78+H80+H81+H82)-(D78+D80+D81+D82)</f>
        <v>125258323</v>
      </c>
      <c r="I73" s="1">
        <f>+(I78+I80+I81+I82)-(E78+E80+E81+E82)</f>
        <v>-23026586</v>
      </c>
      <c r="J73" s="1">
        <f t="shared" si="11"/>
        <v>6174275</v>
      </c>
      <c r="K73" s="1">
        <f t="shared" si="11"/>
        <v>6544732</v>
      </c>
    </row>
    <row r="74" spans="1:11" ht="12.75" hidden="1">
      <c r="A74" s="1" t="s">
        <v>104</v>
      </c>
      <c r="B74" s="1">
        <f>+TREND(C74:E74)</f>
        <v>-16234178</v>
      </c>
      <c r="C74" s="1">
        <f>+C73</f>
        <v>-7578074</v>
      </c>
      <c r="D74" s="1">
        <f aca="true" t="shared" si="12" ref="D74:K74">+D73</f>
        <v>17315848</v>
      </c>
      <c r="E74" s="1">
        <f t="shared" si="12"/>
        <v>94146394</v>
      </c>
      <c r="F74" s="1">
        <f t="shared" si="12"/>
        <v>115238148</v>
      </c>
      <c r="G74" s="1">
        <f t="shared" si="12"/>
        <v>115238148</v>
      </c>
      <c r="H74" s="1">
        <f t="shared" si="12"/>
        <v>125258323</v>
      </c>
      <c r="I74" s="1">
        <f t="shared" si="12"/>
        <v>-23026586</v>
      </c>
      <c r="J74" s="1">
        <f t="shared" si="12"/>
        <v>6174275</v>
      </c>
      <c r="K74" s="1">
        <f t="shared" si="12"/>
        <v>6544732</v>
      </c>
    </row>
    <row r="75" spans="1:11" ht="12.75" hidden="1">
      <c r="A75" s="1" t="s">
        <v>105</v>
      </c>
      <c r="B75" s="1">
        <f>+B84-(((B80+B81+B78)*B70)-B79)</f>
        <v>69321905.0741882</v>
      </c>
      <c r="C75" s="1">
        <f aca="true" t="shared" si="13" ref="C75:K75">+C84-(((C80+C81+C78)*C70)-C79)</f>
        <v>45848835.38573377</v>
      </c>
      <c r="D75" s="1">
        <f t="shared" si="13"/>
        <v>78519310.85610308</v>
      </c>
      <c r="E75" s="1">
        <f t="shared" si="13"/>
        <v>-8525466.649725258</v>
      </c>
      <c r="F75" s="1">
        <f t="shared" si="13"/>
        <v>42017650.67704883</v>
      </c>
      <c r="G75" s="1">
        <f t="shared" si="13"/>
        <v>42017650.67704883</v>
      </c>
      <c r="H75" s="1">
        <f t="shared" si="13"/>
        <v>99078299</v>
      </c>
      <c r="I75" s="1">
        <f t="shared" si="13"/>
        <v>-15728680.128170088</v>
      </c>
      <c r="J75" s="1">
        <f t="shared" si="13"/>
        <v>-16672400.954096958</v>
      </c>
      <c r="K75" s="1">
        <f t="shared" si="13"/>
        <v>-17672746.125079826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150087397</v>
      </c>
      <c r="C77" s="3">
        <v>136252654</v>
      </c>
      <c r="D77" s="3">
        <v>151263526</v>
      </c>
      <c r="E77" s="3">
        <v>204248822</v>
      </c>
      <c r="F77" s="3">
        <v>196568193</v>
      </c>
      <c r="G77" s="3">
        <v>196568193</v>
      </c>
      <c r="H77" s="3">
        <v>0</v>
      </c>
      <c r="I77" s="3">
        <v>198742904</v>
      </c>
      <c r="J77" s="3">
        <v>210667478</v>
      </c>
      <c r="K77" s="3">
        <v>223307524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75336000</v>
      </c>
      <c r="C79" s="3">
        <v>60431138</v>
      </c>
      <c r="D79" s="3">
        <v>106570723</v>
      </c>
      <c r="E79" s="3">
        <v>42445000</v>
      </c>
      <c r="F79" s="3">
        <v>99878378</v>
      </c>
      <c r="G79" s="3">
        <v>99878378</v>
      </c>
      <c r="H79" s="3">
        <v>99078299</v>
      </c>
      <c r="I79" s="3">
        <v>63585935</v>
      </c>
      <c r="J79" s="3">
        <v>67401091</v>
      </c>
      <c r="K79" s="3">
        <v>71445156</v>
      </c>
    </row>
    <row r="80" spans="1:11" ht="12.75" hidden="1">
      <c r="A80" s="2" t="s">
        <v>67</v>
      </c>
      <c r="B80" s="3">
        <v>18339000</v>
      </c>
      <c r="C80" s="3">
        <v>13738613</v>
      </c>
      <c r="D80" s="3">
        <v>18498601</v>
      </c>
      <c r="E80" s="3">
        <v>122015520</v>
      </c>
      <c r="F80" s="3">
        <v>147022922</v>
      </c>
      <c r="G80" s="3">
        <v>147022922</v>
      </c>
      <c r="H80" s="3">
        <v>157043097</v>
      </c>
      <c r="I80" s="3">
        <v>94560566</v>
      </c>
      <c r="J80" s="3">
        <v>100234200</v>
      </c>
      <c r="K80" s="3">
        <v>106248252</v>
      </c>
    </row>
    <row r="81" spans="1:11" ht="12.75" hidden="1">
      <c r="A81" s="2" t="s">
        <v>68</v>
      </c>
      <c r="B81" s="3">
        <v>3708000</v>
      </c>
      <c r="C81" s="3">
        <v>730313</v>
      </c>
      <c r="D81" s="3">
        <v>13286173</v>
      </c>
      <c r="E81" s="3">
        <v>3915648</v>
      </c>
      <c r="F81" s="3">
        <v>0</v>
      </c>
      <c r="G81" s="3">
        <v>0</v>
      </c>
      <c r="H81" s="3">
        <v>0</v>
      </c>
      <c r="I81" s="3">
        <v>8344016</v>
      </c>
      <c r="J81" s="3">
        <v>8844657</v>
      </c>
      <c r="K81" s="3">
        <v>9375337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151578910</v>
      </c>
      <c r="C83" s="3">
        <v>137320312</v>
      </c>
      <c r="D83" s="3">
        <v>133496482</v>
      </c>
      <c r="E83" s="3">
        <v>154241004</v>
      </c>
      <c r="F83" s="3">
        <v>136357920</v>
      </c>
      <c r="G83" s="3">
        <v>136357920</v>
      </c>
      <c r="H83" s="3">
        <v>162956972</v>
      </c>
      <c r="I83" s="3">
        <v>162260108</v>
      </c>
      <c r="J83" s="3">
        <v>171995714</v>
      </c>
      <c r="K83" s="3">
        <v>182315455</v>
      </c>
    </row>
    <row r="84" spans="1:11" ht="12.75" hidden="1">
      <c r="A84" s="2" t="s">
        <v>71</v>
      </c>
      <c r="B84" s="3">
        <v>16252000</v>
      </c>
      <c r="C84" s="3">
        <v>0</v>
      </c>
      <c r="D84" s="3">
        <v>0</v>
      </c>
      <c r="E84" s="3">
        <v>44128000</v>
      </c>
      <c r="F84" s="3">
        <v>44128000</v>
      </c>
      <c r="G84" s="3">
        <v>44128000</v>
      </c>
      <c r="H84" s="3">
        <v>0</v>
      </c>
      <c r="I84" s="3">
        <v>4700000</v>
      </c>
      <c r="J84" s="3">
        <v>4982000</v>
      </c>
      <c r="K84" s="3">
        <v>5280920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13768603</v>
      </c>
      <c r="C5" s="6">
        <v>16003515</v>
      </c>
      <c r="D5" s="23">
        <v>20681118</v>
      </c>
      <c r="E5" s="24">
        <v>33000000</v>
      </c>
      <c r="F5" s="6">
        <v>33265000</v>
      </c>
      <c r="G5" s="25">
        <v>33265000</v>
      </c>
      <c r="H5" s="26">
        <v>0</v>
      </c>
      <c r="I5" s="24">
        <v>35375796</v>
      </c>
      <c r="J5" s="6">
        <v>37144586</v>
      </c>
      <c r="K5" s="25">
        <v>39001815</v>
      </c>
    </row>
    <row r="6" spans="1:11" ht="13.5">
      <c r="A6" s="22" t="s">
        <v>18</v>
      </c>
      <c r="B6" s="6">
        <v>61519964</v>
      </c>
      <c r="C6" s="6">
        <v>77064212</v>
      </c>
      <c r="D6" s="23">
        <v>79291465</v>
      </c>
      <c r="E6" s="24">
        <v>83030277</v>
      </c>
      <c r="F6" s="6">
        <v>74975849</v>
      </c>
      <c r="G6" s="25">
        <v>74975849</v>
      </c>
      <c r="H6" s="26">
        <v>0</v>
      </c>
      <c r="I6" s="24">
        <v>123297073</v>
      </c>
      <c r="J6" s="6">
        <v>130571599</v>
      </c>
      <c r="K6" s="25">
        <v>137883608</v>
      </c>
    </row>
    <row r="7" spans="1:11" ht="13.5">
      <c r="A7" s="22" t="s">
        <v>19</v>
      </c>
      <c r="B7" s="6">
        <v>1129260</v>
      </c>
      <c r="C7" s="6">
        <v>1807077</v>
      </c>
      <c r="D7" s="23">
        <v>2617874</v>
      </c>
      <c r="E7" s="24">
        <v>1605000</v>
      </c>
      <c r="F7" s="6">
        <v>2305000</v>
      </c>
      <c r="G7" s="25">
        <v>2305000</v>
      </c>
      <c r="H7" s="26">
        <v>0</v>
      </c>
      <c r="I7" s="24">
        <v>2134694</v>
      </c>
      <c r="J7" s="6">
        <v>2260641</v>
      </c>
      <c r="K7" s="25">
        <v>2387237</v>
      </c>
    </row>
    <row r="8" spans="1:11" ht="13.5">
      <c r="A8" s="22" t="s">
        <v>20</v>
      </c>
      <c r="B8" s="6">
        <v>110865519</v>
      </c>
      <c r="C8" s="6">
        <v>124549487</v>
      </c>
      <c r="D8" s="23">
        <v>94989529</v>
      </c>
      <c r="E8" s="24">
        <v>95305000</v>
      </c>
      <c r="F8" s="6">
        <v>95626279</v>
      </c>
      <c r="G8" s="25">
        <v>95626279</v>
      </c>
      <c r="H8" s="26">
        <v>0</v>
      </c>
      <c r="I8" s="24">
        <v>97655250</v>
      </c>
      <c r="J8" s="6">
        <v>93003800</v>
      </c>
      <c r="K8" s="25">
        <v>91310550</v>
      </c>
    </row>
    <row r="9" spans="1:11" ht="13.5">
      <c r="A9" s="22" t="s">
        <v>21</v>
      </c>
      <c r="B9" s="6">
        <v>14060795</v>
      </c>
      <c r="C9" s="6">
        <v>17520693</v>
      </c>
      <c r="D9" s="23">
        <v>22280473</v>
      </c>
      <c r="E9" s="24">
        <v>22746668</v>
      </c>
      <c r="F9" s="6">
        <v>17252985</v>
      </c>
      <c r="G9" s="25">
        <v>17252985</v>
      </c>
      <c r="H9" s="26">
        <v>0</v>
      </c>
      <c r="I9" s="24">
        <v>21031077</v>
      </c>
      <c r="J9" s="6">
        <v>28752353</v>
      </c>
      <c r="K9" s="25">
        <v>40141649</v>
      </c>
    </row>
    <row r="10" spans="1:11" ht="25.5">
      <c r="A10" s="27" t="s">
        <v>94</v>
      </c>
      <c r="B10" s="28">
        <f>SUM(B5:B9)</f>
        <v>201344141</v>
      </c>
      <c r="C10" s="29">
        <f aca="true" t="shared" si="0" ref="C10:K10">SUM(C5:C9)</f>
        <v>236944984</v>
      </c>
      <c r="D10" s="30">
        <f t="shared" si="0"/>
        <v>219860459</v>
      </c>
      <c r="E10" s="28">
        <f t="shared" si="0"/>
        <v>235686945</v>
      </c>
      <c r="F10" s="29">
        <f t="shared" si="0"/>
        <v>223425113</v>
      </c>
      <c r="G10" s="31">
        <f t="shared" si="0"/>
        <v>223425113</v>
      </c>
      <c r="H10" s="32">
        <f t="shared" si="0"/>
        <v>0</v>
      </c>
      <c r="I10" s="28">
        <f t="shared" si="0"/>
        <v>279493890</v>
      </c>
      <c r="J10" s="29">
        <f t="shared" si="0"/>
        <v>291732979</v>
      </c>
      <c r="K10" s="31">
        <f t="shared" si="0"/>
        <v>310724859</v>
      </c>
    </row>
    <row r="11" spans="1:11" ht="13.5">
      <c r="A11" s="22" t="s">
        <v>22</v>
      </c>
      <c r="B11" s="6">
        <v>58899967</v>
      </c>
      <c r="C11" s="6">
        <v>57676884</v>
      </c>
      <c r="D11" s="23">
        <v>59838726</v>
      </c>
      <c r="E11" s="24">
        <v>79317078</v>
      </c>
      <c r="F11" s="6">
        <v>76363737</v>
      </c>
      <c r="G11" s="25">
        <v>76363737</v>
      </c>
      <c r="H11" s="26">
        <v>0</v>
      </c>
      <c r="I11" s="24">
        <v>79289371</v>
      </c>
      <c r="J11" s="6">
        <v>83024792</v>
      </c>
      <c r="K11" s="25">
        <v>121425942</v>
      </c>
    </row>
    <row r="12" spans="1:11" ht="13.5">
      <c r="A12" s="22" t="s">
        <v>23</v>
      </c>
      <c r="B12" s="6">
        <v>5535663</v>
      </c>
      <c r="C12" s="6">
        <v>6085639</v>
      </c>
      <c r="D12" s="23">
        <v>6517272</v>
      </c>
      <c r="E12" s="24">
        <v>6949978</v>
      </c>
      <c r="F12" s="6">
        <v>6949978</v>
      </c>
      <c r="G12" s="25">
        <v>6949978</v>
      </c>
      <c r="H12" s="26">
        <v>0</v>
      </c>
      <c r="I12" s="24">
        <v>7585900</v>
      </c>
      <c r="J12" s="6">
        <v>7941255</v>
      </c>
      <c r="K12" s="25">
        <v>11543481</v>
      </c>
    </row>
    <row r="13" spans="1:11" ht="13.5">
      <c r="A13" s="22" t="s">
        <v>95</v>
      </c>
      <c r="B13" s="6">
        <v>127000000</v>
      </c>
      <c r="C13" s="6">
        <v>23558034</v>
      </c>
      <c r="D13" s="23">
        <v>24405559</v>
      </c>
      <c r="E13" s="24">
        <v>106920000</v>
      </c>
      <c r="F13" s="6">
        <v>28770000</v>
      </c>
      <c r="G13" s="25">
        <v>28770000</v>
      </c>
      <c r="H13" s="26">
        <v>0</v>
      </c>
      <c r="I13" s="24">
        <v>30045200</v>
      </c>
      <c r="J13" s="6">
        <v>32451300</v>
      </c>
      <c r="K13" s="25">
        <v>35095640</v>
      </c>
    </row>
    <row r="14" spans="1:11" ht="13.5">
      <c r="A14" s="22" t="s">
        <v>24</v>
      </c>
      <c r="B14" s="6">
        <v>8283</v>
      </c>
      <c r="C14" s="6">
        <v>0</v>
      </c>
      <c r="D14" s="23">
        <v>0</v>
      </c>
      <c r="E14" s="24">
        <v>828125</v>
      </c>
      <c r="F14" s="6">
        <v>0</v>
      </c>
      <c r="G14" s="25">
        <v>0</v>
      </c>
      <c r="H14" s="26">
        <v>0</v>
      </c>
      <c r="I14" s="24">
        <v>733600</v>
      </c>
      <c r="J14" s="6">
        <v>776882</v>
      </c>
      <c r="K14" s="25">
        <v>820388</v>
      </c>
    </row>
    <row r="15" spans="1:11" ht="13.5">
      <c r="A15" s="22" t="s">
        <v>25</v>
      </c>
      <c r="B15" s="6">
        <v>35318935</v>
      </c>
      <c r="C15" s="6">
        <v>43983514</v>
      </c>
      <c r="D15" s="23">
        <v>45046896</v>
      </c>
      <c r="E15" s="24">
        <v>48349129</v>
      </c>
      <c r="F15" s="6">
        <v>50436608</v>
      </c>
      <c r="G15" s="25">
        <v>50436608</v>
      </c>
      <c r="H15" s="26">
        <v>0</v>
      </c>
      <c r="I15" s="24">
        <v>71083410</v>
      </c>
      <c r="J15" s="6">
        <v>71828111</v>
      </c>
      <c r="K15" s="25">
        <v>82270763</v>
      </c>
    </row>
    <row r="16" spans="1:11" ht="13.5">
      <c r="A16" s="33" t="s">
        <v>26</v>
      </c>
      <c r="B16" s="6">
        <v>4413006</v>
      </c>
      <c r="C16" s="6">
        <v>5238511</v>
      </c>
      <c r="D16" s="23">
        <v>2030115</v>
      </c>
      <c r="E16" s="24">
        <v>3331092</v>
      </c>
      <c r="F16" s="6">
        <v>8731092</v>
      </c>
      <c r="G16" s="25">
        <v>8731092</v>
      </c>
      <c r="H16" s="26">
        <v>0</v>
      </c>
      <c r="I16" s="24">
        <v>6454250</v>
      </c>
      <c r="J16" s="6">
        <v>3908800</v>
      </c>
      <c r="K16" s="25">
        <v>4126550</v>
      </c>
    </row>
    <row r="17" spans="1:11" ht="13.5">
      <c r="A17" s="22" t="s">
        <v>27</v>
      </c>
      <c r="B17" s="6">
        <v>60405971</v>
      </c>
      <c r="C17" s="6">
        <v>64210790</v>
      </c>
      <c r="D17" s="23">
        <v>76183224</v>
      </c>
      <c r="E17" s="24">
        <v>89365441</v>
      </c>
      <c r="F17" s="6">
        <v>90323915</v>
      </c>
      <c r="G17" s="25">
        <v>90323915</v>
      </c>
      <c r="H17" s="26">
        <v>0</v>
      </c>
      <c r="I17" s="24">
        <v>94072075</v>
      </c>
      <c r="J17" s="6">
        <v>102072269</v>
      </c>
      <c r="K17" s="25">
        <v>107604577</v>
      </c>
    </row>
    <row r="18" spans="1:11" ht="13.5">
      <c r="A18" s="34" t="s">
        <v>28</v>
      </c>
      <c r="B18" s="35">
        <f>SUM(B11:B17)</f>
        <v>291581825</v>
      </c>
      <c r="C18" s="36">
        <f aca="true" t="shared" si="1" ref="C18:K18">SUM(C11:C17)</f>
        <v>200753372</v>
      </c>
      <c r="D18" s="37">
        <f t="shared" si="1"/>
        <v>214021792</v>
      </c>
      <c r="E18" s="35">
        <f t="shared" si="1"/>
        <v>335060843</v>
      </c>
      <c r="F18" s="36">
        <f t="shared" si="1"/>
        <v>261575330</v>
      </c>
      <c r="G18" s="38">
        <f t="shared" si="1"/>
        <v>261575330</v>
      </c>
      <c r="H18" s="39">
        <f t="shared" si="1"/>
        <v>0</v>
      </c>
      <c r="I18" s="35">
        <f t="shared" si="1"/>
        <v>289263806</v>
      </c>
      <c r="J18" s="36">
        <f t="shared" si="1"/>
        <v>302003409</v>
      </c>
      <c r="K18" s="38">
        <f t="shared" si="1"/>
        <v>362887341</v>
      </c>
    </row>
    <row r="19" spans="1:11" ht="13.5">
      <c r="A19" s="34" t="s">
        <v>29</v>
      </c>
      <c r="B19" s="40">
        <f>+B10-B18</f>
        <v>-90237684</v>
      </c>
      <c r="C19" s="41">
        <f aca="true" t="shared" si="2" ref="C19:K19">+C10-C18</f>
        <v>36191612</v>
      </c>
      <c r="D19" s="42">
        <f t="shared" si="2"/>
        <v>5838667</v>
      </c>
      <c r="E19" s="40">
        <f t="shared" si="2"/>
        <v>-99373898</v>
      </c>
      <c r="F19" s="41">
        <f t="shared" si="2"/>
        <v>-38150217</v>
      </c>
      <c r="G19" s="43">
        <f t="shared" si="2"/>
        <v>-38150217</v>
      </c>
      <c r="H19" s="44">
        <f t="shared" si="2"/>
        <v>0</v>
      </c>
      <c r="I19" s="40">
        <f t="shared" si="2"/>
        <v>-9769916</v>
      </c>
      <c r="J19" s="41">
        <f t="shared" si="2"/>
        <v>-10270430</v>
      </c>
      <c r="K19" s="43">
        <f t="shared" si="2"/>
        <v>-52162482</v>
      </c>
    </row>
    <row r="20" spans="1:11" ht="13.5">
      <c r="A20" s="22" t="s">
        <v>30</v>
      </c>
      <c r="B20" s="24">
        <v>27688770</v>
      </c>
      <c r="C20" s="6">
        <v>0</v>
      </c>
      <c r="D20" s="23">
        <v>0</v>
      </c>
      <c r="E20" s="24">
        <v>28220000</v>
      </c>
      <c r="F20" s="6">
        <v>0</v>
      </c>
      <c r="G20" s="25">
        <v>0</v>
      </c>
      <c r="H20" s="26">
        <v>0</v>
      </c>
      <c r="I20" s="24">
        <v>37511000</v>
      </c>
      <c r="J20" s="6">
        <v>34209200</v>
      </c>
      <c r="K20" s="25">
        <v>34477000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500000</v>
      </c>
      <c r="F21" s="46">
        <v>0</v>
      </c>
      <c r="G21" s="48">
        <v>0</v>
      </c>
      <c r="H21" s="49">
        <v>0</v>
      </c>
      <c r="I21" s="45">
        <v>5000000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-62548914</v>
      </c>
      <c r="C22" s="52">
        <f aca="true" t="shared" si="3" ref="C22:K22">SUM(C19:C21)</f>
        <v>36191612</v>
      </c>
      <c r="D22" s="53">
        <f t="shared" si="3"/>
        <v>5838667</v>
      </c>
      <c r="E22" s="51">
        <f t="shared" si="3"/>
        <v>-70653898</v>
      </c>
      <c r="F22" s="52">
        <f t="shared" si="3"/>
        <v>-38150217</v>
      </c>
      <c r="G22" s="54">
        <f t="shared" si="3"/>
        <v>-38150217</v>
      </c>
      <c r="H22" s="55">
        <f t="shared" si="3"/>
        <v>0</v>
      </c>
      <c r="I22" s="51">
        <f t="shared" si="3"/>
        <v>32741084</v>
      </c>
      <c r="J22" s="52">
        <f t="shared" si="3"/>
        <v>23938770</v>
      </c>
      <c r="K22" s="54">
        <f t="shared" si="3"/>
        <v>-17685482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-62548914</v>
      </c>
      <c r="C24" s="41">
        <f aca="true" t="shared" si="4" ref="C24:K24">SUM(C22:C23)</f>
        <v>36191612</v>
      </c>
      <c r="D24" s="42">
        <f t="shared" si="4"/>
        <v>5838667</v>
      </c>
      <c r="E24" s="40">
        <f t="shared" si="4"/>
        <v>-70653898</v>
      </c>
      <c r="F24" s="41">
        <f t="shared" si="4"/>
        <v>-38150217</v>
      </c>
      <c r="G24" s="43">
        <f t="shared" si="4"/>
        <v>-38150217</v>
      </c>
      <c r="H24" s="44">
        <f t="shared" si="4"/>
        <v>0</v>
      </c>
      <c r="I24" s="40">
        <f t="shared" si="4"/>
        <v>32741084</v>
      </c>
      <c r="J24" s="41">
        <f t="shared" si="4"/>
        <v>23938770</v>
      </c>
      <c r="K24" s="43">
        <f t="shared" si="4"/>
        <v>-17685482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27689000</v>
      </c>
      <c r="C27" s="7">
        <v>25709266</v>
      </c>
      <c r="D27" s="64">
        <v>0</v>
      </c>
      <c r="E27" s="65">
        <v>28720000</v>
      </c>
      <c r="F27" s="7">
        <v>31575780</v>
      </c>
      <c r="G27" s="66">
        <v>31575780</v>
      </c>
      <c r="H27" s="67">
        <v>0</v>
      </c>
      <c r="I27" s="65">
        <v>44639860</v>
      </c>
      <c r="J27" s="7">
        <v>34209200</v>
      </c>
      <c r="K27" s="66">
        <v>34477450</v>
      </c>
    </row>
    <row r="28" spans="1:11" ht="13.5">
      <c r="A28" s="68" t="s">
        <v>30</v>
      </c>
      <c r="B28" s="6">
        <v>24977000</v>
      </c>
      <c r="C28" s="6">
        <v>20634239</v>
      </c>
      <c r="D28" s="23">
        <v>0</v>
      </c>
      <c r="E28" s="24">
        <v>28220000</v>
      </c>
      <c r="F28" s="6">
        <v>30984333</v>
      </c>
      <c r="G28" s="25">
        <v>30984333</v>
      </c>
      <c r="H28" s="26">
        <v>0</v>
      </c>
      <c r="I28" s="24">
        <v>38039860</v>
      </c>
      <c r="J28" s="6">
        <v>34209200</v>
      </c>
      <c r="K28" s="25">
        <v>34477450</v>
      </c>
    </row>
    <row r="29" spans="1:11" ht="13.5">
      <c r="A29" s="22" t="s">
        <v>99</v>
      </c>
      <c r="B29" s="6">
        <v>2712000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5075027</v>
      </c>
      <c r="D31" s="23">
        <v>0</v>
      </c>
      <c r="E31" s="24">
        <v>500000</v>
      </c>
      <c r="F31" s="6">
        <v>591447</v>
      </c>
      <c r="G31" s="25">
        <v>591447</v>
      </c>
      <c r="H31" s="26">
        <v>0</v>
      </c>
      <c r="I31" s="24">
        <v>6600000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27689000</v>
      </c>
      <c r="C32" s="7">
        <f aca="true" t="shared" si="5" ref="C32:K32">SUM(C28:C31)</f>
        <v>25709266</v>
      </c>
      <c r="D32" s="64">
        <f t="shared" si="5"/>
        <v>0</v>
      </c>
      <c r="E32" s="65">
        <f t="shared" si="5"/>
        <v>28720000</v>
      </c>
      <c r="F32" s="7">
        <f t="shared" si="5"/>
        <v>31575780</v>
      </c>
      <c r="G32" s="66">
        <f t="shared" si="5"/>
        <v>31575780</v>
      </c>
      <c r="H32" s="67">
        <f t="shared" si="5"/>
        <v>0</v>
      </c>
      <c r="I32" s="65">
        <f t="shared" si="5"/>
        <v>44639860</v>
      </c>
      <c r="J32" s="7">
        <f t="shared" si="5"/>
        <v>34209200</v>
      </c>
      <c r="K32" s="66">
        <f t="shared" si="5"/>
        <v>34477450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107176618</v>
      </c>
      <c r="C35" s="6">
        <v>193036637</v>
      </c>
      <c r="D35" s="23">
        <v>208862296</v>
      </c>
      <c r="E35" s="24">
        <v>282408653</v>
      </c>
      <c r="F35" s="6">
        <v>217183256</v>
      </c>
      <c r="G35" s="25">
        <v>217183256</v>
      </c>
      <c r="H35" s="26">
        <v>282408653</v>
      </c>
      <c r="I35" s="24">
        <v>332495387</v>
      </c>
      <c r="J35" s="6">
        <v>230286971</v>
      </c>
      <c r="K35" s="25">
        <v>213982513</v>
      </c>
    </row>
    <row r="36" spans="1:11" ht="13.5">
      <c r="A36" s="22" t="s">
        <v>39</v>
      </c>
      <c r="B36" s="6">
        <v>805010106</v>
      </c>
      <c r="C36" s="6">
        <v>677572809</v>
      </c>
      <c r="D36" s="23">
        <v>686938959</v>
      </c>
      <c r="E36" s="24">
        <v>770111000</v>
      </c>
      <c r="F36" s="6">
        <v>933923049</v>
      </c>
      <c r="G36" s="25">
        <v>933923049</v>
      </c>
      <c r="H36" s="26">
        <v>770111000</v>
      </c>
      <c r="I36" s="24">
        <v>708098252</v>
      </c>
      <c r="J36" s="6">
        <v>740403216</v>
      </c>
      <c r="K36" s="25">
        <v>774323327</v>
      </c>
    </row>
    <row r="37" spans="1:11" ht="13.5">
      <c r="A37" s="22" t="s">
        <v>40</v>
      </c>
      <c r="B37" s="6">
        <v>53795533</v>
      </c>
      <c r="C37" s="6">
        <v>67100397</v>
      </c>
      <c r="D37" s="23">
        <v>86206224</v>
      </c>
      <c r="E37" s="24">
        <v>44619622</v>
      </c>
      <c r="F37" s="6">
        <v>51081837</v>
      </c>
      <c r="G37" s="25">
        <v>51081837</v>
      </c>
      <c r="H37" s="26">
        <v>44619622</v>
      </c>
      <c r="I37" s="24">
        <v>39590977</v>
      </c>
      <c r="J37" s="6">
        <v>45341082</v>
      </c>
      <c r="K37" s="25">
        <v>61243454</v>
      </c>
    </row>
    <row r="38" spans="1:11" ht="13.5">
      <c r="A38" s="22" t="s">
        <v>41</v>
      </c>
      <c r="B38" s="6">
        <v>2446143</v>
      </c>
      <c r="C38" s="6">
        <v>2678526</v>
      </c>
      <c r="D38" s="23">
        <v>2932986</v>
      </c>
      <c r="E38" s="24">
        <v>2866023</v>
      </c>
      <c r="F38" s="6">
        <v>2866023</v>
      </c>
      <c r="G38" s="25">
        <v>2866023</v>
      </c>
      <c r="H38" s="26">
        <v>2866023</v>
      </c>
      <c r="I38" s="24">
        <v>3035118</v>
      </c>
      <c r="J38" s="6">
        <v>3202049</v>
      </c>
      <c r="K38" s="25">
        <v>3301245</v>
      </c>
    </row>
    <row r="39" spans="1:11" ht="13.5">
      <c r="A39" s="22" t="s">
        <v>42</v>
      </c>
      <c r="B39" s="6">
        <v>855945048</v>
      </c>
      <c r="C39" s="6">
        <v>800830523</v>
      </c>
      <c r="D39" s="23">
        <v>806662045</v>
      </c>
      <c r="E39" s="24">
        <v>1005034008</v>
      </c>
      <c r="F39" s="6">
        <v>1097158445</v>
      </c>
      <c r="G39" s="25">
        <v>1097158445</v>
      </c>
      <c r="H39" s="26">
        <v>1005034008</v>
      </c>
      <c r="I39" s="24">
        <v>997967544</v>
      </c>
      <c r="J39" s="6">
        <v>922147056</v>
      </c>
      <c r="K39" s="25">
        <v>923761141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20296692</v>
      </c>
      <c r="C42" s="6">
        <v>52481904</v>
      </c>
      <c r="D42" s="23">
        <v>36211473</v>
      </c>
      <c r="E42" s="24">
        <v>13570797</v>
      </c>
      <c r="F42" s="6">
        <v>22460343</v>
      </c>
      <c r="G42" s="25">
        <v>22460343</v>
      </c>
      <c r="H42" s="26">
        <v>39439647</v>
      </c>
      <c r="I42" s="24">
        <v>32815800</v>
      </c>
      <c r="J42" s="6">
        <v>43425000</v>
      </c>
      <c r="K42" s="25">
        <v>3637718</v>
      </c>
    </row>
    <row r="43" spans="1:11" ht="13.5">
      <c r="A43" s="22" t="s">
        <v>45</v>
      </c>
      <c r="B43" s="6">
        <v>-22549348</v>
      </c>
      <c r="C43" s="6">
        <v>-34251559</v>
      </c>
      <c r="D43" s="23">
        <v>28066977</v>
      </c>
      <c r="E43" s="24">
        <v>-27459000</v>
      </c>
      <c r="F43" s="6">
        <v>-29823331</v>
      </c>
      <c r="G43" s="25">
        <v>-29823331</v>
      </c>
      <c r="H43" s="26">
        <v>-23089167</v>
      </c>
      <c r="I43" s="24">
        <v>-37510750</v>
      </c>
      <c r="J43" s="6">
        <v>-42096568</v>
      </c>
      <c r="K43" s="25">
        <v>-44453976</v>
      </c>
    </row>
    <row r="44" spans="1:11" ht="13.5">
      <c r="A44" s="22" t="s">
        <v>46</v>
      </c>
      <c r="B44" s="6">
        <v>-200213</v>
      </c>
      <c r="C44" s="6">
        <v>-14014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26149477</v>
      </c>
      <c r="C45" s="7">
        <v>44365808</v>
      </c>
      <c r="D45" s="64">
        <v>44278450</v>
      </c>
      <c r="E45" s="65">
        <v>16858684</v>
      </c>
      <c r="F45" s="7">
        <v>-7362988</v>
      </c>
      <c r="G45" s="66">
        <v>-7362988</v>
      </c>
      <c r="H45" s="67">
        <v>62949764</v>
      </c>
      <c r="I45" s="65">
        <v>39583500</v>
      </c>
      <c r="J45" s="7">
        <v>40911932</v>
      </c>
      <c r="K45" s="66">
        <v>95674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26552504</v>
      </c>
      <c r="C48" s="6">
        <v>44365809</v>
      </c>
      <c r="D48" s="23">
        <v>47251119</v>
      </c>
      <c r="E48" s="24">
        <v>48926772</v>
      </c>
      <c r="F48" s="6">
        <v>23383772</v>
      </c>
      <c r="G48" s="25">
        <v>23383772</v>
      </c>
      <c r="H48" s="26">
        <v>48926772</v>
      </c>
      <c r="I48" s="24">
        <v>51790253</v>
      </c>
      <c r="J48" s="6">
        <v>54633826</v>
      </c>
      <c r="K48" s="25">
        <v>54125368</v>
      </c>
    </row>
    <row r="49" spans="1:11" ht="13.5">
      <c r="A49" s="22" t="s">
        <v>50</v>
      </c>
      <c r="B49" s="6">
        <f>+B75</f>
        <v>-103305020.20464492</v>
      </c>
      <c r="C49" s="6">
        <f aca="true" t="shared" si="6" ref="C49:K49">+C75</f>
        <v>-1049513.4277892709</v>
      </c>
      <c r="D49" s="23">
        <f t="shared" si="6"/>
        <v>8716291.359103903</v>
      </c>
      <c r="E49" s="24">
        <f t="shared" si="6"/>
        <v>14221875.200553462</v>
      </c>
      <c r="F49" s="6">
        <f t="shared" si="6"/>
        <v>808733081.397405</v>
      </c>
      <c r="G49" s="25">
        <f t="shared" si="6"/>
        <v>808733081.397405</v>
      </c>
      <c r="H49" s="26">
        <f t="shared" si="6"/>
        <v>895065912</v>
      </c>
      <c r="I49" s="24">
        <f t="shared" si="6"/>
        <v>-66277036.16905531</v>
      </c>
      <c r="J49" s="6">
        <f t="shared" si="6"/>
        <v>-14142592.242909774</v>
      </c>
      <c r="K49" s="25">
        <f t="shared" si="6"/>
        <v>-58590726.10747489</v>
      </c>
    </row>
    <row r="50" spans="1:11" ht="13.5">
      <c r="A50" s="34" t="s">
        <v>51</v>
      </c>
      <c r="B50" s="7">
        <f>+B48-B49</f>
        <v>129857524.20464492</v>
      </c>
      <c r="C50" s="7">
        <f aca="true" t="shared" si="7" ref="C50:K50">+C48-C49</f>
        <v>45415322.42778927</v>
      </c>
      <c r="D50" s="64">
        <f t="shared" si="7"/>
        <v>38534827.6408961</v>
      </c>
      <c r="E50" s="65">
        <f t="shared" si="7"/>
        <v>34704896.79944654</v>
      </c>
      <c r="F50" s="7">
        <f t="shared" si="7"/>
        <v>-785349309.397405</v>
      </c>
      <c r="G50" s="66">
        <f t="shared" si="7"/>
        <v>-785349309.397405</v>
      </c>
      <c r="H50" s="67">
        <f t="shared" si="7"/>
        <v>-846139140</v>
      </c>
      <c r="I50" s="65">
        <f t="shared" si="7"/>
        <v>118067289.16905531</v>
      </c>
      <c r="J50" s="7">
        <f t="shared" si="7"/>
        <v>68776418.24290977</v>
      </c>
      <c r="K50" s="66">
        <f t="shared" si="7"/>
        <v>112716094.1074749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789367283</v>
      </c>
      <c r="C53" s="6">
        <v>656698168</v>
      </c>
      <c r="D53" s="23">
        <v>651433712</v>
      </c>
      <c r="E53" s="24">
        <v>769611000</v>
      </c>
      <c r="F53" s="6">
        <v>772466780</v>
      </c>
      <c r="G53" s="25">
        <v>772466780</v>
      </c>
      <c r="H53" s="26">
        <v>740891000</v>
      </c>
      <c r="I53" s="24">
        <v>740230957</v>
      </c>
      <c r="J53" s="6">
        <v>761479903</v>
      </c>
      <c r="K53" s="25">
        <v>795011638</v>
      </c>
    </row>
    <row r="54" spans="1:11" ht="13.5">
      <c r="A54" s="22" t="s">
        <v>95</v>
      </c>
      <c r="B54" s="6">
        <v>127000000</v>
      </c>
      <c r="C54" s="6">
        <v>23558034</v>
      </c>
      <c r="D54" s="23">
        <v>24405559</v>
      </c>
      <c r="E54" s="24">
        <v>106920000</v>
      </c>
      <c r="F54" s="6">
        <v>28770000</v>
      </c>
      <c r="G54" s="25">
        <v>28770000</v>
      </c>
      <c r="H54" s="26">
        <v>0</v>
      </c>
      <c r="I54" s="24">
        <v>30045200</v>
      </c>
      <c r="J54" s="6">
        <v>32451300</v>
      </c>
      <c r="K54" s="25">
        <v>35095640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991447</v>
      </c>
      <c r="G55" s="25">
        <v>991447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10058996</v>
      </c>
      <c r="E56" s="24">
        <v>0</v>
      </c>
      <c r="F56" s="6">
        <v>0</v>
      </c>
      <c r="G56" s="25">
        <v>0</v>
      </c>
      <c r="H56" s="26">
        <v>0</v>
      </c>
      <c r="I56" s="24">
        <v>16332165</v>
      </c>
      <c r="J56" s="6">
        <v>14034043</v>
      </c>
      <c r="K56" s="25">
        <v>14819949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3331000</v>
      </c>
      <c r="F59" s="6">
        <v>3331000</v>
      </c>
      <c r="G59" s="25">
        <v>3331000</v>
      </c>
      <c r="H59" s="26">
        <v>3331000</v>
      </c>
      <c r="I59" s="24">
        <v>3331000</v>
      </c>
      <c r="J59" s="6">
        <v>6032021</v>
      </c>
      <c r="K59" s="25">
        <v>6872000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1410</v>
      </c>
      <c r="C62" s="92">
        <v>1410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907</v>
      </c>
      <c r="C63" s="92">
        <v>907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6622</v>
      </c>
      <c r="C64" s="92">
        <v>6622</v>
      </c>
      <c r="D64" s="93">
        <v>6622</v>
      </c>
      <c r="E64" s="91">
        <v>7133</v>
      </c>
      <c r="F64" s="92">
        <v>0</v>
      </c>
      <c r="G64" s="93">
        <v>0</v>
      </c>
      <c r="H64" s="94">
        <v>0</v>
      </c>
      <c r="I64" s="91">
        <v>7133</v>
      </c>
      <c r="J64" s="92">
        <v>7955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1.8198777961055839</v>
      </c>
      <c r="C70" s="5">
        <f aca="true" t="shared" si="8" ref="C70:K70">IF(ISERROR(C71/C72),0,(C71/C72))</f>
        <v>0.6067364919401145</v>
      </c>
      <c r="D70" s="5">
        <f t="shared" si="8"/>
        <v>0.6089004351760335</v>
      </c>
      <c r="E70" s="5">
        <f t="shared" si="8"/>
        <v>0.42086250709727036</v>
      </c>
      <c r="F70" s="5">
        <f t="shared" si="8"/>
        <v>0.6100479725561656</v>
      </c>
      <c r="G70" s="5">
        <f t="shared" si="8"/>
        <v>0.6100479725561656</v>
      </c>
      <c r="H70" s="5">
        <f t="shared" si="8"/>
        <v>0</v>
      </c>
      <c r="I70" s="5">
        <f t="shared" si="8"/>
        <v>0.5347751684873965</v>
      </c>
      <c r="J70" s="5">
        <f t="shared" si="8"/>
        <v>0.5771267611305786</v>
      </c>
      <c r="K70" s="5">
        <f t="shared" si="8"/>
        <v>0.5511555765724933</v>
      </c>
    </row>
    <row r="71" spans="1:11" ht="12.75" hidden="1">
      <c r="A71" s="1" t="s">
        <v>101</v>
      </c>
      <c r="B71" s="1">
        <f>+B83</f>
        <v>162604920</v>
      </c>
      <c r="C71" s="1">
        <f aca="true" t="shared" si="9" ref="C71:K71">+C83</f>
        <v>67098030</v>
      </c>
      <c r="D71" s="1">
        <f t="shared" si="9"/>
        <v>74439939</v>
      </c>
      <c r="E71" s="1">
        <f t="shared" si="9"/>
        <v>58406013</v>
      </c>
      <c r="F71" s="1">
        <f t="shared" si="9"/>
        <v>76557259</v>
      </c>
      <c r="G71" s="1">
        <f t="shared" si="9"/>
        <v>76557259</v>
      </c>
      <c r="H71" s="1">
        <f t="shared" si="9"/>
        <v>63457713</v>
      </c>
      <c r="I71" s="1">
        <f t="shared" si="9"/>
        <v>96101208</v>
      </c>
      <c r="J71" s="1">
        <f t="shared" si="9"/>
        <v>113387251</v>
      </c>
      <c r="K71" s="1">
        <f t="shared" si="9"/>
        <v>119615681</v>
      </c>
    </row>
    <row r="72" spans="1:11" ht="12.75" hidden="1">
      <c r="A72" s="1" t="s">
        <v>102</v>
      </c>
      <c r="B72" s="1">
        <f>+B77</f>
        <v>89349362</v>
      </c>
      <c r="C72" s="1">
        <f aca="true" t="shared" si="10" ref="C72:K72">+C77</f>
        <v>110588420</v>
      </c>
      <c r="D72" s="1">
        <f t="shared" si="10"/>
        <v>122253056</v>
      </c>
      <c r="E72" s="1">
        <f t="shared" si="10"/>
        <v>138776945</v>
      </c>
      <c r="F72" s="1">
        <f t="shared" si="10"/>
        <v>125493834</v>
      </c>
      <c r="G72" s="1">
        <f t="shared" si="10"/>
        <v>125493834</v>
      </c>
      <c r="H72" s="1">
        <f t="shared" si="10"/>
        <v>0</v>
      </c>
      <c r="I72" s="1">
        <f t="shared" si="10"/>
        <v>179703946</v>
      </c>
      <c r="J72" s="1">
        <f t="shared" si="10"/>
        <v>196468538</v>
      </c>
      <c r="K72" s="1">
        <f t="shared" si="10"/>
        <v>217027072</v>
      </c>
    </row>
    <row r="73" spans="1:11" ht="12.75" hidden="1">
      <c r="A73" s="1" t="s">
        <v>103</v>
      </c>
      <c r="B73" s="1">
        <f>+B74</f>
        <v>-478630.16666665673</v>
      </c>
      <c r="C73" s="1">
        <f aca="true" t="shared" si="11" ref="C73:K73">+(C78+C80+C81+C82)-(B78+B80+B81+B82)</f>
        <v>18997542</v>
      </c>
      <c r="D73" s="1">
        <f t="shared" si="11"/>
        <v>12164408</v>
      </c>
      <c r="E73" s="1">
        <f t="shared" si="11"/>
        <v>122188307</v>
      </c>
      <c r="F73" s="1">
        <f>+(F78+F80+F81+F82)-(D78+D80+D81+D82)</f>
        <v>32188307</v>
      </c>
      <c r="G73" s="1">
        <f>+(G78+G80+G81+G82)-(D78+D80+D81+D82)</f>
        <v>32188307</v>
      </c>
      <c r="H73" s="1">
        <f>+(H78+H80+H81+H82)-(D78+D80+D81+D82)</f>
        <v>122188307</v>
      </c>
      <c r="I73" s="1">
        <f>+(I78+I80+I81+I82)-(E78+E80+E81+E82)</f>
        <v>13772253</v>
      </c>
      <c r="J73" s="1">
        <f t="shared" si="11"/>
        <v>-105052989</v>
      </c>
      <c r="K73" s="1">
        <f t="shared" si="11"/>
        <v>-15799000</v>
      </c>
    </row>
    <row r="74" spans="1:11" ht="12.75" hidden="1">
      <c r="A74" s="1" t="s">
        <v>104</v>
      </c>
      <c r="B74" s="1">
        <f>+TREND(C74:E74)</f>
        <v>-478630.16666665673</v>
      </c>
      <c r="C74" s="1">
        <f>+C73</f>
        <v>18997542</v>
      </c>
      <c r="D74" s="1">
        <f aca="true" t="shared" si="12" ref="D74:K74">+D73</f>
        <v>12164408</v>
      </c>
      <c r="E74" s="1">
        <f t="shared" si="12"/>
        <v>122188307</v>
      </c>
      <c r="F74" s="1">
        <f t="shared" si="12"/>
        <v>32188307</v>
      </c>
      <c r="G74" s="1">
        <f t="shared" si="12"/>
        <v>32188307</v>
      </c>
      <c r="H74" s="1">
        <f t="shared" si="12"/>
        <v>122188307</v>
      </c>
      <c r="I74" s="1">
        <f t="shared" si="12"/>
        <v>13772253</v>
      </c>
      <c r="J74" s="1">
        <f t="shared" si="12"/>
        <v>-105052989</v>
      </c>
      <c r="K74" s="1">
        <f t="shared" si="12"/>
        <v>-15799000</v>
      </c>
    </row>
    <row r="75" spans="1:11" ht="12.75" hidden="1">
      <c r="A75" s="1" t="s">
        <v>105</v>
      </c>
      <c r="B75" s="1">
        <f>+B84-(((B80+B81+B78)*B70)-B79)</f>
        <v>-103305020.20464492</v>
      </c>
      <c r="C75" s="1">
        <f aca="true" t="shared" si="13" ref="C75:K75">+C84-(((C80+C81+C78)*C70)-C79)</f>
        <v>-1049513.4277892709</v>
      </c>
      <c r="D75" s="1">
        <f t="shared" si="13"/>
        <v>8716291.359103903</v>
      </c>
      <c r="E75" s="1">
        <f t="shared" si="13"/>
        <v>14221875.200553462</v>
      </c>
      <c r="F75" s="1">
        <f t="shared" si="13"/>
        <v>808733081.397405</v>
      </c>
      <c r="G75" s="1">
        <f t="shared" si="13"/>
        <v>808733081.397405</v>
      </c>
      <c r="H75" s="1">
        <f t="shared" si="13"/>
        <v>895065912</v>
      </c>
      <c r="I75" s="1">
        <f t="shared" si="13"/>
        <v>-66277036.16905531</v>
      </c>
      <c r="J75" s="1">
        <f t="shared" si="13"/>
        <v>-14142592.242909774</v>
      </c>
      <c r="K75" s="1">
        <f t="shared" si="13"/>
        <v>-58590726.10747489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89349362</v>
      </c>
      <c r="C77" s="3">
        <v>110588420</v>
      </c>
      <c r="D77" s="3">
        <v>122253056</v>
      </c>
      <c r="E77" s="3">
        <v>138776945</v>
      </c>
      <c r="F77" s="3">
        <v>125493834</v>
      </c>
      <c r="G77" s="3">
        <v>125493834</v>
      </c>
      <c r="H77" s="3">
        <v>0</v>
      </c>
      <c r="I77" s="3">
        <v>179703946</v>
      </c>
      <c r="J77" s="3">
        <v>196468538</v>
      </c>
      <c r="K77" s="3">
        <v>217027072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42308194</v>
      </c>
      <c r="C79" s="3">
        <v>59095769</v>
      </c>
      <c r="D79" s="3">
        <v>76482997</v>
      </c>
      <c r="E79" s="3">
        <v>24018912</v>
      </c>
      <c r="F79" s="3">
        <v>25216912</v>
      </c>
      <c r="G79" s="3">
        <v>25216912</v>
      </c>
      <c r="H79" s="3">
        <v>24018912</v>
      </c>
      <c r="I79" s="3">
        <v>11097065</v>
      </c>
      <c r="J79" s="3">
        <v>11707404</v>
      </c>
      <c r="K79" s="3">
        <v>11076521</v>
      </c>
    </row>
    <row r="80" spans="1:11" ht="12.75" hidden="1">
      <c r="A80" s="2" t="s">
        <v>67</v>
      </c>
      <c r="B80" s="3">
        <v>79319324</v>
      </c>
      <c r="C80" s="3">
        <v>92119921</v>
      </c>
      <c r="D80" s="3">
        <v>101001598</v>
      </c>
      <c r="E80" s="3">
        <v>233481881</v>
      </c>
      <c r="F80" s="3">
        <v>143481881</v>
      </c>
      <c r="G80" s="3">
        <v>143481881</v>
      </c>
      <c r="H80" s="3">
        <v>233481881</v>
      </c>
      <c r="I80" s="3">
        <v>247254134</v>
      </c>
      <c r="J80" s="3">
        <v>142201145</v>
      </c>
      <c r="K80" s="3">
        <v>126402145</v>
      </c>
    </row>
    <row r="81" spans="1:11" ht="12.75" hidden="1">
      <c r="A81" s="2" t="s">
        <v>68</v>
      </c>
      <c r="B81" s="3">
        <v>693309</v>
      </c>
      <c r="C81" s="3">
        <v>7009245</v>
      </c>
      <c r="D81" s="3">
        <v>10291976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118991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162604920</v>
      </c>
      <c r="C83" s="3">
        <v>67098030</v>
      </c>
      <c r="D83" s="3">
        <v>74439939</v>
      </c>
      <c r="E83" s="3">
        <v>58406013</v>
      </c>
      <c r="F83" s="3">
        <v>76557259</v>
      </c>
      <c r="G83" s="3">
        <v>76557259</v>
      </c>
      <c r="H83" s="3">
        <v>63457713</v>
      </c>
      <c r="I83" s="3">
        <v>96101208</v>
      </c>
      <c r="J83" s="3">
        <v>113387251</v>
      </c>
      <c r="K83" s="3">
        <v>119615681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88466733</v>
      </c>
      <c r="F84" s="3">
        <v>871047000</v>
      </c>
      <c r="G84" s="3">
        <v>871047000</v>
      </c>
      <c r="H84" s="3">
        <v>871047000</v>
      </c>
      <c r="I84" s="3">
        <v>54851270</v>
      </c>
      <c r="J84" s="3">
        <v>56218090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37301326</v>
      </c>
      <c r="C5" s="6">
        <v>66365316</v>
      </c>
      <c r="D5" s="23">
        <v>37551609</v>
      </c>
      <c r="E5" s="24">
        <v>52600000</v>
      </c>
      <c r="F5" s="6">
        <v>52600000</v>
      </c>
      <c r="G5" s="25">
        <v>52600000</v>
      </c>
      <c r="H5" s="26">
        <v>0</v>
      </c>
      <c r="I5" s="24">
        <v>63359538</v>
      </c>
      <c r="J5" s="6">
        <v>67794705</v>
      </c>
      <c r="K5" s="25">
        <v>72540335</v>
      </c>
    </row>
    <row r="6" spans="1:11" ht="13.5">
      <c r="A6" s="22" t="s">
        <v>18</v>
      </c>
      <c r="B6" s="6">
        <v>198598539</v>
      </c>
      <c r="C6" s="6">
        <v>246422103</v>
      </c>
      <c r="D6" s="23">
        <v>243828967</v>
      </c>
      <c r="E6" s="24">
        <v>307552810</v>
      </c>
      <c r="F6" s="6">
        <v>307552810</v>
      </c>
      <c r="G6" s="25">
        <v>307552810</v>
      </c>
      <c r="H6" s="26">
        <v>0</v>
      </c>
      <c r="I6" s="24">
        <v>400558201</v>
      </c>
      <c r="J6" s="6">
        <v>445406937</v>
      </c>
      <c r="K6" s="25">
        <v>495445867</v>
      </c>
    </row>
    <row r="7" spans="1:11" ht="13.5">
      <c r="A7" s="22" t="s">
        <v>19</v>
      </c>
      <c r="B7" s="6">
        <v>726061</v>
      </c>
      <c r="C7" s="6">
        <v>837082</v>
      </c>
      <c r="D7" s="23">
        <v>245152</v>
      </c>
      <c r="E7" s="24">
        <v>254890</v>
      </c>
      <c r="F7" s="6">
        <v>254890</v>
      </c>
      <c r="G7" s="25">
        <v>254890</v>
      </c>
      <c r="H7" s="26">
        <v>0</v>
      </c>
      <c r="I7" s="24">
        <v>194386</v>
      </c>
      <c r="J7" s="6">
        <v>207993</v>
      </c>
      <c r="K7" s="25">
        <v>222552</v>
      </c>
    </row>
    <row r="8" spans="1:11" ht="13.5">
      <c r="A8" s="22" t="s">
        <v>20</v>
      </c>
      <c r="B8" s="6">
        <v>73251168</v>
      </c>
      <c r="C8" s="6">
        <v>81942177</v>
      </c>
      <c r="D8" s="23">
        <v>81320000</v>
      </c>
      <c r="E8" s="24">
        <v>90234900</v>
      </c>
      <c r="F8" s="6">
        <v>90234900</v>
      </c>
      <c r="G8" s="25">
        <v>90234900</v>
      </c>
      <c r="H8" s="26">
        <v>0</v>
      </c>
      <c r="I8" s="24">
        <v>88079000</v>
      </c>
      <c r="J8" s="6">
        <v>84456580</v>
      </c>
      <c r="K8" s="25">
        <v>88035461</v>
      </c>
    </row>
    <row r="9" spans="1:11" ht="13.5">
      <c r="A9" s="22" t="s">
        <v>21</v>
      </c>
      <c r="B9" s="6">
        <v>33238144</v>
      </c>
      <c r="C9" s="6">
        <v>35605693</v>
      </c>
      <c r="D9" s="23">
        <v>59580511</v>
      </c>
      <c r="E9" s="24">
        <v>39573190</v>
      </c>
      <c r="F9" s="6">
        <v>39573190</v>
      </c>
      <c r="G9" s="25">
        <v>39573190</v>
      </c>
      <c r="H9" s="26">
        <v>0</v>
      </c>
      <c r="I9" s="24">
        <v>44277815</v>
      </c>
      <c r="J9" s="6">
        <v>51586663</v>
      </c>
      <c r="K9" s="25">
        <v>54979614</v>
      </c>
    </row>
    <row r="10" spans="1:11" ht="25.5">
      <c r="A10" s="27" t="s">
        <v>94</v>
      </c>
      <c r="B10" s="28">
        <f>SUM(B5:B9)</f>
        <v>343115238</v>
      </c>
      <c r="C10" s="29">
        <f aca="true" t="shared" si="0" ref="C10:K10">SUM(C5:C9)</f>
        <v>431172371</v>
      </c>
      <c r="D10" s="30">
        <f t="shared" si="0"/>
        <v>422526239</v>
      </c>
      <c r="E10" s="28">
        <f t="shared" si="0"/>
        <v>490215790</v>
      </c>
      <c r="F10" s="29">
        <f t="shared" si="0"/>
        <v>490215790</v>
      </c>
      <c r="G10" s="31">
        <f t="shared" si="0"/>
        <v>490215790</v>
      </c>
      <c r="H10" s="32">
        <f t="shared" si="0"/>
        <v>0</v>
      </c>
      <c r="I10" s="28">
        <f t="shared" si="0"/>
        <v>596468940</v>
      </c>
      <c r="J10" s="29">
        <f t="shared" si="0"/>
        <v>649452878</v>
      </c>
      <c r="K10" s="31">
        <f t="shared" si="0"/>
        <v>711223829</v>
      </c>
    </row>
    <row r="11" spans="1:11" ht="13.5">
      <c r="A11" s="22" t="s">
        <v>22</v>
      </c>
      <c r="B11" s="6">
        <v>101586358</v>
      </c>
      <c r="C11" s="6">
        <v>114990029</v>
      </c>
      <c r="D11" s="23">
        <v>117725296</v>
      </c>
      <c r="E11" s="24">
        <v>127067559</v>
      </c>
      <c r="F11" s="6">
        <v>127067559</v>
      </c>
      <c r="G11" s="25">
        <v>127067559</v>
      </c>
      <c r="H11" s="26">
        <v>0</v>
      </c>
      <c r="I11" s="24">
        <v>131667133</v>
      </c>
      <c r="J11" s="6">
        <v>139831301</v>
      </c>
      <c r="K11" s="25">
        <v>172558993</v>
      </c>
    </row>
    <row r="12" spans="1:11" ht="13.5">
      <c r="A12" s="22" t="s">
        <v>23</v>
      </c>
      <c r="B12" s="6">
        <v>7888630</v>
      </c>
      <c r="C12" s="6">
        <v>8417347</v>
      </c>
      <c r="D12" s="23">
        <v>9367288</v>
      </c>
      <c r="E12" s="24">
        <v>10503060</v>
      </c>
      <c r="F12" s="6">
        <v>10503060</v>
      </c>
      <c r="G12" s="25">
        <v>10503060</v>
      </c>
      <c r="H12" s="26">
        <v>0</v>
      </c>
      <c r="I12" s="24">
        <v>7640175</v>
      </c>
      <c r="J12" s="6">
        <v>11135735</v>
      </c>
      <c r="K12" s="25">
        <v>11135735</v>
      </c>
    </row>
    <row r="13" spans="1:11" ht="13.5">
      <c r="A13" s="22" t="s">
        <v>95</v>
      </c>
      <c r="B13" s="6">
        <v>60891310</v>
      </c>
      <c r="C13" s="6">
        <v>121508067</v>
      </c>
      <c r="D13" s="23">
        <v>128005266</v>
      </c>
      <c r="E13" s="24">
        <v>139196260</v>
      </c>
      <c r="F13" s="6">
        <v>139196260</v>
      </c>
      <c r="G13" s="25">
        <v>139196260</v>
      </c>
      <c r="H13" s="26">
        <v>0</v>
      </c>
      <c r="I13" s="24">
        <v>115000000</v>
      </c>
      <c r="J13" s="6">
        <v>118450000</v>
      </c>
      <c r="K13" s="25">
        <v>122595750</v>
      </c>
    </row>
    <row r="14" spans="1:11" ht="13.5">
      <c r="A14" s="22" t="s">
        <v>24</v>
      </c>
      <c r="B14" s="6">
        <v>1176271</v>
      </c>
      <c r="C14" s="6">
        <v>14219099</v>
      </c>
      <c r="D14" s="23">
        <v>16757042</v>
      </c>
      <c r="E14" s="24">
        <v>764360</v>
      </c>
      <c r="F14" s="6">
        <v>764360</v>
      </c>
      <c r="G14" s="25">
        <v>764360</v>
      </c>
      <c r="H14" s="26">
        <v>0</v>
      </c>
      <c r="I14" s="24">
        <v>0</v>
      </c>
      <c r="J14" s="6">
        <v>809936</v>
      </c>
      <c r="K14" s="25">
        <v>838284</v>
      </c>
    </row>
    <row r="15" spans="1:11" ht="13.5">
      <c r="A15" s="22" t="s">
        <v>25</v>
      </c>
      <c r="B15" s="6">
        <v>171845002</v>
      </c>
      <c r="C15" s="6">
        <v>189514103</v>
      </c>
      <c r="D15" s="23">
        <v>202824102</v>
      </c>
      <c r="E15" s="24">
        <v>218174630</v>
      </c>
      <c r="F15" s="6">
        <v>218174630</v>
      </c>
      <c r="G15" s="25">
        <v>218174630</v>
      </c>
      <c r="H15" s="26">
        <v>0</v>
      </c>
      <c r="I15" s="24">
        <v>297282314</v>
      </c>
      <c r="J15" s="6">
        <v>312738600</v>
      </c>
      <c r="K15" s="25">
        <v>333938477</v>
      </c>
    </row>
    <row r="16" spans="1:11" ht="13.5">
      <c r="A16" s="33" t="s">
        <v>26</v>
      </c>
      <c r="B16" s="6">
        <v>20897533</v>
      </c>
      <c r="C16" s="6">
        <v>41646871</v>
      </c>
      <c r="D16" s="23">
        <v>14534731</v>
      </c>
      <c r="E16" s="24">
        <v>11393470</v>
      </c>
      <c r="F16" s="6">
        <v>11393470</v>
      </c>
      <c r="G16" s="25">
        <v>11393470</v>
      </c>
      <c r="H16" s="26">
        <v>0</v>
      </c>
      <c r="I16" s="24">
        <v>3641513</v>
      </c>
      <c r="J16" s="6">
        <v>116043429</v>
      </c>
      <c r="K16" s="25">
        <v>117790373</v>
      </c>
    </row>
    <row r="17" spans="1:11" ht="13.5">
      <c r="A17" s="22" t="s">
        <v>27</v>
      </c>
      <c r="B17" s="6">
        <v>100648189</v>
      </c>
      <c r="C17" s="6">
        <v>137968948</v>
      </c>
      <c r="D17" s="23">
        <v>128265034</v>
      </c>
      <c r="E17" s="24">
        <v>175950491</v>
      </c>
      <c r="F17" s="6">
        <v>175950491</v>
      </c>
      <c r="G17" s="25">
        <v>175950491</v>
      </c>
      <c r="H17" s="26">
        <v>0</v>
      </c>
      <c r="I17" s="24">
        <v>222297439</v>
      </c>
      <c r="J17" s="6">
        <v>361125298</v>
      </c>
      <c r="K17" s="25">
        <v>326904010</v>
      </c>
    </row>
    <row r="18" spans="1:11" ht="13.5">
      <c r="A18" s="34" t="s">
        <v>28</v>
      </c>
      <c r="B18" s="35">
        <f>SUM(B11:B17)</f>
        <v>464933293</v>
      </c>
      <c r="C18" s="36">
        <f aca="true" t="shared" si="1" ref="C18:K18">SUM(C11:C17)</f>
        <v>628264464</v>
      </c>
      <c r="D18" s="37">
        <f t="shared" si="1"/>
        <v>617478759</v>
      </c>
      <c r="E18" s="35">
        <f t="shared" si="1"/>
        <v>683049830</v>
      </c>
      <c r="F18" s="36">
        <f t="shared" si="1"/>
        <v>683049830</v>
      </c>
      <c r="G18" s="38">
        <f t="shared" si="1"/>
        <v>683049830</v>
      </c>
      <c r="H18" s="39">
        <f t="shared" si="1"/>
        <v>0</v>
      </c>
      <c r="I18" s="35">
        <f t="shared" si="1"/>
        <v>777528574</v>
      </c>
      <c r="J18" s="36">
        <f t="shared" si="1"/>
        <v>1060134299</v>
      </c>
      <c r="K18" s="38">
        <f t="shared" si="1"/>
        <v>1085761622</v>
      </c>
    </row>
    <row r="19" spans="1:11" ht="13.5">
      <c r="A19" s="34" t="s">
        <v>29</v>
      </c>
      <c r="B19" s="40">
        <f>+B10-B18</f>
        <v>-121818055</v>
      </c>
      <c r="C19" s="41">
        <f aca="true" t="shared" si="2" ref="C19:K19">+C10-C18</f>
        <v>-197092093</v>
      </c>
      <c r="D19" s="42">
        <f t="shared" si="2"/>
        <v>-194952520</v>
      </c>
      <c r="E19" s="40">
        <f t="shared" si="2"/>
        <v>-192834040</v>
      </c>
      <c r="F19" s="41">
        <f t="shared" si="2"/>
        <v>-192834040</v>
      </c>
      <c r="G19" s="43">
        <f t="shared" si="2"/>
        <v>-192834040</v>
      </c>
      <c r="H19" s="44">
        <f t="shared" si="2"/>
        <v>0</v>
      </c>
      <c r="I19" s="40">
        <f t="shared" si="2"/>
        <v>-181059634</v>
      </c>
      <c r="J19" s="41">
        <f t="shared" si="2"/>
        <v>-410681421</v>
      </c>
      <c r="K19" s="43">
        <f t="shared" si="2"/>
        <v>-374537793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-121818055</v>
      </c>
      <c r="C22" s="52">
        <f aca="true" t="shared" si="3" ref="C22:K22">SUM(C19:C21)</f>
        <v>-197092093</v>
      </c>
      <c r="D22" s="53">
        <f t="shared" si="3"/>
        <v>-194952520</v>
      </c>
      <c r="E22" s="51">
        <f t="shared" si="3"/>
        <v>-192834040</v>
      </c>
      <c r="F22" s="52">
        <f t="shared" si="3"/>
        <v>-192834040</v>
      </c>
      <c r="G22" s="54">
        <f t="shared" si="3"/>
        <v>-192834040</v>
      </c>
      <c r="H22" s="55">
        <f t="shared" si="3"/>
        <v>0</v>
      </c>
      <c r="I22" s="51">
        <f t="shared" si="3"/>
        <v>-181059634</v>
      </c>
      <c r="J22" s="52">
        <f t="shared" si="3"/>
        <v>-410681421</v>
      </c>
      <c r="K22" s="54">
        <f t="shared" si="3"/>
        <v>-374537793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-121818055</v>
      </c>
      <c r="C24" s="41">
        <f aca="true" t="shared" si="4" ref="C24:K24">SUM(C22:C23)</f>
        <v>-197092093</v>
      </c>
      <c r="D24" s="42">
        <f t="shared" si="4"/>
        <v>-194952520</v>
      </c>
      <c r="E24" s="40">
        <f t="shared" si="4"/>
        <v>-192834040</v>
      </c>
      <c r="F24" s="41">
        <f t="shared" si="4"/>
        <v>-192834040</v>
      </c>
      <c r="G24" s="43">
        <f t="shared" si="4"/>
        <v>-192834040</v>
      </c>
      <c r="H24" s="44">
        <f t="shared" si="4"/>
        <v>0</v>
      </c>
      <c r="I24" s="40">
        <f t="shared" si="4"/>
        <v>-181059634</v>
      </c>
      <c r="J24" s="41">
        <f t="shared" si="4"/>
        <v>-410681421</v>
      </c>
      <c r="K24" s="43">
        <f t="shared" si="4"/>
        <v>-374537793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44115280</v>
      </c>
      <c r="C27" s="7">
        <v>35449300</v>
      </c>
      <c r="D27" s="64">
        <v>64049896</v>
      </c>
      <c r="E27" s="65">
        <v>34784300</v>
      </c>
      <c r="F27" s="7">
        <v>34784300</v>
      </c>
      <c r="G27" s="66">
        <v>34784300</v>
      </c>
      <c r="H27" s="67">
        <v>0</v>
      </c>
      <c r="I27" s="65">
        <v>29678150</v>
      </c>
      <c r="J27" s="7">
        <v>27870150</v>
      </c>
      <c r="K27" s="66">
        <v>28933200</v>
      </c>
    </row>
    <row r="28" spans="1:11" ht="13.5">
      <c r="A28" s="68" t="s">
        <v>30</v>
      </c>
      <c r="B28" s="6">
        <v>40950299</v>
      </c>
      <c r="C28" s="6">
        <v>31211669</v>
      </c>
      <c r="D28" s="23">
        <v>62716359</v>
      </c>
      <c r="E28" s="24">
        <v>33484300</v>
      </c>
      <c r="F28" s="6">
        <v>33484300</v>
      </c>
      <c r="G28" s="25">
        <v>33484300</v>
      </c>
      <c r="H28" s="26">
        <v>0</v>
      </c>
      <c r="I28" s="24">
        <v>29678150</v>
      </c>
      <c r="J28" s="6">
        <v>27870150</v>
      </c>
      <c r="K28" s="25">
        <v>28933200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3164981</v>
      </c>
      <c r="C31" s="6">
        <v>4237631</v>
      </c>
      <c r="D31" s="23">
        <v>1333537</v>
      </c>
      <c r="E31" s="24">
        <v>1300000</v>
      </c>
      <c r="F31" s="6">
        <v>1300000</v>
      </c>
      <c r="G31" s="25">
        <v>1300000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44115280</v>
      </c>
      <c r="C32" s="7">
        <f aca="true" t="shared" si="5" ref="C32:K32">SUM(C28:C31)</f>
        <v>35449300</v>
      </c>
      <c r="D32" s="64">
        <f t="shared" si="5"/>
        <v>64049896</v>
      </c>
      <c r="E32" s="65">
        <f t="shared" si="5"/>
        <v>34784300</v>
      </c>
      <c r="F32" s="7">
        <f t="shared" si="5"/>
        <v>34784300</v>
      </c>
      <c r="G32" s="66">
        <f t="shared" si="5"/>
        <v>34784300</v>
      </c>
      <c r="H32" s="67">
        <f t="shared" si="5"/>
        <v>0</v>
      </c>
      <c r="I32" s="65">
        <f t="shared" si="5"/>
        <v>29678150</v>
      </c>
      <c r="J32" s="7">
        <f t="shared" si="5"/>
        <v>27870150</v>
      </c>
      <c r="K32" s="66">
        <f t="shared" si="5"/>
        <v>28933200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76383587</v>
      </c>
      <c r="C35" s="6">
        <v>78726484</v>
      </c>
      <c r="D35" s="23">
        <v>120472056</v>
      </c>
      <c r="E35" s="24">
        <v>130670045</v>
      </c>
      <c r="F35" s="6">
        <v>130670045</v>
      </c>
      <c r="G35" s="25">
        <v>130670045</v>
      </c>
      <c r="H35" s="26">
        <v>0</v>
      </c>
      <c r="I35" s="24">
        <v>275127488</v>
      </c>
      <c r="J35" s="6">
        <v>380685989</v>
      </c>
      <c r="K35" s="25">
        <v>348540174</v>
      </c>
    </row>
    <row r="36" spans="1:11" ht="13.5">
      <c r="A36" s="22" t="s">
        <v>39</v>
      </c>
      <c r="B36" s="6">
        <v>1992218183</v>
      </c>
      <c r="C36" s="6">
        <v>1906016458</v>
      </c>
      <c r="D36" s="23">
        <v>1788186135</v>
      </c>
      <c r="E36" s="24">
        <v>1808526660</v>
      </c>
      <c r="F36" s="6">
        <v>1808526660</v>
      </c>
      <c r="G36" s="25">
        <v>1808526660</v>
      </c>
      <c r="H36" s="26">
        <v>0</v>
      </c>
      <c r="I36" s="24">
        <v>1680527649</v>
      </c>
      <c r="J36" s="6">
        <v>1612897799</v>
      </c>
      <c r="K36" s="25">
        <v>1543480999</v>
      </c>
    </row>
    <row r="37" spans="1:11" ht="13.5">
      <c r="A37" s="22" t="s">
        <v>40</v>
      </c>
      <c r="B37" s="6">
        <v>181422284</v>
      </c>
      <c r="C37" s="6">
        <v>278321829</v>
      </c>
      <c r="D37" s="23">
        <v>372816715</v>
      </c>
      <c r="E37" s="24">
        <v>321639214</v>
      </c>
      <c r="F37" s="6">
        <v>321639214</v>
      </c>
      <c r="G37" s="25">
        <v>321639214</v>
      </c>
      <c r="H37" s="26">
        <v>0</v>
      </c>
      <c r="I37" s="24">
        <v>122110350</v>
      </c>
      <c r="J37" s="6">
        <v>225287201</v>
      </c>
      <c r="K37" s="25">
        <v>72802783</v>
      </c>
    </row>
    <row r="38" spans="1:11" ht="13.5">
      <c r="A38" s="22" t="s">
        <v>41</v>
      </c>
      <c r="B38" s="6">
        <v>89259581</v>
      </c>
      <c r="C38" s="6">
        <v>92288913</v>
      </c>
      <c r="D38" s="23">
        <v>101381584</v>
      </c>
      <c r="E38" s="24">
        <v>94269052</v>
      </c>
      <c r="F38" s="6">
        <v>94269052</v>
      </c>
      <c r="G38" s="25">
        <v>94269052</v>
      </c>
      <c r="H38" s="26">
        <v>0</v>
      </c>
      <c r="I38" s="24">
        <v>111519742</v>
      </c>
      <c r="J38" s="6">
        <v>122671717</v>
      </c>
      <c r="K38" s="25">
        <v>134938888</v>
      </c>
    </row>
    <row r="39" spans="1:11" ht="13.5">
      <c r="A39" s="22" t="s">
        <v>42</v>
      </c>
      <c r="B39" s="6">
        <v>1797919905</v>
      </c>
      <c r="C39" s="6">
        <v>1614132200</v>
      </c>
      <c r="D39" s="23">
        <v>1434459893</v>
      </c>
      <c r="E39" s="24">
        <v>1523288439</v>
      </c>
      <c r="F39" s="6">
        <v>1523288439</v>
      </c>
      <c r="G39" s="25">
        <v>1523288439</v>
      </c>
      <c r="H39" s="26">
        <v>0</v>
      </c>
      <c r="I39" s="24">
        <v>1722025046</v>
      </c>
      <c r="J39" s="6">
        <v>1645624871</v>
      </c>
      <c r="K39" s="25">
        <v>1684279502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43309868</v>
      </c>
      <c r="C42" s="6">
        <v>25246751</v>
      </c>
      <c r="D42" s="23">
        <v>60063864</v>
      </c>
      <c r="E42" s="24">
        <v>-54137645</v>
      </c>
      <c r="F42" s="6">
        <v>-54137645</v>
      </c>
      <c r="G42" s="25">
        <v>-54137645</v>
      </c>
      <c r="H42" s="26">
        <v>66081486</v>
      </c>
      <c r="I42" s="24">
        <v>-155551244</v>
      </c>
      <c r="J42" s="6">
        <v>28887610</v>
      </c>
      <c r="K42" s="25">
        <v>53201000</v>
      </c>
    </row>
    <row r="43" spans="1:11" ht="13.5">
      <c r="A43" s="22" t="s">
        <v>45</v>
      </c>
      <c r="B43" s="6">
        <v>-35331181</v>
      </c>
      <c r="C43" s="6">
        <v>-22216862</v>
      </c>
      <c r="D43" s="23">
        <v>-47105401</v>
      </c>
      <c r="E43" s="24">
        <v>0</v>
      </c>
      <c r="F43" s="6">
        <v>0</v>
      </c>
      <c r="G43" s="25">
        <v>0</v>
      </c>
      <c r="H43" s="26">
        <v>-49205801</v>
      </c>
      <c r="I43" s="24">
        <v>-32344850</v>
      </c>
      <c r="J43" s="6">
        <v>-27870000</v>
      </c>
      <c r="K43" s="25">
        <v>-28933000</v>
      </c>
    </row>
    <row r="44" spans="1:11" ht="13.5">
      <c r="A44" s="22" t="s">
        <v>46</v>
      </c>
      <c r="B44" s="6">
        <v>-1647444</v>
      </c>
      <c r="C44" s="6">
        <v>-1285411</v>
      </c>
      <c r="D44" s="23">
        <v>-1101945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15272514</v>
      </c>
      <c r="C45" s="7">
        <v>17016992</v>
      </c>
      <c r="D45" s="64">
        <v>28873510</v>
      </c>
      <c r="E45" s="65">
        <v>-54137645</v>
      </c>
      <c r="F45" s="7">
        <v>-54137645</v>
      </c>
      <c r="G45" s="66">
        <v>-54137645</v>
      </c>
      <c r="H45" s="67">
        <v>49155862</v>
      </c>
      <c r="I45" s="65">
        <v>-151014796</v>
      </c>
      <c r="J45" s="7">
        <v>-149997186</v>
      </c>
      <c r="K45" s="66">
        <v>-125729186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15272514</v>
      </c>
      <c r="C48" s="6">
        <v>16299617</v>
      </c>
      <c r="D48" s="23">
        <v>29659801</v>
      </c>
      <c r="E48" s="24">
        <v>34921570</v>
      </c>
      <c r="F48" s="6">
        <v>34921570</v>
      </c>
      <c r="G48" s="25">
        <v>34921570</v>
      </c>
      <c r="H48" s="26">
        <v>0</v>
      </c>
      <c r="I48" s="24">
        <v>51983858</v>
      </c>
      <c r="J48" s="6">
        <v>94963826</v>
      </c>
      <c r="K48" s="25">
        <v>132218282</v>
      </c>
    </row>
    <row r="49" spans="1:11" ht="13.5">
      <c r="A49" s="22" t="s">
        <v>50</v>
      </c>
      <c r="B49" s="6">
        <f>+B75</f>
        <v>128670591.97287333</v>
      </c>
      <c r="C49" s="6">
        <f aca="true" t="shared" si="6" ref="C49:K49">+C75</f>
        <v>214208308.78612417</v>
      </c>
      <c r="D49" s="23">
        <f t="shared" si="6"/>
        <v>299162791.7769567</v>
      </c>
      <c r="E49" s="24">
        <f t="shared" si="6"/>
        <v>248891722.24760365</v>
      </c>
      <c r="F49" s="6">
        <f t="shared" si="6"/>
        <v>248891722.24760365</v>
      </c>
      <c r="G49" s="25">
        <f t="shared" si="6"/>
        <v>248891722.24760365</v>
      </c>
      <c r="H49" s="26">
        <f t="shared" si="6"/>
        <v>0</v>
      </c>
      <c r="I49" s="24">
        <f t="shared" si="6"/>
        <v>-71679043.32106203</v>
      </c>
      <c r="J49" s="6">
        <f t="shared" si="6"/>
        <v>-16629570.398920983</v>
      </c>
      <c r="K49" s="25">
        <f t="shared" si="6"/>
        <v>-113696950.37965903</v>
      </c>
    </row>
    <row r="50" spans="1:11" ht="13.5">
      <c r="A50" s="34" t="s">
        <v>51</v>
      </c>
      <c r="B50" s="7">
        <f>+B48-B49</f>
        <v>-113398077.97287333</v>
      </c>
      <c r="C50" s="7">
        <f aca="true" t="shared" si="7" ref="C50:K50">+C48-C49</f>
        <v>-197908691.78612417</v>
      </c>
      <c r="D50" s="64">
        <f t="shared" si="7"/>
        <v>-269502990.7769567</v>
      </c>
      <c r="E50" s="65">
        <f t="shared" si="7"/>
        <v>-213970152.24760365</v>
      </c>
      <c r="F50" s="7">
        <f t="shared" si="7"/>
        <v>-213970152.24760365</v>
      </c>
      <c r="G50" s="66">
        <f t="shared" si="7"/>
        <v>-213970152.24760365</v>
      </c>
      <c r="H50" s="67">
        <f t="shared" si="7"/>
        <v>0</v>
      </c>
      <c r="I50" s="65">
        <f t="shared" si="7"/>
        <v>123662901.32106203</v>
      </c>
      <c r="J50" s="7">
        <f t="shared" si="7"/>
        <v>111593396.39892098</v>
      </c>
      <c r="K50" s="66">
        <f t="shared" si="7"/>
        <v>245915232.37965903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2036333463</v>
      </c>
      <c r="C53" s="6">
        <v>1941465758</v>
      </c>
      <c r="D53" s="23">
        <v>1852236031</v>
      </c>
      <c r="E53" s="24">
        <v>34784300</v>
      </c>
      <c r="F53" s="6">
        <v>34784300</v>
      </c>
      <c r="G53" s="25">
        <v>34784300</v>
      </c>
      <c r="H53" s="26">
        <v>0</v>
      </c>
      <c r="I53" s="24">
        <v>1710205799</v>
      </c>
      <c r="J53" s="6">
        <v>27870150</v>
      </c>
      <c r="K53" s="25">
        <v>28933200</v>
      </c>
    </row>
    <row r="54" spans="1:11" ht="13.5">
      <c r="A54" s="22" t="s">
        <v>95</v>
      </c>
      <c r="B54" s="6">
        <v>60891310</v>
      </c>
      <c r="C54" s="6">
        <v>121508067</v>
      </c>
      <c r="D54" s="23">
        <v>128005266</v>
      </c>
      <c r="E54" s="24">
        <v>139196260</v>
      </c>
      <c r="F54" s="6">
        <v>139196260</v>
      </c>
      <c r="G54" s="25">
        <v>139196260</v>
      </c>
      <c r="H54" s="26">
        <v>0</v>
      </c>
      <c r="I54" s="24">
        <v>115000000</v>
      </c>
      <c r="J54" s="6">
        <v>118450000</v>
      </c>
      <c r="K54" s="25">
        <v>122595750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5000000</v>
      </c>
      <c r="F55" s="6">
        <v>5000000</v>
      </c>
      <c r="G55" s="25">
        <v>5000000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23900408</v>
      </c>
      <c r="C56" s="6">
        <v>20776235</v>
      </c>
      <c r="D56" s="23">
        <v>55275310</v>
      </c>
      <c r="E56" s="24">
        <v>0</v>
      </c>
      <c r="F56" s="6">
        <v>0</v>
      </c>
      <c r="G56" s="25">
        <v>0</v>
      </c>
      <c r="H56" s="26">
        <v>0</v>
      </c>
      <c r="I56" s="24">
        <v>50174355</v>
      </c>
      <c r="J56" s="6">
        <v>46502095</v>
      </c>
      <c r="K56" s="25">
        <v>47168932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856</v>
      </c>
      <c r="C62" s="92">
        <v>856</v>
      </c>
      <c r="D62" s="93">
        <v>766</v>
      </c>
      <c r="E62" s="91">
        <v>0</v>
      </c>
      <c r="F62" s="92">
        <v>0</v>
      </c>
      <c r="G62" s="93">
        <v>0</v>
      </c>
      <c r="H62" s="94">
        <v>1500000</v>
      </c>
      <c r="I62" s="91">
        <v>1500000</v>
      </c>
      <c r="J62" s="92">
        <v>1870150</v>
      </c>
      <c r="K62" s="93">
        <v>2000000</v>
      </c>
    </row>
    <row r="63" spans="1:11" ht="13.5">
      <c r="A63" s="90" t="s">
        <v>61</v>
      </c>
      <c r="B63" s="91">
        <v>2192</v>
      </c>
      <c r="C63" s="92">
        <v>2000</v>
      </c>
      <c r="D63" s="93">
        <v>1784</v>
      </c>
      <c r="E63" s="91">
        <v>0</v>
      </c>
      <c r="F63" s="92">
        <v>0</v>
      </c>
      <c r="G63" s="93">
        <v>0</v>
      </c>
      <c r="H63" s="94">
        <v>1190000</v>
      </c>
      <c r="I63" s="91">
        <v>1306150</v>
      </c>
      <c r="J63" s="92">
        <v>2000000</v>
      </c>
      <c r="K63" s="93">
        <v>2000000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0.8302452627566254</v>
      </c>
      <c r="C70" s="5">
        <f aca="true" t="shared" si="8" ref="C70:K70">IF(ISERROR(C71/C72),0,(C71/C72))</f>
        <v>0.9059493001687129</v>
      </c>
      <c r="D70" s="5">
        <f t="shared" si="8"/>
        <v>0.7398691921697211</v>
      </c>
      <c r="E70" s="5">
        <f t="shared" si="8"/>
        <v>0.7469709225819686</v>
      </c>
      <c r="F70" s="5">
        <f t="shared" si="8"/>
        <v>0.7469709225819686</v>
      </c>
      <c r="G70" s="5">
        <f t="shared" si="8"/>
        <v>0.7469709225819686</v>
      </c>
      <c r="H70" s="5">
        <f t="shared" si="8"/>
        <v>0</v>
      </c>
      <c r="I70" s="5">
        <f t="shared" si="8"/>
        <v>0.8381886099696181</v>
      </c>
      <c r="J70" s="5">
        <f t="shared" si="8"/>
        <v>0.8204790996867402</v>
      </c>
      <c r="K70" s="5">
        <f t="shared" si="8"/>
        <v>0.8241270817980163</v>
      </c>
    </row>
    <row r="71" spans="1:11" ht="12.75" hidden="1">
      <c r="A71" s="1" t="s">
        <v>101</v>
      </c>
      <c r="B71" s="1">
        <f>+B83</f>
        <v>223450557</v>
      </c>
      <c r="C71" s="1">
        <f aca="true" t="shared" si="9" ref="C71:K71">+C83</f>
        <v>315626496</v>
      </c>
      <c r="D71" s="1">
        <f t="shared" si="9"/>
        <v>252266604</v>
      </c>
      <c r="E71" s="1">
        <f t="shared" si="9"/>
        <v>298583699</v>
      </c>
      <c r="F71" s="1">
        <f t="shared" si="9"/>
        <v>298583699</v>
      </c>
      <c r="G71" s="1">
        <f t="shared" si="9"/>
        <v>298583699</v>
      </c>
      <c r="H71" s="1">
        <f t="shared" si="9"/>
        <v>512417957</v>
      </c>
      <c r="I71" s="1">
        <f t="shared" si="9"/>
        <v>425963725</v>
      </c>
      <c r="J71" s="1">
        <f t="shared" si="9"/>
        <v>463397000</v>
      </c>
      <c r="K71" s="1">
        <f t="shared" si="9"/>
        <v>513403000</v>
      </c>
    </row>
    <row r="72" spans="1:11" ht="12.75" hidden="1">
      <c r="A72" s="1" t="s">
        <v>102</v>
      </c>
      <c r="B72" s="1">
        <f>+B77</f>
        <v>269138009</v>
      </c>
      <c r="C72" s="1">
        <f aca="true" t="shared" si="10" ref="C72:K72">+C77</f>
        <v>348393112</v>
      </c>
      <c r="D72" s="1">
        <f t="shared" si="10"/>
        <v>340961087</v>
      </c>
      <c r="E72" s="1">
        <f t="shared" si="10"/>
        <v>399726000</v>
      </c>
      <c r="F72" s="1">
        <f t="shared" si="10"/>
        <v>399726000</v>
      </c>
      <c r="G72" s="1">
        <f t="shared" si="10"/>
        <v>399726000</v>
      </c>
      <c r="H72" s="1">
        <f t="shared" si="10"/>
        <v>0</v>
      </c>
      <c r="I72" s="1">
        <f t="shared" si="10"/>
        <v>508195554</v>
      </c>
      <c r="J72" s="1">
        <f t="shared" si="10"/>
        <v>564788305</v>
      </c>
      <c r="K72" s="1">
        <f t="shared" si="10"/>
        <v>622965816</v>
      </c>
    </row>
    <row r="73" spans="1:11" ht="12.75" hidden="1">
      <c r="A73" s="1" t="s">
        <v>103</v>
      </c>
      <c r="B73" s="1">
        <f>+B74</f>
        <v>5738207.499999995</v>
      </c>
      <c r="C73" s="1">
        <f aca="true" t="shared" si="11" ref="C73:K73">+(C78+C80+C81+C82)-(B78+B80+B81+B82)</f>
        <v>-6307102</v>
      </c>
      <c r="D73" s="1">
        <f t="shared" si="11"/>
        <v>35712942</v>
      </c>
      <c r="E73" s="1">
        <f t="shared" si="11"/>
        <v>5461129</v>
      </c>
      <c r="F73" s="1">
        <f>+(F78+F80+F81+F82)-(D78+D80+D81+D82)</f>
        <v>5461129</v>
      </c>
      <c r="G73" s="1">
        <f>+(G78+G80+G81+G82)-(D78+D80+D81+D82)</f>
        <v>5461129</v>
      </c>
      <c r="H73" s="1">
        <f>+(H78+H80+H81+H82)-(D78+D80+D81+D82)</f>
        <v>-88194697</v>
      </c>
      <c r="I73" s="1">
        <f>+(I78+I80+I81+I82)-(E78+E80+E81+E82)</f>
        <v>126434995</v>
      </c>
      <c r="J73" s="1">
        <f t="shared" si="11"/>
        <v>62273252</v>
      </c>
      <c r="K73" s="1">
        <f t="shared" si="11"/>
        <v>-69736080</v>
      </c>
    </row>
    <row r="74" spans="1:11" ht="12.75" hidden="1">
      <c r="A74" s="1" t="s">
        <v>104</v>
      </c>
      <c r="B74" s="1">
        <f>+TREND(C74:E74)</f>
        <v>5738207.499999995</v>
      </c>
      <c r="C74" s="1">
        <f>+C73</f>
        <v>-6307102</v>
      </c>
      <c r="D74" s="1">
        <f aca="true" t="shared" si="12" ref="D74:K74">+D73</f>
        <v>35712942</v>
      </c>
      <c r="E74" s="1">
        <f t="shared" si="12"/>
        <v>5461129</v>
      </c>
      <c r="F74" s="1">
        <f t="shared" si="12"/>
        <v>5461129</v>
      </c>
      <c r="G74" s="1">
        <f t="shared" si="12"/>
        <v>5461129</v>
      </c>
      <c r="H74" s="1">
        <f t="shared" si="12"/>
        <v>-88194697</v>
      </c>
      <c r="I74" s="1">
        <f t="shared" si="12"/>
        <v>126434995</v>
      </c>
      <c r="J74" s="1">
        <f t="shared" si="12"/>
        <v>62273252</v>
      </c>
      <c r="K74" s="1">
        <f t="shared" si="12"/>
        <v>-69736080</v>
      </c>
    </row>
    <row r="75" spans="1:11" ht="12.75" hidden="1">
      <c r="A75" s="1" t="s">
        <v>105</v>
      </c>
      <c r="B75" s="1">
        <f>+B84-(((B80+B81+B78)*B70)-B79)</f>
        <v>128670591.97287333</v>
      </c>
      <c r="C75" s="1">
        <f aca="true" t="shared" si="13" ref="C75:K75">+C84-(((C80+C81+C78)*C70)-C79)</f>
        <v>214208308.78612417</v>
      </c>
      <c r="D75" s="1">
        <f t="shared" si="13"/>
        <v>299162791.7769567</v>
      </c>
      <c r="E75" s="1">
        <f t="shared" si="13"/>
        <v>248891722.24760365</v>
      </c>
      <c r="F75" s="1">
        <f t="shared" si="13"/>
        <v>248891722.24760365</v>
      </c>
      <c r="G75" s="1">
        <f t="shared" si="13"/>
        <v>248891722.24760365</v>
      </c>
      <c r="H75" s="1">
        <f t="shared" si="13"/>
        <v>0</v>
      </c>
      <c r="I75" s="1">
        <f t="shared" si="13"/>
        <v>-71679043.32106203</v>
      </c>
      <c r="J75" s="1">
        <f t="shared" si="13"/>
        <v>-16629570.398920983</v>
      </c>
      <c r="K75" s="1">
        <f t="shared" si="13"/>
        <v>-113696950.37965903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269138009</v>
      </c>
      <c r="C77" s="3">
        <v>348393112</v>
      </c>
      <c r="D77" s="3">
        <v>340961087</v>
      </c>
      <c r="E77" s="3">
        <v>399726000</v>
      </c>
      <c r="F77" s="3">
        <v>399726000</v>
      </c>
      <c r="G77" s="3">
        <v>399726000</v>
      </c>
      <c r="H77" s="3">
        <v>0</v>
      </c>
      <c r="I77" s="3">
        <v>508195554</v>
      </c>
      <c r="J77" s="3">
        <v>564788305</v>
      </c>
      <c r="K77" s="3">
        <v>622965816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177479762</v>
      </c>
      <c r="C79" s="3">
        <v>261754118</v>
      </c>
      <c r="D79" s="3">
        <v>364415331</v>
      </c>
      <c r="E79" s="3">
        <v>318849901</v>
      </c>
      <c r="F79" s="3">
        <v>318849901</v>
      </c>
      <c r="G79" s="3">
        <v>318849901</v>
      </c>
      <c r="H79" s="3">
        <v>0</v>
      </c>
      <c r="I79" s="3">
        <v>112798576</v>
      </c>
      <c r="J79" s="3">
        <v>215044250</v>
      </c>
      <c r="K79" s="3">
        <v>61535537</v>
      </c>
    </row>
    <row r="80" spans="1:11" ht="12.75" hidden="1">
      <c r="A80" s="2" t="s">
        <v>67</v>
      </c>
      <c r="B80" s="3">
        <v>51616744</v>
      </c>
      <c r="C80" s="3">
        <v>45314889</v>
      </c>
      <c r="D80" s="3">
        <v>55671617</v>
      </c>
      <c r="E80" s="3">
        <v>87349703</v>
      </c>
      <c r="F80" s="3">
        <v>87349703</v>
      </c>
      <c r="G80" s="3">
        <v>87349703</v>
      </c>
      <c r="H80" s="3">
        <v>0</v>
      </c>
      <c r="I80" s="3">
        <v>182963723</v>
      </c>
      <c r="J80" s="3">
        <v>241524265</v>
      </c>
      <c r="K80" s="3">
        <v>167704204</v>
      </c>
    </row>
    <row r="81" spans="1:11" ht="12.75" hidden="1">
      <c r="A81" s="2" t="s">
        <v>68</v>
      </c>
      <c r="B81" s="3">
        <v>7172113</v>
      </c>
      <c r="C81" s="3">
        <v>7166866</v>
      </c>
      <c r="D81" s="3">
        <v>32523080</v>
      </c>
      <c r="E81" s="3">
        <v>6306123</v>
      </c>
      <c r="F81" s="3">
        <v>6306123</v>
      </c>
      <c r="G81" s="3">
        <v>6306123</v>
      </c>
      <c r="H81" s="3">
        <v>0</v>
      </c>
      <c r="I81" s="3">
        <v>37127098</v>
      </c>
      <c r="J81" s="3">
        <v>40839808</v>
      </c>
      <c r="K81" s="3">
        <v>44923789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223450557</v>
      </c>
      <c r="C83" s="3">
        <v>315626496</v>
      </c>
      <c r="D83" s="3">
        <v>252266604</v>
      </c>
      <c r="E83" s="3">
        <v>298583699</v>
      </c>
      <c r="F83" s="3">
        <v>298583699</v>
      </c>
      <c r="G83" s="3">
        <v>298583699</v>
      </c>
      <c r="H83" s="3">
        <v>512417957</v>
      </c>
      <c r="I83" s="3">
        <v>425963725</v>
      </c>
      <c r="J83" s="3">
        <v>463397000</v>
      </c>
      <c r="K83" s="3">
        <v>513403000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9540708</v>
      </c>
      <c r="C5" s="6">
        <v>13393495</v>
      </c>
      <c r="D5" s="23">
        <v>16839275</v>
      </c>
      <c r="E5" s="24">
        <v>14918976</v>
      </c>
      <c r="F5" s="6">
        <v>9264088</v>
      </c>
      <c r="G5" s="25">
        <v>9264088</v>
      </c>
      <c r="H5" s="26">
        <v>0</v>
      </c>
      <c r="I5" s="24">
        <v>9766743</v>
      </c>
      <c r="J5" s="6">
        <v>10342981</v>
      </c>
      <c r="K5" s="25">
        <v>10922188</v>
      </c>
    </row>
    <row r="6" spans="1:11" ht="13.5">
      <c r="A6" s="22" t="s">
        <v>18</v>
      </c>
      <c r="B6" s="6">
        <v>70973316</v>
      </c>
      <c r="C6" s="6">
        <v>70679000</v>
      </c>
      <c r="D6" s="23">
        <v>66918636</v>
      </c>
      <c r="E6" s="24">
        <v>69198066</v>
      </c>
      <c r="F6" s="6">
        <v>70313068</v>
      </c>
      <c r="G6" s="25">
        <v>70313068</v>
      </c>
      <c r="H6" s="26">
        <v>0</v>
      </c>
      <c r="I6" s="24">
        <v>75330130</v>
      </c>
      <c r="J6" s="6">
        <v>79761789</v>
      </c>
      <c r="K6" s="25">
        <v>84228449</v>
      </c>
    </row>
    <row r="7" spans="1:11" ht="13.5">
      <c r="A7" s="22" t="s">
        <v>19</v>
      </c>
      <c r="B7" s="6">
        <v>2556000</v>
      </c>
      <c r="C7" s="6">
        <v>247000</v>
      </c>
      <c r="D7" s="23">
        <v>631902</v>
      </c>
      <c r="E7" s="24">
        <v>308552</v>
      </c>
      <c r="F7" s="6">
        <v>500000</v>
      </c>
      <c r="G7" s="25">
        <v>500000</v>
      </c>
      <c r="H7" s="26">
        <v>0</v>
      </c>
      <c r="I7" s="24">
        <v>524000</v>
      </c>
      <c r="J7" s="6">
        <v>554916</v>
      </c>
      <c r="K7" s="25">
        <v>585991</v>
      </c>
    </row>
    <row r="8" spans="1:11" ht="13.5">
      <c r="A8" s="22" t="s">
        <v>20</v>
      </c>
      <c r="B8" s="6">
        <v>63474054</v>
      </c>
      <c r="C8" s="6">
        <v>57916322</v>
      </c>
      <c r="D8" s="23">
        <v>63691326</v>
      </c>
      <c r="E8" s="24">
        <v>52787000</v>
      </c>
      <c r="F8" s="6">
        <v>54986942</v>
      </c>
      <c r="G8" s="25">
        <v>54986942</v>
      </c>
      <c r="H8" s="26">
        <v>0</v>
      </c>
      <c r="I8" s="24">
        <v>56678376</v>
      </c>
      <c r="J8" s="6">
        <v>59540263</v>
      </c>
      <c r="K8" s="25">
        <v>61320443</v>
      </c>
    </row>
    <row r="9" spans="1:11" ht="13.5">
      <c r="A9" s="22" t="s">
        <v>21</v>
      </c>
      <c r="B9" s="6">
        <v>4742111</v>
      </c>
      <c r="C9" s="6">
        <v>21846558</v>
      </c>
      <c r="D9" s="23">
        <v>16319056</v>
      </c>
      <c r="E9" s="24">
        <v>11852842</v>
      </c>
      <c r="F9" s="6">
        <v>21788258</v>
      </c>
      <c r="G9" s="25">
        <v>21788258</v>
      </c>
      <c r="H9" s="26">
        <v>0</v>
      </c>
      <c r="I9" s="24">
        <v>24513260</v>
      </c>
      <c r="J9" s="6">
        <v>26449985</v>
      </c>
      <c r="K9" s="25">
        <v>29487474</v>
      </c>
    </row>
    <row r="10" spans="1:11" ht="25.5">
      <c r="A10" s="27" t="s">
        <v>94</v>
      </c>
      <c r="B10" s="28">
        <f>SUM(B5:B9)</f>
        <v>151286189</v>
      </c>
      <c r="C10" s="29">
        <f aca="true" t="shared" si="0" ref="C10:K10">SUM(C5:C9)</f>
        <v>164082375</v>
      </c>
      <c r="D10" s="30">
        <f t="shared" si="0"/>
        <v>164400195</v>
      </c>
      <c r="E10" s="28">
        <f t="shared" si="0"/>
        <v>149065436</v>
      </c>
      <c r="F10" s="29">
        <f t="shared" si="0"/>
        <v>156852356</v>
      </c>
      <c r="G10" s="31">
        <f t="shared" si="0"/>
        <v>156852356</v>
      </c>
      <c r="H10" s="32">
        <f t="shared" si="0"/>
        <v>0</v>
      </c>
      <c r="I10" s="28">
        <f t="shared" si="0"/>
        <v>166812509</v>
      </c>
      <c r="J10" s="29">
        <f t="shared" si="0"/>
        <v>176649934</v>
      </c>
      <c r="K10" s="31">
        <f t="shared" si="0"/>
        <v>186544545</v>
      </c>
    </row>
    <row r="11" spans="1:11" ht="13.5">
      <c r="A11" s="22" t="s">
        <v>22</v>
      </c>
      <c r="B11" s="6">
        <v>34802190</v>
      </c>
      <c r="C11" s="6">
        <v>33639395</v>
      </c>
      <c r="D11" s="23">
        <v>47146811</v>
      </c>
      <c r="E11" s="24">
        <v>48009305</v>
      </c>
      <c r="F11" s="6">
        <v>47158215</v>
      </c>
      <c r="G11" s="25">
        <v>47158215</v>
      </c>
      <c r="H11" s="26">
        <v>0</v>
      </c>
      <c r="I11" s="24">
        <v>50386558</v>
      </c>
      <c r="J11" s="6">
        <v>53107756</v>
      </c>
      <c r="K11" s="25">
        <v>55975632</v>
      </c>
    </row>
    <row r="12" spans="1:11" ht="13.5">
      <c r="A12" s="22" t="s">
        <v>23</v>
      </c>
      <c r="B12" s="6">
        <v>3846640</v>
      </c>
      <c r="C12" s="6">
        <v>4161594</v>
      </c>
      <c r="D12" s="23">
        <v>4524718</v>
      </c>
      <c r="E12" s="24">
        <v>5527364</v>
      </c>
      <c r="F12" s="6">
        <v>5568601</v>
      </c>
      <c r="G12" s="25">
        <v>5568601</v>
      </c>
      <c r="H12" s="26">
        <v>0</v>
      </c>
      <c r="I12" s="24">
        <v>5419347</v>
      </c>
      <c r="J12" s="6">
        <v>5717411</v>
      </c>
      <c r="K12" s="25">
        <v>6031869</v>
      </c>
    </row>
    <row r="13" spans="1:11" ht="13.5">
      <c r="A13" s="22" t="s">
        <v>95</v>
      </c>
      <c r="B13" s="6">
        <v>28450000</v>
      </c>
      <c r="C13" s="6">
        <v>28677845</v>
      </c>
      <c r="D13" s="23">
        <v>21124211</v>
      </c>
      <c r="E13" s="24">
        <v>36091008</v>
      </c>
      <c r="F13" s="6">
        <v>36091008</v>
      </c>
      <c r="G13" s="25">
        <v>36091008</v>
      </c>
      <c r="H13" s="26">
        <v>0</v>
      </c>
      <c r="I13" s="24">
        <v>36091008</v>
      </c>
      <c r="J13" s="6">
        <v>38220377</v>
      </c>
      <c r="K13" s="25">
        <v>40360719</v>
      </c>
    </row>
    <row r="14" spans="1:11" ht="13.5">
      <c r="A14" s="22" t="s">
        <v>24</v>
      </c>
      <c r="B14" s="6">
        <v>685118</v>
      </c>
      <c r="C14" s="6">
        <v>1038889</v>
      </c>
      <c r="D14" s="23">
        <v>1318095</v>
      </c>
      <c r="E14" s="24">
        <v>477900</v>
      </c>
      <c r="F14" s="6">
        <v>329900</v>
      </c>
      <c r="G14" s="25">
        <v>329900</v>
      </c>
      <c r="H14" s="26">
        <v>0</v>
      </c>
      <c r="I14" s="24">
        <v>338000</v>
      </c>
      <c r="J14" s="6">
        <v>357942</v>
      </c>
      <c r="K14" s="25">
        <v>377987</v>
      </c>
    </row>
    <row r="15" spans="1:11" ht="13.5">
      <c r="A15" s="22" t="s">
        <v>25</v>
      </c>
      <c r="B15" s="6">
        <v>38355609</v>
      </c>
      <c r="C15" s="6">
        <v>37895533</v>
      </c>
      <c r="D15" s="23">
        <v>41899085</v>
      </c>
      <c r="E15" s="24">
        <v>44560000</v>
      </c>
      <c r="F15" s="6">
        <v>47542640</v>
      </c>
      <c r="G15" s="25">
        <v>47542640</v>
      </c>
      <c r="H15" s="26">
        <v>0</v>
      </c>
      <c r="I15" s="24">
        <v>44233980</v>
      </c>
      <c r="J15" s="6">
        <v>50054685</v>
      </c>
      <c r="K15" s="25">
        <v>56657826</v>
      </c>
    </row>
    <row r="16" spans="1:11" ht="13.5">
      <c r="A16" s="33" t="s">
        <v>26</v>
      </c>
      <c r="B16" s="6">
        <v>1705719</v>
      </c>
      <c r="C16" s="6">
        <v>763124</v>
      </c>
      <c r="D16" s="23">
        <v>1950000</v>
      </c>
      <c r="E16" s="24">
        <v>0</v>
      </c>
      <c r="F16" s="6">
        <v>0</v>
      </c>
      <c r="G16" s="25">
        <v>0</v>
      </c>
      <c r="H16" s="26">
        <v>0</v>
      </c>
      <c r="I16" s="24">
        <v>4169000</v>
      </c>
      <c r="J16" s="6">
        <v>2858000</v>
      </c>
      <c r="K16" s="25">
        <v>2933000</v>
      </c>
    </row>
    <row r="17" spans="1:11" ht="13.5">
      <c r="A17" s="22" t="s">
        <v>27</v>
      </c>
      <c r="B17" s="6">
        <v>75982125</v>
      </c>
      <c r="C17" s="6">
        <v>100698461</v>
      </c>
      <c r="D17" s="23">
        <v>56771268</v>
      </c>
      <c r="E17" s="24">
        <v>59445116</v>
      </c>
      <c r="F17" s="6">
        <v>70611584</v>
      </c>
      <c r="G17" s="25">
        <v>70611584</v>
      </c>
      <c r="H17" s="26">
        <v>0</v>
      </c>
      <c r="I17" s="24">
        <v>69968385</v>
      </c>
      <c r="J17" s="6">
        <v>72714497</v>
      </c>
      <c r="K17" s="25">
        <v>73185045</v>
      </c>
    </row>
    <row r="18" spans="1:11" ht="13.5">
      <c r="A18" s="34" t="s">
        <v>28</v>
      </c>
      <c r="B18" s="35">
        <f>SUM(B11:B17)</f>
        <v>183827401</v>
      </c>
      <c r="C18" s="36">
        <f aca="true" t="shared" si="1" ref="C18:K18">SUM(C11:C17)</f>
        <v>206874841</v>
      </c>
      <c r="D18" s="37">
        <f t="shared" si="1"/>
        <v>174734188</v>
      </c>
      <c r="E18" s="35">
        <f t="shared" si="1"/>
        <v>194110693</v>
      </c>
      <c r="F18" s="36">
        <f t="shared" si="1"/>
        <v>207301948</v>
      </c>
      <c r="G18" s="38">
        <f t="shared" si="1"/>
        <v>207301948</v>
      </c>
      <c r="H18" s="39">
        <f t="shared" si="1"/>
        <v>0</v>
      </c>
      <c r="I18" s="35">
        <f t="shared" si="1"/>
        <v>210606278</v>
      </c>
      <c r="J18" s="36">
        <f t="shared" si="1"/>
        <v>223030668</v>
      </c>
      <c r="K18" s="38">
        <f t="shared" si="1"/>
        <v>235522078</v>
      </c>
    </row>
    <row r="19" spans="1:11" ht="13.5">
      <c r="A19" s="34" t="s">
        <v>29</v>
      </c>
      <c r="B19" s="40">
        <f>+B10-B18</f>
        <v>-32541212</v>
      </c>
      <c r="C19" s="41">
        <f aca="true" t="shared" si="2" ref="C19:K19">+C10-C18</f>
        <v>-42792466</v>
      </c>
      <c r="D19" s="42">
        <f t="shared" si="2"/>
        <v>-10333993</v>
      </c>
      <c r="E19" s="40">
        <f t="shared" si="2"/>
        <v>-45045257</v>
      </c>
      <c r="F19" s="41">
        <f t="shared" si="2"/>
        <v>-50449592</v>
      </c>
      <c r="G19" s="43">
        <f t="shared" si="2"/>
        <v>-50449592</v>
      </c>
      <c r="H19" s="44">
        <f t="shared" si="2"/>
        <v>0</v>
      </c>
      <c r="I19" s="40">
        <f t="shared" si="2"/>
        <v>-43793769</v>
      </c>
      <c r="J19" s="41">
        <f t="shared" si="2"/>
        <v>-46380734</v>
      </c>
      <c r="K19" s="43">
        <f t="shared" si="2"/>
        <v>-48977533</v>
      </c>
    </row>
    <row r="20" spans="1:11" ht="13.5">
      <c r="A20" s="22" t="s">
        <v>30</v>
      </c>
      <c r="B20" s="24">
        <v>8890000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-23651212</v>
      </c>
      <c r="C22" s="52">
        <f aca="true" t="shared" si="3" ref="C22:K22">SUM(C19:C21)</f>
        <v>-42792466</v>
      </c>
      <c r="D22" s="53">
        <f t="shared" si="3"/>
        <v>-10333993</v>
      </c>
      <c r="E22" s="51">
        <f t="shared" si="3"/>
        <v>-45045257</v>
      </c>
      <c r="F22" s="52">
        <f t="shared" si="3"/>
        <v>-50449592</v>
      </c>
      <c r="G22" s="54">
        <f t="shared" si="3"/>
        <v>-50449592</v>
      </c>
      <c r="H22" s="55">
        <f t="shared" si="3"/>
        <v>0</v>
      </c>
      <c r="I22" s="51">
        <f t="shared" si="3"/>
        <v>-43793769</v>
      </c>
      <c r="J22" s="52">
        <f t="shared" si="3"/>
        <v>-46380734</v>
      </c>
      <c r="K22" s="54">
        <f t="shared" si="3"/>
        <v>-48977533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-23651212</v>
      </c>
      <c r="C24" s="41">
        <f aca="true" t="shared" si="4" ref="C24:K24">SUM(C22:C23)</f>
        <v>-42792466</v>
      </c>
      <c r="D24" s="42">
        <f t="shared" si="4"/>
        <v>-10333993</v>
      </c>
      <c r="E24" s="40">
        <f t="shared" si="4"/>
        <v>-45045257</v>
      </c>
      <c r="F24" s="41">
        <f t="shared" si="4"/>
        <v>-50449592</v>
      </c>
      <c r="G24" s="43">
        <f t="shared" si="4"/>
        <v>-50449592</v>
      </c>
      <c r="H24" s="44">
        <f t="shared" si="4"/>
        <v>0</v>
      </c>
      <c r="I24" s="40">
        <f t="shared" si="4"/>
        <v>-43793769</v>
      </c>
      <c r="J24" s="41">
        <f t="shared" si="4"/>
        <v>-46380734</v>
      </c>
      <c r="K24" s="43">
        <f t="shared" si="4"/>
        <v>-48977533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20874663</v>
      </c>
      <c r="C27" s="7">
        <v>46015000</v>
      </c>
      <c r="D27" s="64">
        <v>13637477</v>
      </c>
      <c r="E27" s="65">
        <v>79095000</v>
      </c>
      <c r="F27" s="7">
        <v>101395000</v>
      </c>
      <c r="G27" s="66">
        <v>101395000</v>
      </c>
      <c r="H27" s="67">
        <v>0</v>
      </c>
      <c r="I27" s="65">
        <v>59143000</v>
      </c>
      <c r="J27" s="7">
        <v>0</v>
      </c>
      <c r="K27" s="66">
        <v>0</v>
      </c>
    </row>
    <row r="28" spans="1:11" ht="13.5">
      <c r="A28" s="68" t="s">
        <v>30</v>
      </c>
      <c r="B28" s="6">
        <v>20649761</v>
      </c>
      <c r="C28" s="6">
        <v>44633000</v>
      </c>
      <c r="D28" s="23">
        <v>13637477</v>
      </c>
      <c r="E28" s="24">
        <v>79095000</v>
      </c>
      <c r="F28" s="6">
        <v>73995000</v>
      </c>
      <c r="G28" s="25">
        <v>73995000</v>
      </c>
      <c r="H28" s="26">
        <v>0</v>
      </c>
      <c r="I28" s="24">
        <v>59143000</v>
      </c>
      <c r="J28" s="6">
        <v>0</v>
      </c>
      <c r="K28" s="25">
        <v>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27400000</v>
      </c>
      <c r="G29" s="25">
        <v>27400000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224902</v>
      </c>
      <c r="C31" s="6">
        <v>1382000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20874663</v>
      </c>
      <c r="C32" s="7">
        <f aca="true" t="shared" si="5" ref="C32:K32">SUM(C28:C31)</f>
        <v>46015000</v>
      </c>
      <c r="D32" s="64">
        <f t="shared" si="5"/>
        <v>13637477</v>
      </c>
      <c r="E32" s="65">
        <f t="shared" si="5"/>
        <v>79095000</v>
      </c>
      <c r="F32" s="7">
        <f t="shared" si="5"/>
        <v>101395000</v>
      </c>
      <c r="G32" s="66">
        <f t="shared" si="5"/>
        <v>101395000</v>
      </c>
      <c r="H32" s="67">
        <f t="shared" si="5"/>
        <v>0</v>
      </c>
      <c r="I32" s="65">
        <f t="shared" si="5"/>
        <v>59143000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24430554</v>
      </c>
      <c r="C35" s="6">
        <v>24596857</v>
      </c>
      <c r="D35" s="23">
        <v>40760175</v>
      </c>
      <c r="E35" s="24">
        <v>-8348020</v>
      </c>
      <c r="F35" s="6">
        <v>28302980</v>
      </c>
      <c r="G35" s="25">
        <v>28302980</v>
      </c>
      <c r="H35" s="26">
        <v>44692694</v>
      </c>
      <c r="I35" s="24">
        <v>46182011</v>
      </c>
      <c r="J35" s="6">
        <v>37001002</v>
      </c>
      <c r="K35" s="25">
        <v>39515598</v>
      </c>
    </row>
    <row r="36" spans="1:11" ht="13.5">
      <c r="A36" s="22" t="s">
        <v>39</v>
      </c>
      <c r="B36" s="6">
        <v>318038854</v>
      </c>
      <c r="C36" s="6">
        <v>300853114</v>
      </c>
      <c r="D36" s="23">
        <v>298830143</v>
      </c>
      <c r="E36" s="24">
        <v>280538369</v>
      </c>
      <c r="F36" s="6">
        <v>298373369</v>
      </c>
      <c r="G36" s="25">
        <v>298373369</v>
      </c>
      <c r="H36" s="26">
        <v>327719426</v>
      </c>
      <c r="I36" s="24">
        <v>309010889</v>
      </c>
      <c r="J36" s="6">
        <v>286899889</v>
      </c>
      <c r="K36" s="25">
        <v>262899889</v>
      </c>
    </row>
    <row r="37" spans="1:11" ht="13.5">
      <c r="A37" s="22" t="s">
        <v>40</v>
      </c>
      <c r="B37" s="6">
        <v>47124569</v>
      </c>
      <c r="C37" s="6">
        <v>72730058</v>
      </c>
      <c r="D37" s="23">
        <v>81874152</v>
      </c>
      <c r="E37" s="24">
        <v>54183610</v>
      </c>
      <c r="F37" s="6">
        <v>72284560</v>
      </c>
      <c r="G37" s="25">
        <v>72284560</v>
      </c>
      <c r="H37" s="26">
        <v>25768068</v>
      </c>
      <c r="I37" s="24">
        <v>34504900</v>
      </c>
      <c r="J37" s="6">
        <v>25655689</v>
      </c>
      <c r="K37" s="25">
        <v>23812408</v>
      </c>
    </row>
    <row r="38" spans="1:11" ht="13.5">
      <c r="A38" s="22" t="s">
        <v>41</v>
      </c>
      <c r="B38" s="6">
        <v>12032667</v>
      </c>
      <c r="C38" s="6">
        <v>13313731</v>
      </c>
      <c r="D38" s="23">
        <v>22424966</v>
      </c>
      <c r="E38" s="24">
        <v>14206739</v>
      </c>
      <c r="F38" s="6">
        <v>23606740</v>
      </c>
      <c r="G38" s="25">
        <v>23606740</v>
      </c>
      <c r="H38" s="26">
        <v>22424966</v>
      </c>
      <c r="I38" s="24">
        <v>23770000</v>
      </c>
      <c r="J38" s="6">
        <v>25745808</v>
      </c>
      <c r="K38" s="25">
        <v>27192038</v>
      </c>
    </row>
    <row r="39" spans="1:11" ht="13.5">
      <c r="A39" s="22" t="s">
        <v>42</v>
      </c>
      <c r="B39" s="6">
        <v>283312172</v>
      </c>
      <c r="C39" s="6">
        <v>239406182</v>
      </c>
      <c r="D39" s="23">
        <v>235291200</v>
      </c>
      <c r="E39" s="24">
        <v>203800000</v>
      </c>
      <c r="F39" s="6">
        <v>230785049</v>
      </c>
      <c r="G39" s="25">
        <v>230785049</v>
      </c>
      <c r="H39" s="26">
        <v>324219086</v>
      </c>
      <c r="I39" s="24">
        <v>296918000</v>
      </c>
      <c r="J39" s="6">
        <v>272499394</v>
      </c>
      <c r="K39" s="25">
        <v>251411041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23904852</v>
      </c>
      <c r="C42" s="6">
        <v>26390221</v>
      </c>
      <c r="D42" s="23">
        <v>16031721</v>
      </c>
      <c r="E42" s="24">
        <v>64822003</v>
      </c>
      <c r="F42" s="6">
        <v>71224764</v>
      </c>
      <c r="G42" s="25">
        <v>71224764</v>
      </c>
      <c r="H42" s="26">
        <v>33770215</v>
      </c>
      <c r="I42" s="24">
        <v>32466181</v>
      </c>
      <c r="J42" s="6">
        <v>18875690</v>
      </c>
      <c r="K42" s="25">
        <v>18341554</v>
      </c>
    </row>
    <row r="43" spans="1:11" ht="13.5">
      <c r="A43" s="22" t="s">
        <v>45</v>
      </c>
      <c r="B43" s="6">
        <v>-21742867</v>
      </c>
      <c r="C43" s="6">
        <v>-12393415</v>
      </c>
      <c r="D43" s="23">
        <v>-13503786</v>
      </c>
      <c r="E43" s="24">
        <v>-79095000</v>
      </c>
      <c r="F43" s="6">
        <v>-101394996</v>
      </c>
      <c r="G43" s="25">
        <v>-101394996</v>
      </c>
      <c r="H43" s="26">
        <v>-42717049</v>
      </c>
      <c r="I43" s="24">
        <v>-31643004</v>
      </c>
      <c r="J43" s="6">
        <v>-18889000</v>
      </c>
      <c r="K43" s="25">
        <v>-19751000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3427004</v>
      </c>
      <c r="C45" s="7">
        <v>17423810</v>
      </c>
      <c r="D45" s="64">
        <v>19951744</v>
      </c>
      <c r="E45" s="65">
        <v>-37853998</v>
      </c>
      <c r="F45" s="7">
        <v>-10219232</v>
      </c>
      <c r="G45" s="66">
        <v>-10219232</v>
      </c>
      <c r="H45" s="67">
        <v>10372216</v>
      </c>
      <c r="I45" s="65">
        <v>1942175</v>
      </c>
      <c r="J45" s="7">
        <v>1928865</v>
      </c>
      <c r="K45" s="66">
        <v>519419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3427007</v>
      </c>
      <c r="C48" s="6">
        <v>17423809</v>
      </c>
      <c r="D48" s="23">
        <v>19951744</v>
      </c>
      <c r="E48" s="24">
        <v>-16854000</v>
      </c>
      <c r="F48" s="6">
        <v>13746000</v>
      </c>
      <c r="G48" s="25">
        <v>13746000</v>
      </c>
      <c r="H48" s="26">
        <v>22580118</v>
      </c>
      <c r="I48" s="24">
        <v>16942011</v>
      </c>
      <c r="J48" s="6">
        <v>6928842</v>
      </c>
      <c r="K48" s="25">
        <v>2519397</v>
      </c>
    </row>
    <row r="49" spans="1:11" ht="13.5">
      <c r="A49" s="22" t="s">
        <v>50</v>
      </c>
      <c r="B49" s="6">
        <f>+B75</f>
        <v>43556005.52066076</v>
      </c>
      <c r="C49" s="6">
        <f aca="true" t="shared" si="6" ref="C49:K49">+C75</f>
        <v>82567890.32627921</v>
      </c>
      <c r="D49" s="23">
        <f t="shared" si="6"/>
        <v>88175902.25489762</v>
      </c>
      <c r="E49" s="24">
        <f t="shared" si="6"/>
        <v>43470707.35115383</v>
      </c>
      <c r="F49" s="6">
        <f t="shared" si="6"/>
        <v>88812824.90843478</v>
      </c>
      <c r="G49" s="25">
        <f t="shared" si="6"/>
        <v>88812824.90843478</v>
      </c>
      <c r="H49" s="26">
        <f t="shared" si="6"/>
        <v>50586854</v>
      </c>
      <c r="I49" s="24">
        <f t="shared" si="6"/>
        <v>17124513.503764447</v>
      </c>
      <c r="J49" s="6">
        <f t="shared" si="6"/>
        <v>8124157.174260199</v>
      </c>
      <c r="K49" s="25">
        <f t="shared" si="6"/>
        <v>2356733.7868946046</v>
      </c>
    </row>
    <row r="50" spans="1:11" ht="13.5">
      <c r="A50" s="34" t="s">
        <v>51</v>
      </c>
      <c r="B50" s="7">
        <f>+B48-B49</f>
        <v>-40128998.52066076</v>
      </c>
      <c r="C50" s="7">
        <f aca="true" t="shared" si="7" ref="C50:K50">+C48-C49</f>
        <v>-65144081.32627921</v>
      </c>
      <c r="D50" s="64">
        <f t="shared" si="7"/>
        <v>-68224158.25489762</v>
      </c>
      <c r="E50" s="65">
        <f t="shared" si="7"/>
        <v>-60324707.35115383</v>
      </c>
      <c r="F50" s="7">
        <f t="shared" si="7"/>
        <v>-75066824.90843478</v>
      </c>
      <c r="G50" s="66">
        <f t="shared" si="7"/>
        <v>-75066824.90843478</v>
      </c>
      <c r="H50" s="67">
        <f t="shared" si="7"/>
        <v>-28006736</v>
      </c>
      <c r="I50" s="65">
        <f t="shared" si="7"/>
        <v>-182502.50376444682</v>
      </c>
      <c r="J50" s="7">
        <f t="shared" si="7"/>
        <v>-1195315.174260199</v>
      </c>
      <c r="K50" s="66">
        <f t="shared" si="7"/>
        <v>162663.21310539544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27093663</v>
      </c>
      <c r="C53" s="6">
        <v>65297357</v>
      </c>
      <c r="D53" s="23">
        <v>261173477</v>
      </c>
      <c r="E53" s="24">
        <v>516460161</v>
      </c>
      <c r="F53" s="6">
        <v>538760161</v>
      </c>
      <c r="G53" s="25">
        <v>538760161</v>
      </c>
      <c r="H53" s="26">
        <v>437365161</v>
      </c>
      <c r="I53" s="24">
        <v>322316514</v>
      </c>
      <c r="J53" s="6">
        <v>322316696</v>
      </c>
      <c r="K53" s="25">
        <v>322316696</v>
      </c>
    </row>
    <row r="54" spans="1:11" ht="13.5">
      <c r="A54" s="22" t="s">
        <v>95</v>
      </c>
      <c r="B54" s="6">
        <v>28450000</v>
      </c>
      <c r="C54" s="6">
        <v>28677845</v>
      </c>
      <c r="D54" s="23">
        <v>21124211</v>
      </c>
      <c r="E54" s="24">
        <v>36091008</v>
      </c>
      <c r="F54" s="6">
        <v>36091008</v>
      </c>
      <c r="G54" s="25">
        <v>36091008</v>
      </c>
      <c r="H54" s="26">
        <v>0</v>
      </c>
      <c r="I54" s="24">
        <v>36091008</v>
      </c>
      <c r="J54" s="6">
        <v>38220377</v>
      </c>
      <c r="K54" s="25">
        <v>40360719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1476577</v>
      </c>
      <c r="C56" s="6">
        <v>0</v>
      </c>
      <c r="D56" s="23">
        <v>4993394</v>
      </c>
      <c r="E56" s="24">
        <v>8322000</v>
      </c>
      <c r="F56" s="6">
        <v>4482832</v>
      </c>
      <c r="G56" s="25">
        <v>4482832</v>
      </c>
      <c r="H56" s="26">
        <v>0</v>
      </c>
      <c r="I56" s="24">
        <v>4370831</v>
      </c>
      <c r="J56" s="6">
        <v>4628710</v>
      </c>
      <c r="K56" s="25">
        <v>4887917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8350154</v>
      </c>
      <c r="C59" s="6">
        <v>8944158</v>
      </c>
      <c r="D59" s="23">
        <v>10339920</v>
      </c>
      <c r="E59" s="24">
        <v>12089321</v>
      </c>
      <c r="F59" s="6">
        <v>12089321</v>
      </c>
      <c r="G59" s="25">
        <v>12089321</v>
      </c>
      <c r="H59" s="26">
        <v>12089321</v>
      </c>
      <c r="I59" s="24">
        <v>12669609</v>
      </c>
      <c r="J59" s="6">
        <v>13417116</v>
      </c>
      <c r="K59" s="25">
        <v>14168474</v>
      </c>
    </row>
    <row r="60" spans="1:11" ht="13.5">
      <c r="A60" s="33" t="s">
        <v>58</v>
      </c>
      <c r="B60" s="6">
        <v>17477654</v>
      </c>
      <c r="C60" s="6">
        <v>18071658</v>
      </c>
      <c r="D60" s="23">
        <v>19467420</v>
      </c>
      <c r="E60" s="24">
        <v>21469321</v>
      </c>
      <c r="F60" s="6">
        <v>21469321</v>
      </c>
      <c r="G60" s="25">
        <v>21469321</v>
      </c>
      <c r="H60" s="26">
        <v>21469321</v>
      </c>
      <c r="I60" s="24">
        <v>22499849</v>
      </c>
      <c r="J60" s="6">
        <v>23827340</v>
      </c>
      <c r="K60" s="25">
        <v>25161671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1150</v>
      </c>
      <c r="C62" s="92">
        <v>1219</v>
      </c>
      <c r="D62" s="93">
        <v>335</v>
      </c>
      <c r="E62" s="91">
        <v>240</v>
      </c>
      <c r="F62" s="92">
        <v>240</v>
      </c>
      <c r="G62" s="93">
        <v>240</v>
      </c>
      <c r="H62" s="94">
        <v>240</v>
      </c>
      <c r="I62" s="91">
        <v>180</v>
      </c>
      <c r="J62" s="92">
        <v>120</v>
      </c>
      <c r="K62" s="93">
        <v>110</v>
      </c>
    </row>
    <row r="63" spans="1:11" ht="13.5">
      <c r="A63" s="90" t="s">
        <v>61</v>
      </c>
      <c r="B63" s="91">
        <v>1450</v>
      </c>
      <c r="C63" s="92">
        <v>1200</v>
      </c>
      <c r="D63" s="93">
        <v>868</v>
      </c>
      <c r="E63" s="91">
        <v>350</v>
      </c>
      <c r="F63" s="92">
        <v>350</v>
      </c>
      <c r="G63" s="93">
        <v>350</v>
      </c>
      <c r="H63" s="94">
        <v>350</v>
      </c>
      <c r="I63" s="91">
        <v>310</v>
      </c>
      <c r="J63" s="92">
        <v>305</v>
      </c>
      <c r="K63" s="93">
        <v>300</v>
      </c>
    </row>
    <row r="64" spans="1:11" ht="13.5">
      <c r="A64" s="90" t="s">
        <v>62</v>
      </c>
      <c r="B64" s="91">
        <v>2890</v>
      </c>
      <c r="C64" s="92">
        <v>2600</v>
      </c>
      <c r="D64" s="93">
        <v>2146</v>
      </c>
      <c r="E64" s="91">
        <v>1600</v>
      </c>
      <c r="F64" s="92">
        <v>1600</v>
      </c>
      <c r="G64" s="93">
        <v>1600</v>
      </c>
      <c r="H64" s="94">
        <v>1600</v>
      </c>
      <c r="I64" s="91">
        <v>1000</v>
      </c>
      <c r="J64" s="92">
        <v>1000</v>
      </c>
      <c r="K64" s="93">
        <v>1000</v>
      </c>
    </row>
    <row r="65" spans="1:11" ht="13.5">
      <c r="A65" s="90" t="s">
        <v>63</v>
      </c>
      <c r="B65" s="91">
        <v>850</v>
      </c>
      <c r="C65" s="92">
        <v>972</v>
      </c>
      <c r="D65" s="93">
        <v>1138</v>
      </c>
      <c r="E65" s="91">
        <v>675</v>
      </c>
      <c r="F65" s="92">
        <v>675</v>
      </c>
      <c r="G65" s="93">
        <v>675</v>
      </c>
      <c r="H65" s="94">
        <v>675</v>
      </c>
      <c r="I65" s="91">
        <v>540</v>
      </c>
      <c r="J65" s="92">
        <v>390</v>
      </c>
      <c r="K65" s="93">
        <v>290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0.5127504665793259</v>
      </c>
      <c r="C70" s="5">
        <f aca="true" t="shared" si="8" ref="C70:K70">IF(ISERROR(C71/C72),0,(C71/C72))</f>
        <v>0.32862159369948296</v>
      </c>
      <c r="D70" s="5">
        <f t="shared" si="8"/>
        <v>0.5384510204031263</v>
      </c>
      <c r="E70" s="5">
        <f t="shared" si="8"/>
        <v>0.7042520547383385</v>
      </c>
      <c r="F70" s="5">
        <f t="shared" si="8"/>
        <v>0.5842995323829092</v>
      </c>
      <c r="G70" s="5">
        <f t="shared" si="8"/>
        <v>0.5842995323829092</v>
      </c>
      <c r="H70" s="5">
        <f t="shared" si="8"/>
        <v>0</v>
      </c>
      <c r="I70" s="5">
        <f t="shared" si="8"/>
        <v>0.6305271205598466</v>
      </c>
      <c r="J70" s="5">
        <f t="shared" si="8"/>
        <v>0.6210685098175531</v>
      </c>
      <c r="K70" s="5">
        <f t="shared" si="8"/>
        <v>0.6133135474108717</v>
      </c>
    </row>
    <row r="71" spans="1:11" ht="12.75" hidden="1">
      <c r="A71" s="1" t="s">
        <v>101</v>
      </c>
      <c r="B71" s="1">
        <f>+B83</f>
        <v>43715123</v>
      </c>
      <c r="C71" s="1">
        <f aca="true" t="shared" si="9" ref="C71:K71">+C83</f>
        <v>34807288</v>
      </c>
      <c r="D71" s="1">
        <f t="shared" si="9"/>
        <v>53886545</v>
      </c>
      <c r="E71" s="1">
        <f t="shared" si="9"/>
        <v>67586988</v>
      </c>
      <c r="F71" s="1">
        <f t="shared" si="9"/>
        <v>59227764</v>
      </c>
      <c r="G71" s="1">
        <f t="shared" si="9"/>
        <v>59227764</v>
      </c>
      <c r="H71" s="1">
        <f t="shared" si="9"/>
        <v>75380636</v>
      </c>
      <c r="I71" s="1">
        <f t="shared" si="9"/>
        <v>68355529</v>
      </c>
      <c r="J71" s="1">
        <f t="shared" si="9"/>
        <v>72388488</v>
      </c>
      <c r="K71" s="1">
        <f t="shared" si="9"/>
        <v>76442242</v>
      </c>
    </row>
    <row r="72" spans="1:11" ht="12.75" hidden="1">
      <c r="A72" s="1" t="s">
        <v>102</v>
      </c>
      <c r="B72" s="1">
        <f>+B77</f>
        <v>85256135</v>
      </c>
      <c r="C72" s="1">
        <f aca="true" t="shared" si="10" ref="C72:K72">+C77</f>
        <v>105919053</v>
      </c>
      <c r="D72" s="1">
        <f t="shared" si="10"/>
        <v>100076967</v>
      </c>
      <c r="E72" s="1">
        <f t="shared" si="10"/>
        <v>95969884</v>
      </c>
      <c r="F72" s="1">
        <f t="shared" si="10"/>
        <v>101365414</v>
      </c>
      <c r="G72" s="1">
        <f t="shared" si="10"/>
        <v>101365414</v>
      </c>
      <c r="H72" s="1">
        <f t="shared" si="10"/>
        <v>0</v>
      </c>
      <c r="I72" s="1">
        <f t="shared" si="10"/>
        <v>108410133</v>
      </c>
      <c r="J72" s="1">
        <f t="shared" si="10"/>
        <v>116554755</v>
      </c>
      <c r="K72" s="1">
        <f t="shared" si="10"/>
        <v>124638111</v>
      </c>
    </row>
    <row r="73" spans="1:11" ht="12.75" hidden="1">
      <c r="A73" s="1" t="s">
        <v>103</v>
      </c>
      <c r="B73" s="1">
        <f>+B74</f>
        <v>-5920946.333333336</v>
      </c>
      <c r="C73" s="1">
        <f aca="true" t="shared" si="11" ref="C73:K73">+(C78+C80+C81+C82)-(B78+B80+B81+B82)</f>
        <v>-14902129</v>
      </c>
      <c r="D73" s="1">
        <f t="shared" si="11"/>
        <v>13367028</v>
      </c>
      <c r="E73" s="1">
        <f t="shared" si="11"/>
        <v>-12250911</v>
      </c>
      <c r="F73" s="1">
        <f>+(F78+F80+F81+F82)-(D78+D80+D81+D82)</f>
        <v>-6250911</v>
      </c>
      <c r="G73" s="1">
        <f>+(G78+G80+G81+G82)-(D78+D80+D81+D82)</f>
        <v>-6250911</v>
      </c>
      <c r="H73" s="1">
        <f>+(H78+H80+H81+H82)-(D78+D80+D81+D82)</f>
        <v>1304145</v>
      </c>
      <c r="I73" s="1">
        <f>+(I78+I80+I81+I82)-(E78+E80+E81+E82)</f>
        <v>20654000</v>
      </c>
      <c r="J73" s="1">
        <f t="shared" si="11"/>
        <v>818000</v>
      </c>
      <c r="K73" s="1">
        <f t="shared" si="11"/>
        <v>6909808</v>
      </c>
    </row>
    <row r="74" spans="1:11" ht="12.75" hidden="1">
      <c r="A74" s="1" t="s">
        <v>104</v>
      </c>
      <c r="B74" s="1">
        <f>+TREND(C74:E74)</f>
        <v>-5920946.333333336</v>
      </c>
      <c r="C74" s="1">
        <f>+C73</f>
        <v>-14902129</v>
      </c>
      <c r="D74" s="1">
        <f aca="true" t="shared" si="12" ref="D74:K74">+D73</f>
        <v>13367028</v>
      </c>
      <c r="E74" s="1">
        <f t="shared" si="12"/>
        <v>-12250911</v>
      </c>
      <c r="F74" s="1">
        <f t="shared" si="12"/>
        <v>-6250911</v>
      </c>
      <c r="G74" s="1">
        <f t="shared" si="12"/>
        <v>-6250911</v>
      </c>
      <c r="H74" s="1">
        <f t="shared" si="12"/>
        <v>1304145</v>
      </c>
      <c r="I74" s="1">
        <f t="shared" si="12"/>
        <v>20654000</v>
      </c>
      <c r="J74" s="1">
        <f t="shared" si="12"/>
        <v>818000</v>
      </c>
      <c r="K74" s="1">
        <f t="shared" si="12"/>
        <v>6909808</v>
      </c>
    </row>
    <row r="75" spans="1:11" ht="12.75" hidden="1">
      <c r="A75" s="1" t="s">
        <v>105</v>
      </c>
      <c r="B75" s="1">
        <f>+B84-(((B80+B81+B78)*B70)-B79)</f>
        <v>43556005.52066076</v>
      </c>
      <c r="C75" s="1">
        <f aca="true" t="shared" si="13" ref="C75:K75">+C84-(((C80+C81+C78)*C70)-C79)</f>
        <v>82567890.32627921</v>
      </c>
      <c r="D75" s="1">
        <f t="shared" si="13"/>
        <v>88175902.25489762</v>
      </c>
      <c r="E75" s="1">
        <f t="shared" si="13"/>
        <v>43470707.35115383</v>
      </c>
      <c r="F75" s="1">
        <f t="shared" si="13"/>
        <v>88812824.90843478</v>
      </c>
      <c r="G75" s="1">
        <f t="shared" si="13"/>
        <v>88812824.90843478</v>
      </c>
      <c r="H75" s="1">
        <f t="shared" si="13"/>
        <v>50586854</v>
      </c>
      <c r="I75" s="1">
        <f t="shared" si="13"/>
        <v>17124513.503764447</v>
      </c>
      <c r="J75" s="1">
        <f t="shared" si="13"/>
        <v>8124157.174260199</v>
      </c>
      <c r="K75" s="1">
        <f t="shared" si="13"/>
        <v>2356733.7868946046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85256135</v>
      </c>
      <c r="C77" s="3">
        <v>105919053</v>
      </c>
      <c r="D77" s="3">
        <v>100076967</v>
      </c>
      <c r="E77" s="3">
        <v>95969884</v>
      </c>
      <c r="F77" s="3">
        <v>101365414</v>
      </c>
      <c r="G77" s="3">
        <v>101365414</v>
      </c>
      <c r="H77" s="3">
        <v>0</v>
      </c>
      <c r="I77" s="3">
        <v>108410133</v>
      </c>
      <c r="J77" s="3">
        <v>116554755</v>
      </c>
      <c r="K77" s="3">
        <v>124638111</v>
      </c>
    </row>
    <row r="78" spans="1:11" ht="12.75" hidden="1">
      <c r="A78" s="2" t="s">
        <v>65</v>
      </c>
      <c r="B78" s="3">
        <v>1155280</v>
      </c>
      <c r="C78" s="3">
        <v>216815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45782574</v>
      </c>
      <c r="C79" s="3">
        <v>71345995</v>
      </c>
      <c r="D79" s="3">
        <v>80105726</v>
      </c>
      <c r="E79" s="3">
        <v>48448395</v>
      </c>
      <c r="F79" s="3">
        <v>70597395</v>
      </c>
      <c r="G79" s="3">
        <v>70597395</v>
      </c>
      <c r="H79" s="3">
        <v>23989063</v>
      </c>
      <c r="I79" s="3">
        <v>32104900</v>
      </c>
      <c r="J79" s="3">
        <v>23114089</v>
      </c>
      <c r="K79" s="3">
        <v>21128478</v>
      </c>
    </row>
    <row r="80" spans="1:11" ht="12.75" hidden="1">
      <c r="A80" s="2" t="s">
        <v>67</v>
      </c>
      <c r="B80" s="3">
        <v>20091291</v>
      </c>
      <c r="C80" s="3">
        <v>7013068</v>
      </c>
      <c r="D80" s="3">
        <v>20485436</v>
      </c>
      <c r="E80" s="3">
        <v>8346000</v>
      </c>
      <c r="F80" s="3">
        <v>14346000</v>
      </c>
      <c r="G80" s="3">
        <v>14346000</v>
      </c>
      <c r="H80" s="3">
        <v>21901056</v>
      </c>
      <c r="I80" s="3">
        <v>29000000</v>
      </c>
      <c r="J80" s="3">
        <v>29818000</v>
      </c>
      <c r="K80" s="3">
        <v>36727808</v>
      </c>
    </row>
    <row r="81" spans="1:11" ht="12.75" hidden="1">
      <c r="A81" s="2" t="s">
        <v>68</v>
      </c>
      <c r="B81" s="3">
        <v>885441</v>
      </c>
      <c r="C81" s="3">
        <v>0</v>
      </c>
      <c r="D81" s="3">
        <v>111475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43715123</v>
      </c>
      <c r="C83" s="3">
        <v>34807288</v>
      </c>
      <c r="D83" s="3">
        <v>53886545</v>
      </c>
      <c r="E83" s="3">
        <v>67586988</v>
      </c>
      <c r="F83" s="3">
        <v>59227764</v>
      </c>
      <c r="G83" s="3">
        <v>59227764</v>
      </c>
      <c r="H83" s="3">
        <v>75380636</v>
      </c>
      <c r="I83" s="3">
        <v>68355529</v>
      </c>
      <c r="J83" s="3">
        <v>72388488</v>
      </c>
      <c r="K83" s="3">
        <v>76442242</v>
      </c>
    </row>
    <row r="84" spans="1:11" ht="12.75" hidden="1">
      <c r="A84" s="2" t="s">
        <v>71</v>
      </c>
      <c r="B84" s="3">
        <v>9121631</v>
      </c>
      <c r="C84" s="3">
        <v>13597791</v>
      </c>
      <c r="D84" s="3">
        <v>19160604</v>
      </c>
      <c r="E84" s="3">
        <v>900000</v>
      </c>
      <c r="F84" s="3">
        <v>26597791</v>
      </c>
      <c r="G84" s="3">
        <v>26597791</v>
      </c>
      <c r="H84" s="3">
        <v>26597791</v>
      </c>
      <c r="I84" s="3">
        <v>3304900</v>
      </c>
      <c r="J84" s="3">
        <v>3529089</v>
      </c>
      <c r="K84" s="3">
        <v>3753918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145537304</v>
      </c>
      <c r="C5" s="6">
        <v>173786928</v>
      </c>
      <c r="D5" s="23">
        <v>169762632</v>
      </c>
      <c r="E5" s="24">
        <v>219807787</v>
      </c>
      <c r="F5" s="6">
        <v>164999988</v>
      </c>
      <c r="G5" s="25">
        <v>164999988</v>
      </c>
      <c r="H5" s="26">
        <v>0</v>
      </c>
      <c r="I5" s="24">
        <v>193932523</v>
      </c>
      <c r="J5" s="6">
        <v>205568475</v>
      </c>
      <c r="K5" s="25">
        <v>217902583</v>
      </c>
    </row>
    <row r="6" spans="1:11" ht="13.5">
      <c r="A6" s="22" t="s">
        <v>18</v>
      </c>
      <c r="B6" s="6">
        <v>734274464</v>
      </c>
      <c r="C6" s="6">
        <v>698642329</v>
      </c>
      <c r="D6" s="23">
        <v>865024788</v>
      </c>
      <c r="E6" s="24">
        <v>948224860</v>
      </c>
      <c r="F6" s="6">
        <v>983915568</v>
      </c>
      <c r="G6" s="25">
        <v>983915568</v>
      </c>
      <c r="H6" s="26">
        <v>0</v>
      </c>
      <c r="I6" s="24">
        <v>1025268248</v>
      </c>
      <c r="J6" s="6">
        <v>1086784342</v>
      </c>
      <c r="K6" s="25">
        <v>1151991403</v>
      </c>
    </row>
    <row r="7" spans="1:11" ht="13.5">
      <c r="A7" s="22" t="s">
        <v>19</v>
      </c>
      <c r="B7" s="6">
        <v>-765308</v>
      </c>
      <c r="C7" s="6">
        <v>3769154</v>
      </c>
      <c r="D7" s="23">
        <v>1666620</v>
      </c>
      <c r="E7" s="24">
        <v>1581495</v>
      </c>
      <c r="F7" s="6">
        <v>37667340</v>
      </c>
      <c r="G7" s="25">
        <v>37667340</v>
      </c>
      <c r="H7" s="26">
        <v>0</v>
      </c>
      <c r="I7" s="24">
        <v>2991070</v>
      </c>
      <c r="J7" s="6">
        <v>3170534</v>
      </c>
      <c r="K7" s="25">
        <v>3360766</v>
      </c>
    </row>
    <row r="8" spans="1:11" ht="13.5">
      <c r="A8" s="22" t="s">
        <v>20</v>
      </c>
      <c r="B8" s="6">
        <v>176852745</v>
      </c>
      <c r="C8" s="6">
        <v>193750734</v>
      </c>
      <c r="D8" s="23">
        <v>220634064</v>
      </c>
      <c r="E8" s="24">
        <v>224188000</v>
      </c>
      <c r="F8" s="6">
        <v>224187996</v>
      </c>
      <c r="G8" s="25">
        <v>224187996</v>
      </c>
      <c r="H8" s="26">
        <v>0</v>
      </c>
      <c r="I8" s="24">
        <v>222761000</v>
      </c>
      <c r="J8" s="6">
        <v>226221700</v>
      </c>
      <c r="K8" s="25">
        <v>234779000</v>
      </c>
    </row>
    <row r="9" spans="1:11" ht="13.5">
      <c r="A9" s="22" t="s">
        <v>21</v>
      </c>
      <c r="B9" s="6">
        <v>468658840</v>
      </c>
      <c r="C9" s="6">
        <v>-66904452</v>
      </c>
      <c r="D9" s="23">
        <v>36893436</v>
      </c>
      <c r="E9" s="24">
        <v>199195601</v>
      </c>
      <c r="F9" s="6">
        <v>135705912</v>
      </c>
      <c r="G9" s="25">
        <v>135705912</v>
      </c>
      <c r="H9" s="26">
        <v>0</v>
      </c>
      <c r="I9" s="24">
        <v>175617174</v>
      </c>
      <c r="J9" s="6">
        <v>163010977</v>
      </c>
      <c r="K9" s="25">
        <v>170886946</v>
      </c>
    </row>
    <row r="10" spans="1:11" ht="25.5">
      <c r="A10" s="27" t="s">
        <v>94</v>
      </c>
      <c r="B10" s="28">
        <f>SUM(B5:B9)</f>
        <v>1524558045</v>
      </c>
      <c r="C10" s="29">
        <f aca="true" t="shared" si="0" ref="C10:K10">SUM(C5:C9)</f>
        <v>1003044693</v>
      </c>
      <c r="D10" s="30">
        <f t="shared" si="0"/>
        <v>1293981540</v>
      </c>
      <c r="E10" s="28">
        <f t="shared" si="0"/>
        <v>1592997743</v>
      </c>
      <c r="F10" s="29">
        <f t="shared" si="0"/>
        <v>1546476804</v>
      </c>
      <c r="G10" s="31">
        <f t="shared" si="0"/>
        <v>1546476804</v>
      </c>
      <c r="H10" s="32">
        <f t="shared" si="0"/>
        <v>0</v>
      </c>
      <c r="I10" s="28">
        <f t="shared" si="0"/>
        <v>1620570015</v>
      </c>
      <c r="J10" s="29">
        <f t="shared" si="0"/>
        <v>1684756028</v>
      </c>
      <c r="K10" s="31">
        <f t="shared" si="0"/>
        <v>1778920698</v>
      </c>
    </row>
    <row r="11" spans="1:11" ht="13.5">
      <c r="A11" s="22" t="s">
        <v>22</v>
      </c>
      <c r="B11" s="6">
        <v>306867601</v>
      </c>
      <c r="C11" s="6">
        <v>323749078</v>
      </c>
      <c r="D11" s="23">
        <v>344002512</v>
      </c>
      <c r="E11" s="24">
        <v>361709374</v>
      </c>
      <c r="F11" s="6">
        <v>364532105</v>
      </c>
      <c r="G11" s="25">
        <v>364532105</v>
      </c>
      <c r="H11" s="26">
        <v>0</v>
      </c>
      <c r="I11" s="24">
        <v>414429974</v>
      </c>
      <c r="J11" s="6">
        <v>437803754</v>
      </c>
      <c r="K11" s="25">
        <v>463546326</v>
      </c>
    </row>
    <row r="12" spans="1:11" ht="13.5">
      <c r="A12" s="22" t="s">
        <v>23</v>
      </c>
      <c r="B12" s="6">
        <v>14489481</v>
      </c>
      <c r="C12" s="6">
        <v>15549600</v>
      </c>
      <c r="D12" s="23">
        <v>16292604</v>
      </c>
      <c r="E12" s="24">
        <v>18543746</v>
      </c>
      <c r="F12" s="6">
        <v>16543572</v>
      </c>
      <c r="G12" s="25">
        <v>16543572</v>
      </c>
      <c r="H12" s="26">
        <v>0</v>
      </c>
      <c r="I12" s="24">
        <v>19674803</v>
      </c>
      <c r="J12" s="6">
        <v>18444941</v>
      </c>
      <c r="K12" s="25">
        <v>19422523</v>
      </c>
    </row>
    <row r="13" spans="1:11" ht="13.5">
      <c r="A13" s="22" t="s">
        <v>95</v>
      </c>
      <c r="B13" s="6">
        <v>399642144</v>
      </c>
      <c r="C13" s="6">
        <v>310569460</v>
      </c>
      <c r="D13" s="23">
        <v>188840832</v>
      </c>
      <c r="E13" s="24">
        <v>322883601</v>
      </c>
      <c r="F13" s="6">
        <v>190526196</v>
      </c>
      <c r="G13" s="25">
        <v>190526196</v>
      </c>
      <c r="H13" s="26">
        <v>0</v>
      </c>
      <c r="I13" s="24">
        <v>190336723</v>
      </c>
      <c r="J13" s="6">
        <v>198223459</v>
      </c>
      <c r="K13" s="25">
        <v>202187927</v>
      </c>
    </row>
    <row r="14" spans="1:11" ht="13.5">
      <c r="A14" s="22" t="s">
        <v>24</v>
      </c>
      <c r="B14" s="6">
        <v>14013418</v>
      </c>
      <c r="C14" s="6">
        <v>15251098</v>
      </c>
      <c r="D14" s="23">
        <v>15104580</v>
      </c>
      <c r="E14" s="24">
        <v>6510113</v>
      </c>
      <c r="F14" s="6">
        <v>2726952</v>
      </c>
      <c r="G14" s="25">
        <v>2726952</v>
      </c>
      <c r="H14" s="26">
        <v>0</v>
      </c>
      <c r="I14" s="24">
        <v>2885108</v>
      </c>
      <c r="J14" s="6">
        <v>3043789</v>
      </c>
      <c r="K14" s="25">
        <v>3205111</v>
      </c>
    </row>
    <row r="15" spans="1:11" ht="13.5">
      <c r="A15" s="22" t="s">
        <v>25</v>
      </c>
      <c r="B15" s="6">
        <v>472660505</v>
      </c>
      <c r="C15" s="6">
        <v>476456041</v>
      </c>
      <c r="D15" s="23">
        <v>556918668</v>
      </c>
      <c r="E15" s="24">
        <v>572152115</v>
      </c>
      <c r="F15" s="6">
        <v>537742152</v>
      </c>
      <c r="G15" s="25">
        <v>537742152</v>
      </c>
      <c r="H15" s="26">
        <v>0</v>
      </c>
      <c r="I15" s="24">
        <v>553171690</v>
      </c>
      <c r="J15" s="6">
        <v>630908973</v>
      </c>
      <c r="K15" s="25">
        <v>719576404</v>
      </c>
    </row>
    <row r="16" spans="1:11" ht="13.5">
      <c r="A16" s="33" t="s">
        <v>26</v>
      </c>
      <c r="B16" s="6">
        <v>86007677</v>
      </c>
      <c r="C16" s="6">
        <v>31634686</v>
      </c>
      <c r="D16" s="23">
        <v>77762100</v>
      </c>
      <c r="E16" s="24">
        <v>58375219</v>
      </c>
      <c r="F16" s="6">
        <v>58795224</v>
      </c>
      <c r="G16" s="25">
        <v>58795224</v>
      </c>
      <c r="H16" s="26">
        <v>0</v>
      </c>
      <c r="I16" s="24">
        <v>49542723</v>
      </c>
      <c r="J16" s="6">
        <v>52267573</v>
      </c>
      <c r="K16" s="25">
        <v>55037754</v>
      </c>
    </row>
    <row r="17" spans="1:11" ht="13.5">
      <c r="A17" s="22" t="s">
        <v>27</v>
      </c>
      <c r="B17" s="6">
        <v>291414037</v>
      </c>
      <c r="C17" s="6">
        <v>-66190608</v>
      </c>
      <c r="D17" s="23">
        <v>454112964</v>
      </c>
      <c r="E17" s="24">
        <v>492835027</v>
      </c>
      <c r="F17" s="6">
        <v>368249136</v>
      </c>
      <c r="G17" s="25">
        <v>368249136</v>
      </c>
      <c r="H17" s="26">
        <v>0</v>
      </c>
      <c r="I17" s="24">
        <v>375137395</v>
      </c>
      <c r="J17" s="6">
        <v>385965309</v>
      </c>
      <c r="K17" s="25">
        <v>401669792</v>
      </c>
    </row>
    <row r="18" spans="1:11" ht="13.5">
      <c r="A18" s="34" t="s">
        <v>28</v>
      </c>
      <c r="B18" s="35">
        <f>SUM(B11:B17)</f>
        <v>1585094863</v>
      </c>
      <c r="C18" s="36">
        <f aca="true" t="shared" si="1" ref="C18:K18">SUM(C11:C17)</f>
        <v>1107019355</v>
      </c>
      <c r="D18" s="37">
        <f t="shared" si="1"/>
        <v>1653034260</v>
      </c>
      <c r="E18" s="35">
        <f t="shared" si="1"/>
        <v>1833009195</v>
      </c>
      <c r="F18" s="36">
        <f t="shared" si="1"/>
        <v>1539115337</v>
      </c>
      <c r="G18" s="38">
        <f t="shared" si="1"/>
        <v>1539115337</v>
      </c>
      <c r="H18" s="39">
        <f t="shared" si="1"/>
        <v>0</v>
      </c>
      <c r="I18" s="35">
        <f t="shared" si="1"/>
        <v>1605178416</v>
      </c>
      <c r="J18" s="36">
        <f t="shared" si="1"/>
        <v>1726657798</v>
      </c>
      <c r="K18" s="38">
        <f t="shared" si="1"/>
        <v>1864645837</v>
      </c>
    </row>
    <row r="19" spans="1:11" ht="13.5">
      <c r="A19" s="34" t="s">
        <v>29</v>
      </c>
      <c r="B19" s="40">
        <f>+B10-B18</f>
        <v>-60536818</v>
      </c>
      <c r="C19" s="41">
        <f aca="true" t="shared" si="2" ref="C19:K19">+C10-C18</f>
        <v>-103974662</v>
      </c>
      <c r="D19" s="42">
        <f t="shared" si="2"/>
        <v>-359052720</v>
      </c>
      <c r="E19" s="40">
        <f t="shared" si="2"/>
        <v>-240011452</v>
      </c>
      <c r="F19" s="41">
        <f t="shared" si="2"/>
        <v>7361467</v>
      </c>
      <c r="G19" s="43">
        <f t="shared" si="2"/>
        <v>7361467</v>
      </c>
      <c r="H19" s="44">
        <f t="shared" si="2"/>
        <v>0</v>
      </c>
      <c r="I19" s="40">
        <f t="shared" si="2"/>
        <v>15391599</v>
      </c>
      <c r="J19" s="41">
        <f t="shared" si="2"/>
        <v>-41901770</v>
      </c>
      <c r="K19" s="43">
        <f t="shared" si="2"/>
        <v>-85725139</v>
      </c>
    </row>
    <row r="20" spans="1:11" ht="13.5">
      <c r="A20" s="22" t="s">
        <v>30</v>
      </c>
      <c r="B20" s="24">
        <v>72167406</v>
      </c>
      <c r="C20" s="6">
        <v>107339730</v>
      </c>
      <c r="D20" s="23">
        <v>116487276</v>
      </c>
      <c r="E20" s="24">
        <v>71781000</v>
      </c>
      <c r="F20" s="6">
        <v>81781000</v>
      </c>
      <c r="G20" s="25">
        <v>81781000</v>
      </c>
      <c r="H20" s="26">
        <v>0</v>
      </c>
      <c r="I20" s="24">
        <v>84588000</v>
      </c>
      <c r="J20" s="6">
        <v>68084000</v>
      </c>
      <c r="K20" s="25">
        <v>76375000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-5300000</v>
      </c>
      <c r="F21" s="46">
        <v>-76416960</v>
      </c>
      <c r="G21" s="48">
        <v>-76416960</v>
      </c>
      <c r="H21" s="49">
        <v>0</v>
      </c>
      <c r="I21" s="45">
        <v>-6851401</v>
      </c>
      <c r="J21" s="46">
        <v>-165542</v>
      </c>
      <c r="K21" s="48">
        <v>-173575</v>
      </c>
    </row>
    <row r="22" spans="1:11" ht="25.5">
      <c r="A22" s="50" t="s">
        <v>97</v>
      </c>
      <c r="B22" s="51">
        <f>SUM(B19:B21)</f>
        <v>11630588</v>
      </c>
      <c r="C22" s="52">
        <f aca="true" t="shared" si="3" ref="C22:K22">SUM(C19:C21)</f>
        <v>3365068</v>
      </c>
      <c r="D22" s="53">
        <f t="shared" si="3"/>
        <v>-242565444</v>
      </c>
      <c r="E22" s="51">
        <f t="shared" si="3"/>
        <v>-173530452</v>
      </c>
      <c r="F22" s="52">
        <f t="shared" si="3"/>
        <v>12725507</v>
      </c>
      <c r="G22" s="54">
        <f t="shared" si="3"/>
        <v>12725507</v>
      </c>
      <c r="H22" s="55">
        <f t="shared" si="3"/>
        <v>0</v>
      </c>
      <c r="I22" s="51">
        <f t="shared" si="3"/>
        <v>93128198</v>
      </c>
      <c r="J22" s="52">
        <f t="shared" si="3"/>
        <v>26016688</v>
      </c>
      <c r="K22" s="54">
        <f t="shared" si="3"/>
        <v>-9523714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11630588</v>
      </c>
      <c r="C24" s="41">
        <f aca="true" t="shared" si="4" ref="C24:K24">SUM(C22:C23)</f>
        <v>3365068</v>
      </c>
      <c r="D24" s="42">
        <f t="shared" si="4"/>
        <v>-242565444</v>
      </c>
      <c r="E24" s="40">
        <f t="shared" si="4"/>
        <v>-173530452</v>
      </c>
      <c r="F24" s="41">
        <f t="shared" si="4"/>
        <v>12725507</v>
      </c>
      <c r="G24" s="43">
        <f t="shared" si="4"/>
        <v>12725507</v>
      </c>
      <c r="H24" s="44">
        <f t="shared" si="4"/>
        <v>0</v>
      </c>
      <c r="I24" s="40">
        <f t="shared" si="4"/>
        <v>93128198</v>
      </c>
      <c r="J24" s="41">
        <f t="shared" si="4"/>
        <v>26016688</v>
      </c>
      <c r="K24" s="43">
        <f t="shared" si="4"/>
        <v>-9523714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64542133</v>
      </c>
      <c r="C27" s="7">
        <v>130561930</v>
      </c>
      <c r="D27" s="64">
        <v>138469697</v>
      </c>
      <c r="E27" s="65">
        <v>141993000</v>
      </c>
      <c r="F27" s="7">
        <v>141993000</v>
      </c>
      <c r="G27" s="66">
        <v>141993000</v>
      </c>
      <c r="H27" s="67">
        <v>0</v>
      </c>
      <c r="I27" s="65">
        <v>106439000</v>
      </c>
      <c r="J27" s="7">
        <v>68249000</v>
      </c>
      <c r="K27" s="66">
        <v>76548000</v>
      </c>
    </row>
    <row r="28" spans="1:11" ht="13.5">
      <c r="A28" s="68" t="s">
        <v>30</v>
      </c>
      <c r="B28" s="6">
        <v>62256940</v>
      </c>
      <c r="C28" s="6">
        <v>112919598</v>
      </c>
      <c r="D28" s="23">
        <v>114998377</v>
      </c>
      <c r="E28" s="24">
        <v>77081000</v>
      </c>
      <c r="F28" s="6">
        <v>77081000</v>
      </c>
      <c r="G28" s="25">
        <v>77081000</v>
      </c>
      <c r="H28" s="26">
        <v>0</v>
      </c>
      <c r="I28" s="24">
        <v>91439000</v>
      </c>
      <c r="J28" s="6">
        <v>68249000</v>
      </c>
      <c r="K28" s="25">
        <v>76548000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2285193</v>
      </c>
      <c r="C31" s="6">
        <v>17642332</v>
      </c>
      <c r="D31" s="23">
        <v>23471320</v>
      </c>
      <c r="E31" s="24">
        <v>64912000</v>
      </c>
      <c r="F31" s="6">
        <v>64912000</v>
      </c>
      <c r="G31" s="25">
        <v>64912000</v>
      </c>
      <c r="H31" s="26">
        <v>0</v>
      </c>
      <c r="I31" s="24">
        <v>15000000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64542133</v>
      </c>
      <c r="C32" s="7">
        <f aca="true" t="shared" si="5" ref="C32:K32">SUM(C28:C31)</f>
        <v>130561930</v>
      </c>
      <c r="D32" s="64">
        <f t="shared" si="5"/>
        <v>138469697</v>
      </c>
      <c r="E32" s="65">
        <f t="shared" si="5"/>
        <v>141993000</v>
      </c>
      <c r="F32" s="7">
        <f t="shared" si="5"/>
        <v>141993000</v>
      </c>
      <c r="G32" s="66">
        <f t="shared" si="5"/>
        <v>141993000</v>
      </c>
      <c r="H32" s="67">
        <f t="shared" si="5"/>
        <v>0</v>
      </c>
      <c r="I32" s="65">
        <f t="shared" si="5"/>
        <v>106439000</v>
      </c>
      <c r="J32" s="7">
        <f t="shared" si="5"/>
        <v>68249000</v>
      </c>
      <c r="K32" s="66">
        <f t="shared" si="5"/>
        <v>76548000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141876282</v>
      </c>
      <c r="C35" s="6">
        <v>474256874</v>
      </c>
      <c r="D35" s="23">
        <v>255195438</v>
      </c>
      <c r="E35" s="24">
        <v>422500437</v>
      </c>
      <c r="F35" s="6">
        <v>343312</v>
      </c>
      <c r="G35" s="25">
        <v>343312</v>
      </c>
      <c r="H35" s="26">
        <v>257698661</v>
      </c>
      <c r="I35" s="24">
        <v>384500549</v>
      </c>
      <c r="J35" s="6">
        <v>466110230</v>
      </c>
      <c r="K35" s="25">
        <v>510202266</v>
      </c>
    </row>
    <row r="36" spans="1:11" ht="13.5">
      <c r="A36" s="22" t="s">
        <v>39</v>
      </c>
      <c r="B36" s="6">
        <v>2826885175</v>
      </c>
      <c r="C36" s="6">
        <v>2066975795</v>
      </c>
      <c r="D36" s="23">
        <v>2742393128</v>
      </c>
      <c r="E36" s="24">
        <v>2999103655</v>
      </c>
      <c r="F36" s="6">
        <v>3050959</v>
      </c>
      <c r="G36" s="25">
        <v>3050959</v>
      </c>
      <c r="H36" s="26">
        <v>2866429255</v>
      </c>
      <c r="I36" s="24">
        <v>2951571128</v>
      </c>
      <c r="J36" s="6">
        <v>2835003558</v>
      </c>
      <c r="K36" s="25">
        <v>2553654818</v>
      </c>
    </row>
    <row r="37" spans="1:11" ht="13.5">
      <c r="A37" s="22" t="s">
        <v>40</v>
      </c>
      <c r="B37" s="6">
        <v>369335071</v>
      </c>
      <c r="C37" s="6">
        <v>420232612</v>
      </c>
      <c r="D37" s="23">
        <v>485108400</v>
      </c>
      <c r="E37" s="24">
        <v>285199661</v>
      </c>
      <c r="F37" s="6">
        <v>269964</v>
      </c>
      <c r="G37" s="25">
        <v>269964</v>
      </c>
      <c r="H37" s="26">
        <v>496627798</v>
      </c>
      <c r="I37" s="24">
        <v>342694511</v>
      </c>
      <c r="J37" s="6">
        <v>354929873</v>
      </c>
      <c r="K37" s="25">
        <v>368916772</v>
      </c>
    </row>
    <row r="38" spans="1:11" ht="13.5">
      <c r="A38" s="22" t="s">
        <v>41</v>
      </c>
      <c r="B38" s="6">
        <v>194069660</v>
      </c>
      <c r="C38" s="6">
        <v>182190353</v>
      </c>
      <c r="D38" s="23">
        <v>170515470</v>
      </c>
      <c r="E38" s="24">
        <v>170517182</v>
      </c>
      <c r="F38" s="6">
        <v>170517</v>
      </c>
      <c r="G38" s="25">
        <v>170517</v>
      </c>
      <c r="H38" s="26">
        <v>165969706</v>
      </c>
      <c r="I38" s="24">
        <v>167848132</v>
      </c>
      <c r="J38" s="6">
        <v>165101657</v>
      </c>
      <c r="K38" s="25">
        <v>164493266</v>
      </c>
    </row>
    <row r="39" spans="1:11" ht="13.5">
      <c r="A39" s="22" t="s">
        <v>42</v>
      </c>
      <c r="B39" s="6">
        <v>2405356727</v>
      </c>
      <c r="C39" s="6">
        <v>1938809703</v>
      </c>
      <c r="D39" s="23">
        <v>2341964698</v>
      </c>
      <c r="E39" s="24">
        <v>2965887249</v>
      </c>
      <c r="F39" s="6">
        <v>2953790</v>
      </c>
      <c r="G39" s="25">
        <v>2953790</v>
      </c>
      <c r="H39" s="26">
        <v>2461530412</v>
      </c>
      <c r="I39" s="24">
        <v>2825529033</v>
      </c>
      <c r="J39" s="6">
        <v>2781082256</v>
      </c>
      <c r="K39" s="25">
        <v>2530447045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82173155</v>
      </c>
      <c r="C42" s="6">
        <v>36454652</v>
      </c>
      <c r="D42" s="23">
        <v>78365025</v>
      </c>
      <c r="E42" s="24">
        <v>116190036</v>
      </c>
      <c r="F42" s="6">
        <v>116190036</v>
      </c>
      <c r="G42" s="25">
        <v>116190036</v>
      </c>
      <c r="H42" s="26">
        <v>83250400</v>
      </c>
      <c r="I42" s="24">
        <v>190064497</v>
      </c>
      <c r="J42" s="6">
        <v>166044395</v>
      </c>
      <c r="K42" s="25">
        <v>150138551</v>
      </c>
    </row>
    <row r="43" spans="1:11" ht="13.5">
      <c r="A43" s="22" t="s">
        <v>45</v>
      </c>
      <c r="B43" s="6">
        <v>-49640859</v>
      </c>
      <c r="C43" s="6">
        <v>-11399144</v>
      </c>
      <c r="D43" s="23">
        <v>-91277905</v>
      </c>
      <c r="E43" s="24">
        <v>-43814268</v>
      </c>
      <c r="F43" s="6">
        <v>-43814268</v>
      </c>
      <c r="G43" s="25">
        <v>-43814268</v>
      </c>
      <c r="H43" s="26">
        <v>-63555117</v>
      </c>
      <c r="I43" s="24">
        <v>-82152681</v>
      </c>
      <c r="J43" s="6">
        <v>-63179410</v>
      </c>
      <c r="K43" s="25">
        <v>-69864822</v>
      </c>
    </row>
    <row r="44" spans="1:11" ht="13.5">
      <c r="A44" s="22" t="s">
        <v>46</v>
      </c>
      <c r="B44" s="6">
        <v>-8691357</v>
      </c>
      <c r="C44" s="6">
        <v>-7686323</v>
      </c>
      <c r="D44" s="23">
        <v>-6112201</v>
      </c>
      <c r="E44" s="24">
        <v>-2002488</v>
      </c>
      <c r="F44" s="6">
        <v>-2002488</v>
      </c>
      <c r="G44" s="25">
        <v>-2002488</v>
      </c>
      <c r="H44" s="26">
        <v>819659</v>
      </c>
      <c r="I44" s="24">
        <v>-3061543</v>
      </c>
      <c r="J44" s="6">
        <v>-3217875</v>
      </c>
      <c r="K44" s="25">
        <v>-3067066</v>
      </c>
    </row>
    <row r="45" spans="1:11" ht="13.5">
      <c r="A45" s="34" t="s">
        <v>47</v>
      </c>
      <c r="B45" s="7">
        <v>17888418</v>
      </c>
      <c r="C45" s="7">
        <v>35257480</v>
      </c>
      <c r="D45" s="64">
        <v>16232399</v>
      </c>
      <c r="E45" s="65">
        <v>-121033968</v>
      </c>
      <c r="F45" s="7">
        <v>-121033968</v>
      </c>
      <c r="G45" s="66">
        <v>-121033968</v>
      </c>
      <c r="H45" s="67">
        <v>36747341</v>
      </c>
      <c r="I45" s="65">
        <v>119684161</v>
      </c>
      <c r="J45" s="7">
        <v>219331271</v>
      </c>
      <c r="K45" s="66">
        <v>296537934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16237552</v>
      </c>
      <c r="C48" s="6">
        <v>30180107</v>
      </c>
      <c r="D48" s="23">
        <v>32893192</v>
      </c>
      <c r="E48" s="24">
        <v>-101327147</v>
      </c>
      <c r="F48" s="6">
        <v>154852</v>
      </c>
      <c r="G48" s="25">
        <v>154852</v>
      </c>
      <c r="H48" s="26">
        <v>25465503</v>
      </c>
      <c r="I48" s="24">
        <v>148104006</v>
      </c>
      <c r="J48" s="6">
        <v>248672107</v>
      </c>
      <c r="K48" s="25">
        <v>326845812</v>
      </c>
    </row>
    <row r="49" spans="1:11" ht="13.5">
      <c r="A49" s="22" t="s">
        <v>50</v>
      </c>
      <c r="B49" s="6">
        <f>+B75</f>
        <v>331475993.39516777</v>
      </c>
      <c r="C49" s="6">
        <f aca="true" t="shared" si="6" ref="C49:K49">+C75</f>
        <v>109330227.9298802</v>
      </c>
      <c r="D49" s="23">
        <f t="shared" si="6"/>
        <v>314732597.1652368</v>
      </c>
      <c r="E49" s="24">
        <f t="shared" si="6"/>
        <v>-248780446.24827898</v>
      </c>
      <c r="F49" s="6">
        <f t="shared" si="6"/>
        <v>67373215.20762348</v>
      </c>
      <c r="G49" s="25">
        <f t="shared" si="6"/>
        <v>67373215.20762348</v>
      </c>
      <c r="H49" s="26">
        <f t="shared" si="6"/>
        <v>541200629</v>
      </c>
      <c r="I49" s="24">
        <f t="shared" si="6"/>
        <v>175473598.29109353</v>
      </c>
      <c r="J49" s="6">
        <f t="shared" si="6"/>
        <v>200528739.1212266</v>
      </c>
      <c r="K49" s="25">
        <f t="shared" si="6"/>
        <v>245251535.41187704</v>
      </c>
    </row>
    <row r="50" spans="1:11" ht="13.5">
      <c r="A50" s="34" t="s">
        <v>51</v>
      </c>
      <c r="B50" s="7">
        <f>+B48-B49</f>
        <v>-315238441.39516777</v>
      </c>
      <c r="C50" s="7">
        <f aca="true" t="shared" si="7" ref="C50:K50">+C48-C49</f>
        <v>-79150120.9298802</v>
      </c>
      <c r="D50" s="64">
        <f t="shared" si="7"/>
        <v>-281839405.1652368</v>
      </c>
      <c r="E50" s="65">
        <f t="shared" si="7"/>
        <v>147453299.24827898</v>
      </c>
      <c r="F50" s="7">
        <f t="shared" si="7"/>
        <v>-67218363.20762348</v>
      </c>
      <c r="G50" s="66">
        <f t="shared" si="7"/>
        <v>-67218363.20762348</v>
      </c>
      <c r="H50" s="67">
        <f t="shared" si="7"/>
        <v>-515735126</v>
      </c>
      <c r="I50" s="65">
        <f t="shared" si="7"/>
        <v>-27369592.29109353</v>
      </c>
      <c r="J50" s="7">
        <f t="shared" si="7"/>
        <v>48143367.87877339</v>
      </c>
      <c r="K50" s="66">
        <f t="shared" si="7"/>
        <v>81594276.58812296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2681897166</v>
      </c>
      <c r="C53" s="6">
        <v>2560407918</v>
      </c>
      <c r="D53" s="23">
        <v>2706345523</v>
      </c>
      <c r="E53" s="24">
        <v>842256055</v>
      </c>
      <c r="F53" s="6">
        <v>842256055</v>
      </c>
      <c r="G53" s="25">
        <v>842256055</v>
      </c>
      <c r="H53" s="26">
        <v>700263055</v>
      </c>
      <c r="I53" s="24">
        <v>3250209396</v>
      </c>
      <c r="J53" s="6">
        <v>3324184085</v>
      </c>
      <c r="K53" s="25">
        <v>3406515030</v>
      </c>
    </row>
    <row r="54" spans="1:11" ht="13.5">
      <c r="A54" s="22" t="s">
        <v>95</v>
      </c>
      <c r="B54" s="6">
        <v>399642144</v>
      </c>
      <c r="C54" s="6">
        <v>310569460</v>
      </c>
      <c r="D54" s="23">
        <v>188840832</v>
      </c>
      <c r="E54" s="24">
        <v>322883601</v>
      </c>
      <c r="F54" s="6">
        <v>190526196</v>
      </c>
      <c r="G54" s="25">
        <v>190526196</v>
      </c>
      <c r="H54" s="26">
        <v>0</v>
      </c>
      <c r="I54" s="24">
        <v>190336723</v>
      </c>
      <c r="J54" s="6">
        <v>198223459</v>
      </c>
      <c r="K54" s="25">
        <v>202187927</v>
      </c>
    </row>
    <row r="55" spans="1:11" ht="13.5">
      <c r="A55" s="22" t="s">
        <v>54</v>
      </c>
      <c r="B55" s="6">
        <v>0</v>
      </c>
      <c r="C55" s="6">
        <v>15001344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39633449</v>
      </c>
      <c r="C56" s="6">
        <v>30952580</v>
      </c>
      <c r="D56" s="23">
        <v>74930688</v>
      </c>
      <c r="E56" s="24">
        <v>0</v>
      </c>
      <c r="F56" s="6">
        <v>0</v>
      </c>
      <c r="G56" s="25">
        <v>0</v>
      </c>
      <c r="H56" s="26">
        <v>0</v>
      </c>
      <c r="I56" s="24">
        <v>94767794</v>
      </c>
      <c r="J56" s="6">
        <v>96890035</v>
      </c>
      <c r="K56" s="25">
        <v>102025206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311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39402948</v>
      </c>
      <c r="C60" s="6">
        <v>59157778</v>
      </c>
      <c r="D60" s="23">
        <v>74155379</v>
      </c>
      <c r="E60" s="24">
        <v>82644838</v>
      </c>
      <c r="F60" s="6">
        <v>80237706</v>
      </c>
      <c r="G60" s="25">
        <v>80237706</v>
      </c>
      <c r="H60" s="26">
        <v>80237706</v>
      </c>
      <c r="I60" s="24">
        <v>82644838</v>
      </c>
      <c r="J60" s="6">
        <v>85124183</v>
      </c>
      <c r="K60" s="25">
        <v>85124183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626</v>
      </c>
      <c r="C62" s="92">
        <v>626</v>
      </c>
      <c r="D62" s="93">
        <v>626</v>
      </c>
      <c r="E62" s="91">
        <v>626</v>
      </c>
      <c r="F62" s="92">
        <v>626</v>
      </c>
      <c r="G62" s="93">
        <v>626</v>
      </c>
      <c r="H62" s="94">
        <v>626</v>
      </c>
      <c r="I62" s="91">
        <v>626</v>
      </c>
      <c r="J62" s="92">
        <v>626</v>
      </c>
      <c r="K62" s="93">
        <v>626</v>
      </c>
    </row>
    <row r="63" spans="1:11" ht="13.5">
      <c r="A63" s="90" t="s">
        <v>61</v>
      </c>
      <c r="B63" s="91">
        <v>851</v>
      </c>
      <c r="C63" s="92">
        <v>851</v>
      </c>
      <c r="D63" s="93">
        <v>851</v>
      </c>
      <c r="E63" s="91">
        <v>851</v>
      </c>
      <c r="F63" s="92">
        <v>851</v>
      </c>
      <c r="G63" s="93">
        <v>851</v>
      </c>
      <c r="H63" s="94">
        <v>851</v>
      </c>
      <c r="I63" s="91">
        <v>851</v>
      </c>
      <c r="J63" s="92">
        <v>851</v>
      </c>
      <c r="K63" s="93">
        <v>851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67751</v>
      </c>
      <c r="C65" s="92">
        <v>67751</v>
      </c>
      <c r="D65" s="93">
        <v>69169</v>
      </c>
      <c r="E65" s="91">
        <v>69627</v>
      </c>
      <c r="F65" s="92">
        <v>87000</v>
      </c>
      <c r="G65" s="93">
        <v>87000</v>
      </c>
      <c r="H65" s="94">
        <v>87000</v>
      </c>
      <c r="I65" s="91">
        <v>69627</v>
      </c>
      <c r="J65" s="92">
        <v>69627</v>
      </c>
      <c r="K65" s="93">
        <v>69627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0.657907934323025</v>
      </c>
      <c r="C70" s="5">
        <f aca="true" t="shared" si="8" ref="C70:K70">IF(ISERROR(C71/C72),0,(C71/C72))</f>
        <v>0.8989592282875272</v>
      </c>
      <c r="D70" s="5">
        <f t="shared" si="8"/>
        <v>0.9943203278276719</v>
      </c>
      <c r="E70" s="5">
        <f t="shared" si="8"/>
        <v>0.8662344875380334</v>
      </c>
      <c r="F70" s="5">
        <f t="shared" si="8"/>
        <v>0.8927274262822893</v>
      </c>
      <c r="G70" s="5">
        <f t="shared" si="8"/>
        <v>0.8927274262822893</v>
      </c>
      <c r="H70" s="5">
        <f t="shared" si="8"/>
        <v>0</v>
      </c>
      <c r="I70" s="5">
        <f t="shared" si="8"/>
        <v>0.8628410921214636</v>
      </c>
      <c r="J70" s="5">
        <f t="shared" si="8"/>
        <v>0.8834022349701816</v>
      </c>
      <c r="K70" s="5">
        <f t="shared" si="8"/>
        <v>0.903067717816482</v>
      </c>
    </row>
    <row r="71" spans="1:11" ht="12.75" hidden="1">
      <c r="A71" s="1" t="s">
        <v>101</v>
      </c>
      <c r="B71" s="1">
        <f>+B83</f>
        <v>886418107</v>
      </c>
      <c r="C71" s="1">
        <f aca="true" t="shared" si="9" ref="C71:K71">+C83</f>
        <v>840895307</v>
      </c>
      <c r="D71" s="1">
        <f t="shared" si="9"/>
        <v>1118889741</v>
      </c>
      <c r="E71" s="1">
        <f t="shared" si="9"/>
        <v>1097716812</v>
      </c>
      <c r="F71" s="1">
        <f t="shared" si="9"/>
        <v>1097716812</v>
      </c>
      <c r="G71" s="1">
        <f t="shared" si="9"/>
        <v>1097716812</v>
      </c>
      <c r="H71" s="1">
        <f t="shared" si="9"/>
        <v>1227503715</v>
      </c>
      <c r="I71" s="1">
        <f t="shared" si="9"/>
        <v>1156008157</v>
      </c>
      <c r="J71" s="1">
        <f t="shared" si="9"/>
        <v>1263541185</v>
      </c>
      <c r="K71" s="1">
        <f t="shared" si="9"/>
        <v>1368803645</v>
      </c>
    </row>
    <row r="72" spans="1:11" ht="12.75" hidden="1">
      <c r="A72" s="1" t="s">
        <v>102</v>
      </c>
      <c r="B72" s="1">
        <f>+B77</f>
        <v>1347328495</v>
      </c>
      <c r="C72" s="1">
        <f aca="true" t="shared" si="10" ref="C72:K72">+C77</f>
        <v>935409839</v>
      </c>
      <c r="D72" s="1">
        <f t="shared" si="10"/>
        <v>1125280968</v>
      </c>
      <c r="E72" s="1">
        <f t="shared" si="10"/>
        <v>1267228248</v>
      </c>
      <c r="F72" s="1">
        <f t="shared" si="10"/>
        <v>1229621472</v>
      </c>
      <c r="G72" s="1">
        <f t="shared" si="10"/>
        <v>1229621472</v>
      </c>
      <c r="H72" s="1">
        <f t="shared" si="10"/>
        <v>0</v>
      </c>
      <c r="I72" s="1">
        <f t="shared" si="10"/>
        <v>1339769475</v>
      </c>
      <c r="J72" s="1">
        <f t="shared" si="10"/>
        <v>1430312416</v>
      </c>
      <c r="K72" s="1">
        <f t="shared" si="10"/>
        <v>1515726471</v>
      </c>
    </row>
    <row r="73" spans="1:11" ht="12.75" hidden="1">
      <c r="A73" s="1" t="s">
        <v>103</v>
      </c>
      <c r="B73" s="1">
        <f>+B74</f>
        <v>155100588.66666666</v>
      </c>
      <c r="C73" s="1">
        <f aca="true" t="shared" si="11" ref="C73:K73">+(C78+C80+C81+C82)-(B78+B80+B81+B82)</f>
        <v>319169634</v>
      </c>
      <c r="D73" s="1">
        <f t="shared" si="11"/>
        <v>-173448777</v>
      </c>
      <c r="E73" s="1">
        <f t="shared" si="11"/>
        <v>318347084</v>
      </c>
      <c r="F73" s="1">
        <f>+(F78+F80+F81+F82)-(D78+D80+D81+D82)</f>
        <v>-248142328</v>
      </c>
      <c r="G73" s="1">
        <f>+(G78+G80+G81+G82)-(D78+D80+D81+D82)</f>
        <v>-248142328</v>
      </c>
      <c r="H73" s="1">
        <f>+(H78+H80+H81+H82)-(D78+D80+D81+D82)</f>
        <v>-17268078</v>
      </c>
      <c r="I73" s="1">
        <f>+(I78+I80+I81+I82)-(E78+E80+E81+E82)</f>
        <v>-307935499</v>
      </c>
      <c r="J73" s="1">
        <f t="shared" si="11"/>
        <v>-18681955</v>
      </c>
      <c r="K73" s="1">
        <f t="shared" si="11"/>
        <v>-39114016</v>
      </c>
    </row>
    <row r="74" spans="1:11" ht="12.75" hidden="1">
      <c r="A74" s="1" t="s">
        <v>104</v>
      </c>
      <c r="B74" s="1">
        <f>+TREND(C74:E74)</f>
        <v>155100588.66666666</v>
      </c>
      <c r="C74" s="1">
        <f>+C73</f>
        <v>319169634</v>
      </c>
      <c r="D74" s="1">
        <f aca="true" t="shared" si="12" ref="D74:K74">+D73</f>
        <v>-173448777</v>
      </c>
      <c r="E74" s="1">
        <f t="shared" si="12"/>
        <v>318347084</v>
      </c>
      <c r="F74" s="1">
        <f t="shared" si="12"/>
        <v>-248142328</v>
      </c>
      <c r="G74" s="1">
        <f t="shared" si="12"/>
        <v>-248142328</v>
      </c>
      <c r="H74" s="1">
        <f t="shared" si="12"/>
        <v>-17268078</v>
      </c>
      <c r="I74" s="1">
        <f t="shared" si="12"/>
        <v>-307935499</v>
      </c>
      <c r="J74" s="1">
        <f t="shared" si="12"/>
        <v>-18681955</v>
      </c>
      <c r="K74" s="1">
        <f t="shared" si="12"/>
        <v>-39114016</v>
      </c>
    </row>
    <row r="75" spans="1:11" ht="12.75" hidden="1">
      <c r="A75" s="1" t="s">
        <v>105</v>
      </c>
      <c r="B75" s="1">
        <f>+B84-(((B80+B81+B78)*B70)-B79)</f>
        <v>331475993.39516777</v>
      </c>
      <c r="C75" s="1">
        <f aca="true" t="shared" si="13" ref="C75:K75">+C84-(((C80+C81+C78)*C70)-C79)</f>
        <v>109330227.9298802</v>
      </c>
      <c r="D75" s="1">
        <f t="shared" si="13"/>
        <v>314732597.1652368</v>
      </c>
      <c r="E75" s="1">
        <f t="shared" si="13"/>
        <v>-248780446.24827898</v>
      </c>
      <c r="F75" s="1">
        <f t="shared" si="13"/>
        <v>67373215.20762348</v>
      </c>
      <c r="G75" s="1">
        <f t="shared" si="13"/>
        <v>67373215.20762348</v>
      </c>
      <c r="H75" s="1">
        <f t="shared" si="13"/>
        <v>541200629</v>
      </c>
      <c r="I75" s="1">
        <f t="shared" si="13"/>
        <v>175473598.29109353</v>
      </c>
      <c r="J75" s="1">
        <f t="shared" si="13"/>
        <v>200528739.1212266</v>
      </c>
      <c r="K75" s="1">
        <f t="shared" si="13"/>
        <v>245251535.41187704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1347328495</v>
      </c>
      <c r="C77" s="3">
        <v>935409839</v>
      </c>
      <c r="D77" s="3">
        <v>1125280968</v>
      </c>
      <c r="E77" s="3">
        <v>1267228248</v>
      </c>
      <c r="F77" s="3">
        <v>1229621472</v>
      </c>
      <c r="G77" s="3">
        <v>1229621472</v>
      </c>
      <c r="H77" s="3">
        <v>0</v>
      </c>
      <c r="I77" s="3">
        <v>1339769475</v>
      </c>
      <c r="J77" s="3">
        <v>1430312416</v>
      </c>
      <c r="K77" s="3">
        <v>1515726471</v>
      </c>
    </row>
    <row r="78" spans="1:11" ht="12.75" hidden="1">
      <c r="A78" s="2" t="s">
        <v>65</v>
      </c>
      <c r="B78" s="3">
        <v>4736742</v>
      </c>
      <c r="C78" s="3">
        <v>6442537</v>
      </c>
      <c r="D78" s="3">
        <v>19386853</v>
      </c>
      <c r="E78" s="3">
        <v>39976275</v>
      </c>
      <c r="F78" s="3">
        <v>39976</v>
      </c>
      <c r="G78" s="3">
        <v>39976</v>
      </c>
      <c r="H78" s="3">
        <v>0</v>
      </c>
      <c r="I78" s="3">
        <v>18778359</v>
      </c>
      <c r="J78" s="3">
        <v>25538568</v>
      </c>
      <c r="K78" s="3">
        <v>30646281</v>
      </c>
    </row>
    <row r="79" spans="1:11" ht="12.75" hidden="1">
      <c r="A79" s="2" t="s">
        <v>66</v>
      </c>
      <c r="B79" s="3">
        <v>319068233</v>
      </c>
      <c r="C79" s="3">
        <v>371421447</v>
      </c>
      <c r="D79" s="3">
        <v>455219324</v>
      </c>
      <c r="E79" s="3">
        <v>234626097</v>
      </c>
      <c r="F79" s="3">
        <v>219390</v>
      </c>
      <c r="G79" s="3">
        <v>219390</v>
      </c>
      <c r="H79" s="3">
        <v>464670060</v>
      </c>
      <c r="I79" s="3">
        <v>290711094</v>
      </c>
      <c r="J79" s="3">
        <v>303561876</v>
      </c>
      <c r="K79" s="3">
        <v>316626449</v>
      </c>
    </row>
    <row r="80" spans="1:11" ht="12.75" hidden="1">
      <c r="A80" s="2" t="s">
        <v>67</v>
      </c>
      <c r="B80" s="3">
        <v>71595492</v>
      </c>
      <c r="C80" s="3">
        <v>399868707</v>
      </c>
      <c r="D80" s="3">
        <v>179211947</v>
      </c>
      <c r="E80" s="3">
        <v>504019871</v>
      </c>
      <c r="F80" s="3">
        <v>168652</v>
      </c>
      <c r="G80" s="3">
        <v>168652</v>
      </c>
      <c r="H80" s="3">
        <v>158847454</v>
      </c>
      <c r="I80" s="3">
        <v>157216503</v>
      </c>
      <c r="J80" s="3">
        <v>127407447</v>
      </c>
      <c r="K80" s="3">
        <v>78550808</v>
      </c>
    </row>
    <row r="81" spans="1:11" ht="12.75" hidden="1">
      <c r="A81" s="2" t="s">
        <v>68</v>
      </c>
      <c r="B81" s="3">
        <v>17523364</v>
      </c>
      <c r="C81" s="3">
        <v>5785400</v>
      </c>
      <c r="D81" s="3">
        <v>45461266</v>
      </c>
      <c r="E81" s="3">
        <v>14058919</v>
      </c>
      <c r="F81" s="3">
        <v>14059</v>
      </c>
      <c r="G81" s="3">
        <v>14059</v>
      </c>
      <c r="H81" s="3">
        <v>72258149</v>
      </c>
      <c r="I81" s="3">
        <v>74211361</v>
      </c>
      <c r="J81" s="3">
        <v>78664043</v>
      </c>
      <c r="K81" s="3">
        <v>83383886</v>
      </c>
    </row>
    <row r="82" spans="1:11" ht="12.75" hidden="1">
      <c r="A82" s="2" t="s">
        <v>69</v>
      </c>
      <c r="B82" s="3">
        <v>8797226</v>
      </c>
      <c r="C82" s="3">
        <v>9725814</v>
      </c>
      <c r="D82" s="3">
        <v>4313615</v>
      </c>
      <c r="E82" s="3">
        <v>8665700</v>
      </c>
      <c r="F82" s="3">
        <v>8666</v>
      </c>
      <c r="G82" s="3">
        <v>8666</v>
      </c>
      <c r="H82" s="3">
        <v>0</v>
      </c>
      <c r="I82" s="3">
        <v>8579043</v>
      </c>
      <c r="J82" s="3">
        <v>8493253</v>
      </c>
      <c r="K82" s="3">
        <v>8408320</v>
      </c>
    </row>
    <row r="83" spans="1:11" ht="12.75" hidden="1">
      <c r="A83" s="2" t="s">
        <v>70</v>
      </c>
      <c r="B83" s="3">
        <v>886418107</v>
      </c>
      <c r="C83" s="3">
        <v>840895307</v>
      </c>
      <c r="D83" s="3">
        <v>1118889741</v>
      </c>
      <c r="E83" s="3">
        <v>1097716812</v>
      </c>
      <c r="F83" s="3">
        <v>1097716812</v>
      </c>
      <c r="G83" s="3">
        <v>1097716812</v>
      </c>
      <c r="H83" s="3">
        <v>1227503715</v>
      </c>
      <c r="I83" s="3">
        <v>1156008157</v>
      </c>
      <c r="J83" s="3">
        <v>1263541185</v>
      </c>
      <c r="K83" s="3">
        <v>1368803645</v>
      </c>
    </row>
    <row r="84" spans="1:11" ht="12.75" hidden="1">
      <c r="A84" s="2" t="s">
        <v>71</v>
      </c>
      <c r="B84" s="3">
        <v>74156103</v>
      </c>
      <c r="C84" s="3">
        <v>108366862</v>
      </c>
      <c r="D84" s="3">
        <v>102187158</v>
      </c>
      <c r="E84" s="3">
        <v>0</v>
      </c>
      <c r="F84" s="3">
        <v>67352624</v>
      </c>
      <c r="G84" s="3">
        <v>67352624</v>
      </c>
      <c r="H84" s="3">
        <v>76530569</v>
      </c>
      <c r="I84" s="3">
        <v>100650715</v>
      </c>
      <c r="J84" s="3">
        <v>101571706</v>
      </c>
      <c r="K84" s="3">
        <v>102538748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1500000</v>
      </c>
      <c r="F6" s="6">
        <v>2152200</v>
      </c>
      <c r="G6" s="25">
        <v>2152200</v>
      </c>
      <c r="H6" s="26">
        <v>0</v>
      </c>
      <c r="I6" s="24">
        <v>2050000</v>
      </c>
      <c r="J6" s="6">
        <v>2173000</v>
      </c>
      <c r="K6" s="25">
        <v>2303380</v>
      </c>
    </row>
    <row r="7" spans="1:11" ht="13.5">
      <c r="A7" s="22" t="s">
        <v>19</v>
      </c>
      <c r="B7" s="6">
        <v>3605234</v>
      </c>
      <c r="C7" s="6">
        <v>4677772</v>
      </c>
      <c r="D7" s="23">
        <v>3357126</v>
      </c>
      <c r="E7" s="24">
        <v>3420000</v>
      </c>
      <c r="F7" s="6">
        <v>2653000</v>
      </c>
      <c r="G7" s="25">
        <v>2653000</v>
      </c>
      <c r="H7" s="26">
        <v>0</v>
      </c>
      <c r="I7" s="24">
        <v>2750000</v>
      </c>
      <c r="J7" s="6">
        <v>2915000</v>
      </c>
      <c r="K7" s="25">
        <v>3089900</v>
      </c>
    </row>
    <row r="8" spans="1:11" ht="13.5">
      <c r="A8" s="22" t="s">
        <v>20</v>
      </c>
      <c r="B8" s="6">
        <v>279940990</v>
      </c>
      <c r="C8" s="6">
        <v>273824341</v>
      </c>
      <c r="D8" s="23">
        <v>292700637</v>
      </c>
      <c r="E8" s="24">
        <v>381781000</v>
      </c>
      <c r="F8" s="6">
        <v>309079650</v>
      </c>
      <c r="G8" s="25">
        <v>309079650</v>
      </c>
      <c r="H8" s="26">
        <v>0</v>
      </c>
      <c r="I8" s="24">
        <v>397370000</v>
      </c>
      <c r="J8" s="6">
        <v>408527000</v>
      </c>
      <c r="K8" s="25">
        <v>357895000</v>
      </c>
    </row>
    <row r="9" spans="1:11" ht="13.5">
      <c r="A9" s="22" t="s">
        <v>21</v>
      </c>
      <c r="B9" s="6">
        <v>7800436</v>
      </c>
      <c r="C9" s="6">
        <v>11398665</v>
      </c>
      <c r="D9" s="23">
        <v>10561673</v>
      </c>
      <c r="E9" s="24">
        <v>538160</v>
      </c>
      <c r="F9" s="6">
        <v>2286150</v>
      </c>
      <c r="G9" s="25">
        <v>2286150</v>
      </c>
      <c r="H9" s="26">
        <v>0</v>
      </c>
      <c r="I9" s="24">
        <v>492150</v>
      </c>
      <c r="J9" s="6">
        <v>521690</v>
      </c>
      <c r="K9" s="25">
        <v>553000</v>
      </c>
    </row>
    <row r="10" spans="1:11" ht="25.5">
      <c r="A10" s="27" t="s">
        <v>94</v>
      </c>
      <c r="B10" s="28">
        <f>SUM(B5:B9)</f>
        <v>291346660</v>
      </c>
      <c r="C10" s="29">
        <f aca="true" t="shared" si="0" ref="C10:K10">SUM(C5:C9)</f>
        <v>289900778</v>
      </c>
      <c r="D10" s="30">
        <f t="shared" si="0"/>
        <v>306619436</v>
      </c>
      <c r="E10" s="28">
        <f t="shared" si="0"/>
        <v>387239160</v>
      </c>
      <c r="F10" s="29">
        <f t="shared" si="0"/>
        <v>316171000</v>
      </c>
      <c r="G10" s="31">
        <f t="shared" si="0"/>
        <v>316171000</v>
      </c>
      <c r="H10" s="32">
        <f t="shared" si="0"/>
        <v>0</v>
      </c>
      <c r="I10" s="28">
        <f t="shared" si="0"/>
        <v>402662150</v>
      </c>
      <c r="J10" s="29">
        <f t="shared" si="0"/>
        <v>414136690</v>
      </c>
      <c r="K10" s="31">
        <f t="shared" si="0"/>
        <v>363841280</v>
      </c>
    </row>
    <row r="11" spans="1:11" ht="13.5">
      <c r="A11" s="22" t="s">
        <v>22</v>
      </c>
      <c r="B11" s="6">
        <v>54599112</v>
      </c>
      <c r="C11" s="6">
        <v>65944936</v>
      </c>
      <c r="D11" s="23">
        <v>83434993</v>
      </c>
      <c r="E11" s="24">
        <v>107136870</v>
      </c>
      <c r="F11" s="6">
        <v>101633360</v>
      </c>
      <c r="G11" s="25">
        <v>101633360</v>
      </c>
      <c r="H11" s="26">
        <v>0</v>
      </c>
      <c r="I11" s="24">
        <v>111184292</v>
      </c>
      <c r="J11" s="6">
        <v>120044190</v>
      </c>
      <c r="K11" s="25">
        <v>127246890</v>
      </c>
    </row>
    <row r="12" spans="1:11" ht="13.5">
      <c r="A12" s="22" t="s">
        <v>23</v>
      </c>
      <c r="B12" s="6">
        <v>8876352</v>
      </c>
      <c r="C12" s="6">
        <v>9379877</v>
      </c>
      <c r="D12" s="23">
        <v>9974336</v>
      </c>
      <c r="E12" s="24">
        <v>12412850</v>
      </c>
      <c r="F12" s="6">
        <v>12840250</v>
      </c>
      <c r="G12" s="25">
        <v>12840250</v>
      </c>
      <c r="H12" s="26">
        <v>0</v>
      </c>
      <c r="I12" s="24">
        <v>14039410</v>
      </c>
      <c r="J12" s="6">
        <v>14881770</v>
      </c>
      <c r="K12" s="25">
        <v>15774660</v>
      </c>
    </row>
    <row r="13" spans="1:11" ht="13.5">
      <c r="A13" s="22" t="s">
        <v>95</v>
      </c>
      <c r="B13" s="6">
        <v>11849529</v>
      </c>
      <c r="C13" s="6">
        <v>16731178</v>
      </c>
      <c r="D13" s="23">
        <v>17790219</v>
      </c>
      <c r="E13" s="24">
        <v>18745970</v>
      </c>
      <c r="F13" s="6">
        <v>17932520</v>
      </c>
      <c r="G13" s="25">
        <v>17932520</v>
      </c>
      <c r="H13" s="26">
        <v>0</v>
      </c>
      <c r="I13" s="24">
        <v>18479950</v>
      </c>
      <c r="J13" s="6">
        <v>19588750</v>
      </c>
      <c r="K13" s="25">
        <v>20764070</v>
      </c>
    </row>
    <row r="14" spans="1:11" ht="13.5">
      <c r="A14" s="22" t="s">
        <v>24</v>
      </c>
      <c r="B14" s="6">
        <v>9897405</v>
      </c>
      <c r="C14" s="6">
        <v>7738903</v>
      </c>
      <c r="D14" s="23">
        <v>6748420</v>
      </c>
      <c r="E14" s="24">
        <v>3550800</v>
      </c>
      <c r="F14" s="6">
        <v>830200</v>
      </c>
      <c r="G14" s="25">
        <v>830200</v>
      </c>
      <c r="H14" s="26">
        <v>0</v>
      </c>
      <c r="I14" s="24">
        <v>1500000</v>
      </c>
      <c r="J14" s="6">
        <v>3069000</v>
      </c>
      <c r="K14" s="25">
        <v>3253140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147945613</v>
      </c>
      <c r="C16" s="6">
        <v>119791814</v>
      </c>
      <c r="D16" s="23">
        <v>185094608</v>
      </c>
      <c r="E16" s="24">
        <v>220576730</v>
      </c>
      <c r="F16" s="6">
        <v>148713999</v>
      </c>
      <c r="G16" s="25">
        <v>148713999</v>
      </c>
      <c r="H16" s="26">
        <v>0</v>
      </c>
      <c r="I16" s="24">
        <v>249621846</v>
      </c>
      <c r="J16" s="6">
        <v>214160200</v>
      </c>
      <c r="K16" s="25">
        <v>159280200</v>
      </c>
    </row>
    <row r="17" spans="1:11" ht="13.5">
      <c r="A17" s="22" t="s">
        <v>27</v>
      </c>
      <c r="B17" s="6">
        <v>57073996</v>
      </c>
      <c r="C17" s="6">
        <v>38456803</v>
      </c>
      <c r="D17" s="23">
        <v>38580747</v>
      </c>
      <c r="E17" s="24">
        <v>34682930</v>
      </c>
      <c r="F17" s="6">
        <v>42175770</v>
      </c>
      <c r="G17" s="25">
        <v>42175770</v>
      </c>
      <c r="H17" s="26">
        <v>0</v>
      </c>
      <c r="I17" s="24">
        <v>44355750</v>
      </c>
      <c r="J17" s="6">
        <v>46939490</v>
      </c>
      <c r="K17" s="25">
        <v>49486290</v>
      </c>
    </row>
    <row r="18" spans="1:11" ht="13.5">
      <c r="A18" s="34" t="s">
        <v>28</v>
      </c>
      <c r="B18" s="35">
        <f>SUM(B11:B17)</f>
        <v>290242007</v>
      </c>
      <c r="C18" s="36">
        <f aca="true" t="shared" si="1" ref="C18:K18">SUM(C11:C17)</f>
        <v>258043511</v>
      </c>
      <c r="D18" s="37">
        <f t="shared" si="1"/>
        <v>341623323</v>
      </c>
      <c r="E18" s="35">
        <f t="shared" si="1"/>
        <v>397106150</v>
      </c>
      <c r="F18" s="36">
        <f t="shared" si="1"/>
        <v>324126099</v>
      </c>
      <c r="G18" s="38">
        <f t="shared" si="1"/>
        <v>324126099</v>
      </c>
      <c r="H18" s="39">
        <f t="shared" si="1"/>
        <v>0</v>
      </c>
      <c r="I18" s="35">
        <f t="shared" si="1"/>
        <v>439181248</v>
      </c>
      <c r="J18" s="36">
        <f t="shared" si="1"/>
        <v>418683400</v>
      </c>
      <c r="K18" s="38">
        <f t="shared" si="1"/>
        <v>375805250</v>
      </c>
    </row>
    <row r="19" spans="1:11" ht="13.5">
      <c r="A19" s="34" t="s">
        <v>29</v>
      </c>
      <c r="B19" s="40">
        <f>+B10-B18</f>
        <v>1104653</v>
      </c>
      <c r="C19" s="41">
        <f aca="true" t="shared" si="2" ref="C19:K19">+C10-C18</f>
        <v>31857267</v>
      </c>
      <c r="D19" s="42">
        <f t="shared" si="2"/>
        <v>-35003887</v>
      </c>
      <c r="E19" s="40">
        <f t="shared" si="2"/>
        <v>-9866990</v>
      </c>
      <c r="F19" s="41">
        <f t="shared" si="2"/>
        <v>-7955099</v>
      </c>
      <c r="G19" s="43">
        <f t="shared" si="2"/>
        <v>-7955099</v>
      </c>
      <c r="H19" s="44">
        <f t="shared" si="2"/>
        <v>0</v>
      </c>
      <c r="I19" s="40">
        <f t="shared" si="2"/>
        <v>-36519098</v>
      </c>
      <c r="J19" s="41">
        <f t="shared" si="2"/>
        <v>-4546710</v>
      </c>
      <c r="K19" s="43">
        <f t="shared" si="2"/>
        <v>-11963970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96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97</v>
      </c>
      <c r="B22" s="51">
        <f>SUM(B19:B21)</f>
        <v>1104653</v>
      </c>
      <c r="C22" s="52">
        <f aca="true" t="shared" si="3" ref="C22:K22">SUM(C19:C21)</f>
        <v>31857267</v>
      </c>
      <c r="D22" s="53">
        <f t="shared" si="3"/>
        <v>-35003887</v>
      </c>
      <c r="E22" s="51">
        <f t="shared" si="3"/>
        <v>-9866990</v>
      </c>
      <c r="F22" s="52">
        <f t="shared" si="3"/>
        <v>-7955099</v>
      </c>
      <c r="G22" s="54">
        <f t="shared" si="3"/>
        <v>-7955099</v>
      </c>
      <c r="H22" s="55">
        <f t="shared" si="3"/>
        <v>0</v>
      </c>
      <c r="I22" s="51">
        <f t="shared" si="3"/>
        <v>-36519098</v>
      </c>
      <c r="J22" s="52">
        <f t="shared" si="3"/>
        <v>-4546710</v>
      </c>
      <c r="K22" s="54">
        <f t="shared" si="3"/>
        <v>-11963970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1104653</v>
      </c>
      <c r="C24" s="41">
        <f aca="true" t="shared" si="4" ref="C24:K24">SUM(C22:C23)</f>
        <v>31857267</v>
      </c>
      <c r="D24" s="42">
        <f t="shared" si="4"/>
        <v>-35003887</v>
      </c>
      <c r="E24" s="40">
        <f t="shared" si="4"/>
        <v>-9866990</v>
      </c>
      <c r="F24" s="41">
        <f t="shared" si="4"/>
        <v>-7955099</v>
      </c>
      <c r="G24" s="43">
        <f t="shared" si="4"/>
        <v>-7955099</v>
      </c>
      <c r="H24" s="44">
        <f t="shared" si="4"/>
        <v>0</v>
      </c>
      <c r="I24" s="40">
        <f t="shared" si="4"/>
        <v>-36519098</v>
      </c>
      <c r="J24" s="41">
        <f t="shared" si="4"/>
        <v>-4546710</v>
      </c>
      <c r="K24" s="43">
        <f t="shared" si="4"/>
        <v>-11963970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98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35789069</v>
      </c>
      <c r="C27" s="7">
        <v>19927040</v>
      </c>
      <c r="D27" s="64">
        <v>18203887</v>
      </c>
      <c r="E27" s="65">
        <v>12000000</v>
      </c>
      <c r="F27" s="7">
        <v>7350000</v>
      </c>
      <c r="G27" s="66">
        <v>7350000</v>
      </c>
      <c r="H27" s="67">
        <v>0</v>
      </c>
      <c r="I27" s="65">
        <v>21500000</v>
      </c>
      <c r="J27" s="7">
        <v>14500000</v>
      </c>
      <c r="K27" s="66">
        <v>7500000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99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7500000</v>
      </c>
      <c r="J30" s="6">
        <v>0</v>
      </c>
      <c r="K30" s="25">
        <v>0</v>
      </c>
    </row>
    <row r="31" spans="1:11" ht="13.5">
      <c r="A31" s="22" t="s">
        <v>35</v>
      </c>
      <c r="B31" s="6">
        <v>35789069</v>
      </c>
      <c r="C31" s="6">
        <v>19927040</v>
      </c>
      <c r="D31" s="23">
        <v>18203887</v>
      </c>
      <c r="E31" s="24">
        <v>12000000</v>
      </c>
      <c r="F31" s="6">
        <v>7350000</v>
      </c>
      <c r="G31" s="25">
        <v>7350000</v>
      </c>
      <c r="H31" s="26">
        <v>0</v>
      </c>
      <c r="I31" s="24">
        <v>14000000</v>
      </c>
      <c r="J31" s="6">
        <v>14500000</v>
      </c>
      <c r="K31" s="25">
        <v>7500000</v>
      </c>
    </row>
    <row r="32" spans="1:11" ht="13.5">
      <c r="A32" s="34" t="s">
        <v>36</v>
      </c>
      <c r="B32" s="7">
        <f>SUM(B28:B31)</f>
        <v>35789069</v>
      </c>
      <c r="C32" s="7">
        <f aca="true" t="shared" si="5" ref="C32:K32">SUM(C28:C31)</f>
        <v>19927040</v>
      </c>
      <c r="D32" s="64">
        <f t="shared" si="5"/>
        <v>18203887</v>
      </c>
      <c r="E32" s="65">
        <f t="shared" si="5"/>
        <v>12000000</v>
      </c>
      <c r="F32" s="7">
        <f t="shared" si="5"/>
        <v>7350000</v>
      </c>
      <c r="G32" s="66">
        <f t="shared" si="5"/>
        <v>7350000</v>
      </c>
      <c r="H32" s="67">
        <f t="shared" si="5"/>
        <v>0</v>
      </c>
      <c r="I32" s="65">
        <f t="shared" si="5"/>
        <v>21500000</v>
      </c>
      <c r="J32" s="7">
        <f t="shared" si="5"/>
        <v>14500000</v>
      </c>
      <c r="K32" s="66">
        <f t="shared" si="5"/>
        <v>7500000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58870006</v>
      </c>
      <c r="C35" s="6">
        <v>71896701</v>
      </c>
      <c r="D35" s="23">
        <v>77634427</v>
      </c>
      <c r="E35" s="24">
        <v>60577000</v>
      </c>
      <c r="F35" s="6">
        <v>60577000</v>
      </c>
      <c r="G35" s="25">
        <v>60577000</v>
      </c>
      <c r="H35" s="26">
        <v>111048914</v>
      </c>
      <c r="I35" s="24">
        <v>88681000</v>
      </c>
      <c r="J35" s="6">
        <v>79142000</v>
      </c>
      <c r="K35" s="25">
        <v>79684000</v>
      </c>
    </row>
    <row r="36" spans="1:11" ht="13.5">
      <c r="A36" s="22" t="s">
        <v>39</v>
      </c>
      <c r="B36" s="6">
        <v>362215436</v>
      </c>
      <c r="C36" s="6">
        <v>389198280</v>
      </c>
      <c r="D36" s="23">
        <v>387604467</v>
      </c>
      <c r="E36" s="24">
        <v>341431000</v>
      </c>
      <c r="F36" s="6">
        <v>341431000</v>
      </c>
      <c r="G36" s="25">
        <v>341431000</v>
      </c>
      <c r="H36" s="26">
        <v>345153186</v>
      </c>
      <c r="I36" s="24">
        <v>342000000</v>
      </c>
      <c r="J36" s="6">
        <v>377000000</v>
      </c>
      <c r="K36" s="25">
        <v>382000000</v>
      </c>
    </row>
    <row r="37" spans="1:11" ht="13.5">
      <c r="A37" s="22" t="s">
        <v>40</v>
      </c>
      <c r="B37" s="6">
        <v>65547561</v>
      </c>
      <c r="C37" s="6">
        <v>63626567</v>
      </c>
      <c r="D37" s="23">
        <v>68308783</v>
      </c>
      <c r="E37" s="24">
        <v>66700000</v>
      </c>
      <c r="F37" s="6">
        <v>68165000</v>
      </c>
      <c r="G37" s="25">
        <v>68165000</v>
      </c>
      <c r="H37" s="26">
        <v>23791181</v>
      </c>
      <c r="I37" s="24">
        <v>20000000</v>
      </c>
      <c r="J37" s="6">
        <v>10000000</v>
      </c>
      <c r="K37" s="25">
        <v>10000000</v>
      </c>
    </row>
    <row r="38" spans="1:11" ht="13.5">
      <c r="A38" s="22" t="s">
        <v>41</v>
      </c>
      <c r="B38" s="6">
        <v>47017423</v>
      </c>
      <c r="C38" s="6">
        <v>38643176</v>
      </c>
      <c r="D38" s="23">
        <v>37443379</v>
      </c>
      <c r="E38" s="24">
        <v>31453000</v>
      </c>
      <c r="F38" s="6">
        <v>274000</v>
      </c>
      <c r="G38" s="25">
        <v>274000</v>
      </c>
      <c r="H38" s="26">
        <v>29667799</v>
      </c>
      <c r="I38" s="24">
        <v>4274000</v>
      </c>
      <c r="J38" s="6">
        <v>30274000</v>
      </c>
      <c r="K38" s="25">
        <v>26274000</v>
      </c>
    </row>
    <row r="39" spans="1:11" ht="13.5">
      <c r="A39" s="22" t="s">
        <v>42</v>
      </c>
      <c r="B39" s="6">
        <v>308520458</v>
      </c>
      <c r="C39" s="6">
        <v>358825238</v>
      </c>
      <c r="D39" s="23">
        <v>359486732</v>
      </c>
      <c r="E39" s="24">
        <v>303855000</v>
      </c>
      <c r="F39" s="6">
        <v>333569000</v>
      </c>
      <c r="G39" s="25">
        <v>333569000</v>
      </c>
      <c r="H39" s="26">
        <v>402743120</v>
      </c>
      <c r="I39" s="24">
        <v>406407000</v>
      </c>
      <c r="J39" s="6">
        <v>415868000</v>
      </c>
      <c r="K39" s="25">
        <v>425410000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62808000</v>
      </c>
      <c r="C42" s="6">
        <v>55729000</v>
      </c>
      <c r="D42" s="23">
        <v>-20527609</v>
      </c>
      <c r="E42" s="24">
        <v>-9866840</v>
      </c>
      <c r="F42" s="6">
        <v>9977270</v>
      </c>
      <c r="G42" s="25">
        <v>9977270</v>
      </c>
      <c r="H42" s="26">
        <v>24978644</v>
      </c>
      <c r="I42" s="24">
        <v>-18039148</v>
      </c>
      <c r="J42" s="6">
        <v>15042041</v>
      </c>
      <c r="K42" s="25">
        <v>8800101</v>
      </c>
    </row>
    <row r="43" spans="1:11" ht="13.5">
      <c r="A43" s="22" t="s">
        <v>45</v>
      </c>
      <c r="B43" s="6">
        <v>-33496069</v>
      </c>
      <c r="C43" s="6">
        <v>-22301039</v>
      </c>
      <c r="D43" s="23">
        <v>-18514228</v>
      </c>
      <c r="E43" s="24">
        <v>-12000000</v>
      </c>
      <c r="F43" s="6">
        <v>-7350000</v>
      </c>
      <c r="G43" s="25">
        <v>-7350000</v>
      </c>
      <c r="H43" s="26">
        <v>-5032</v>
      </c>
      <c r="I43" s="24">
        <v>-21500000</v>
      </c>
      <c r="J43" s="6">
        <v>-14500000</v>
      </c>
      <c r="K43" s="25">
        <v>-7500000</v>
      </c>
    </row>
    <row r="44" spans="1:11" ht="13.5">
      <c r="A44" s="22" t="s">
        <v>46</v>
      </c>
      <c r="B44" s="6">
        <v>-6151000</v>
      </c>
      <c r="C44" s="6">
        <v>-6700000</v>
      </c>
      <c r="D44" s="23">
        <v>-7245671</v>
      </c>
      <c r="E44" s="24">
        <v>-8000000</v>
      </c>
      <c r="F44" s="6">
        <v>-7840000</v>
      </c>
      <c r="G44" s="25">
        <v>-7840000</v>
      </c>
      <c r="H44" s="26">
        <v>-7844506</v>
      </c>
      <c r="I44" s="24">
        <v>30000000</v>
      </c>
      <c r="J44" s="6">
        <v>0</v>
      </c>
      <c r="K44" s="25">
        <v>0</v>
      </c>
    </row>
    <row r="45" spans="1:11" ht="13.5">
      <c r="A45" s="34" t="s">
        <v>47</v>
      </c>
      <c r="B45" s="7">
        <v>33442050</v>
      </c>
      <c r="C45" s="7">
        <v>60170119</v>
      </c>
      <c r="D45" s="64">
        <v>13883015</v>
      </c>
      <c r="E45" s="65">
        <v>30305160</v>
      </c>
      <c r="F45" s="7">
        <v>8398108</v>
      </c>
      <c r="G45" s="66">
        <v>8398108</v>
      </c>
      <c r="H45" s="67">
        <v>30739944</v>
      </c>
      <c r="I45" s="65">
        <v>48869852</v>
      </c>
      <c r="J45" s="7">
        <v>49411893</v>
      </c>
      <c r="K45" s="66">
        <v>50711994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66493837</v>
      </c>
      <c r="C48" s="6">
        <v>85371275</v>
      </c>
      <c r="D48" s="23">
        <v>38361994</v>
      </c>
      <c r="E48" s="24">
        <v>272000</v>
      </c>
      <c r="F48" s="6">
        <v>30305000</v>
      </c>
      <c r="G48" s="25">
        <v>30305000</v>
      </c>
      <c r="H48" s="26">
        <v>30988273</v>
      </c>
      <c r="I48" s="24">
        <v>58409000</v>
      </c>
      <c r="J48" s="6">
        <v>48870000</v>
      </c>
      <c r="K48" s="25">
        <v>49412000</v>
      </c>
    </row>
    <row r="49" spans="1:11" ht="13.5">
      <c r="A49" s="22" t="s">
        <v>50</v>
      </c>
      <c r="B49" s="6">
        <f>+B75</f>
        <v>34146115.90107502</v>
      </c>
      <c r="C49" s="6">
        <f aca="true" t="shared" si="6" ref="C49:K49">+C75</f>
        <v>49509259.39912543</v>
      </c>
      <c r="D49" s="23">
        <f t="shared" si="6"/>
        <v>44374581.541460246</v>
      </c>
      <c r="E49" s="24">
        <f t="shared" si="6"/>
        <v>30000000</v>
      </c>
      <c r="F49" s="6">
        <f t="shared" si="6"/>
        <v>30001013.89029707</v>
      </c>
      <c r="G49" s="25">
        <f t="shared" si="6"/>
        <v>30001013.89029707</v>
      </c>
      <c r="H49" s="26">
        <f t="shared" si="6"/>
        <v>23791181</v>
      </c>
      <c r="I49" s="24">
        <f t="shared" si="6"/>
        <v>-10000000</v>
      </c>
      <c r="J49" s="6">
        <f t="shared" si="6"/>
        <v>-20000000</v>
      </c>
      <c r="K49" s="25">
        <f t="shared" si="6"/>
        <v>-20000000</v>
      </c>
    </row>
    <row r="50" spans="1:11" ht="13.5">
      <c r="A50" s="34" t="s">
        <v>51</v>
      </c>
      <c r="B50" s="7">
        <f>+B48-B49</f>
        <v>32347721.09892498</v>
      </c>
      <c r="C50" s="7">
        <f aca="true" t="shared" si="7" ref="C50:K50">+C48-C49</f>
        <v>35862015.60087457</v>
      </c>
      <c r="D50" s="64">
        <f t="shared" si="7"/>
        <v>-6012587.541460246</v>
      </c>
      <c r="E50" s="65">
        <f t="shared" si="7"/>
        <v>-29728000</v>
      </c>
      <c r="F50" s="7">
        <f t="shared" si="7"/>
        <v>303986.10970292985</v>
      </c>
      <c r="G50" s="66">
        <f t="shared" si="7"/>
        <v>303986.10970292985</v>
      </c>
      <c r="H50" s="67">
        <f t="shared" si="7"/>
        <v>7197092</v>
      </c>
      <c r="I50" s="65">
        <f t="shared" si="7"/>
        <v>68409000</v>
      </c>
      <c r="J50" s="7">
        <f t="shared" si="7"/>
        <v>68870000</v>
      </c>
      <c r="K50" s="66">
        <f t="shared" si="7"/>
        <v>69412000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355789069</v>
      </c>
      <c r="C53" s="6">
        <v>365449697</v>
      </c>
      <c r="D53" s="23">
        <v>320172463</v>
      </c>
      <c r="E53" s="24">
        <v>292141940</v>
      </c>
      <c r="F53" s="6">
        <v>287491940</v>
      </c>
      <c r="G53" s="25">
        <v>287491940</v>
      </c>
      <c r="H53" s="26">
        <v>280141940</v>
      </c>
      <c r="I53" s="24">
        <v>316956786</v>
      </c>
      <c r="J53" s="6">
        <v>290368036</v>
      </c>
      <c r="K53" s="25">
        <v>264031986</v>
      </c>
    </row>
    <row r="54" spans="1:11" ht="13.5">
      <c r="A54" s="22" t="s">
        <v>95</v>
      </c>
      <c r="B54" s="6">
        <v>11849529</v>
      </c>
      <c r="C54" s="6">
        <v>16731178</v>
      </c>
      <c r="D54" s="23">
        <v>17790219</v>
      </c>
      <c r="E54" s="24">
        <v>18745970</v>
      </c>
      <c r="F54" s="6">
        <v>17932520</v>
      </c>
      <c r="G54" s="25">
        <v>17932520</v>
      </c>
      <c r="H54" s="26">
        <v>0</v>
      </c>
      <c r="I54" s="24">
        <v>18479950</v>
      </c>
      <c r="J54" s="6">
        <v>19588750</v>
      </c>
      <c r="K54" s="25">
        <v>20764070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3347000</v>
      </c>
      <c r="E56" s="24">
        <v>0</v>
      </c>
      <c r="F56" s="6">
        <v>0</v>
      </c>
      <c r="G56" s="25">
        <v>0</v>
      </c>
      <c r="H56" s="26">
        <v>0</v>
      </c>
      <c r="I56" s="24">
        <v>6450000</v>
      </c>
      <c r="J56" s="6">
        <v>6873000</v>
      </c>
      <c r="K56" s="25">
        <v>7079000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100</v>
      </c>
      <c r="B70" s="5">
        <f>IF(ISERROR(B71/B72),0,(B71/B72))</f>
        <v>0.9829027505641992</v>
      </c>
      <c r="C70" s="5">
        <f aca="true" t="shared" si="8" ref="C70:K70">IF(ISERROR(C71/C72),0,(C71/C72))</f>
        <v>1.2308449278928717</v>
      </c>
      <c r="D70" s="5">
        <f t="shared" si="8"/>
        <v>1.3221645850993493</v>
      </c>
      <c r="E70" s="5">
        <f t="shared" si="8"/>
        <v>1</v>
      </c>
      <c r="F70" s="5">
        <f t="shared" si="8"/>
        <v>0.9999662036567644</v>
      </c>
      <c r="G70" s="5">
        <f t="shared" si="8"/>
        <v>0.9999662036567644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101</v>
      </c>
      <c r="B71" s="1">
        <f>+B83</f>
        <v>7667070</v>
      </c>
      <c r="C71" s="1">
        <f aca="true" t="shared" si="9" ref="C71:K71">+C83</f>
        <v>14029989</v>
      </c>
      <c r="D71" s="1">
        <f t="shared" si="9"/>
        <v>13964270</v>
      </c>
      <c r="E71" s="1">
        <f t="shared" si="9"/>
        <v>2038160</v>
      </c>
      <c r="F71" s="1">
        <f t="shared" si="9"/>
        <v>4438200</v>
      </c>
      <c r="G71" s="1">
        <f t="shared" si="9"/>
        <v>4438200</v>
      </c>
      <c r="H71" s="1">
        <f t="shared" si="9"/>
        <v>7758284</v>
      </c>
      <c r="I71" s="1">
        <f t="shared" si="9"/>
        <v>2542150</v>
      </c>
      <c r="J71" s="1">
        <f t="shared" si="9"/>
        <v>2694690</v>
      </c>
      <c r="K71" s="1">
        <f t="shared" si="9"/>
        <v>2856380</v>
      </c>
    </row>
    <row r="72" spans="1:11" ht="12.75" hidden="1">
      <c r="A72" s="1" t="s">
        <v>102</v>
      </c>
      <c r="B72" s="1">
        <f>+B77</f>
        <v>7800436</v>
      </c>
      <c r="C72" s="1">
        <f aca="true" t="shared" si="10" ref="C72:K72">+C77</f>
        <v>11398665</v>
      </c>
      <c r="D72" s="1">
        <f t="shared" si="10"/>
        <v>10561673</v>
      </c>
      <c r="E72" s="1">
        <f t="shared" si="10"/>
        <v>2038160</v>
      </c>
      <c r="F72" s="1">
        <f t="shared" si="10"/>
        <v>4438350</v>
      </c>
      <c r="G72" s="1">
        <f t="shared" si="10"/>
        <v>4438350</v>
      </c>
      <c r="H72" s="1">
        <f t="shared" si="10"/>
        <v>0</v>
      </c>
      <c r="I72" s="1">
        <f t="shared" si="10"/>
        <v>2542150</v>
      </c>
      <c r="J72" s="1">
        <f t="shared" si="10"/>
        <v>2694690</v>
      </c>
      <c r="K72" s="1">
        <f t="shared" si="10"/>
        <v>2856380</v>
      </c>
    </row>
    <row r="73" spans="1:11" ht="12.75" hidden="1">
      <c r="A73" s="1" t="s">
        <v>103</v>
      </c>
      <c r="B73" s="1">
        <f>+B74</f>
        <v>-16326474.666666672</v>
      </c>
      <c r="C73" s="1">
        <f aca="true" t="shared" si="11" ref="C73:K73">+(C78+C80+C81+C82)-(B78+B80+B81+B82)</f>
        <v>-13701670</v>
      </c>
      <c r="D73" s="1">
        <f t="shared" si="11"/>
        <v>6376108</v>
      </c>
      <c r="E73" s="1">
        <f t="shared" si="11"/>
        <v>42202714</v>
      </c>
      <c r="F73" s="1">
        <f>+(F78+F80+F81+F82)-(D78+D80+D81+D82)</f>
        <v>12169714</v>
      </c>
      <c r="G73" s="1">
        <f>+(G78+G80+G81+G82)-(D78+D80+D81+D82)</f>
        <v>12169714</v>
      </c>
      <c r="H73" s="1">
        <f>+(H78+H80+H81+H82)-(D78+D80+D81+D82)</f>
        <v>17280843</v>
      </c>
      <c r="I73" s="1">
        <f>+(I78+I80+I81+I82)-(E78+E80+E81+E82)</f>
        <v>-30033000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104</v>
      </c>
      <c r="B74" s="1">
        <f>+TREND(C74:E74)</f>
        <v>-16326474.666666672</v>
      </c>
      <c r="C74" s="1">
        <f>+C73</f>
        <v>-13701670</v>
      </c>
      <c r="D74" s="1">
        <f aca="true" t="shared" si="12" ref="D74:K74">+D73</f>
        <v>6376108</v>
      </c>
      <c r="E74" s="1">
        <f t="shared" si="12"/>
        <v>42202714</v>
      </c>
      <c r="F74" s="1">
        <f t="shared" si="12"/>
        <v>12169714</v>
      </c>
      <c r="G74" s="1">
        <f t="shared" si="12"/>
        <v>12169714</v>
      </c>
      <c r="H74" s="1">
        <f t="shared" si="12"/>
        <v>17280843</v>
      </c>
      <c r="I74" s="1">
        <f t="shared" si="12"/>
        <v>-30033000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105</v>
      </c>
      <c r="B75" s="1">
        <f>+B84-(((B80+B81+B78)*B70)-B79)</f>
        <v>34146115.90107502</v>
      </c>
      <c r="C75" s="1">
        <f aca="true" t="shared" si="13" ref="C75:K75">+C84-(((C80+C81+C78)*C70)-C79)</f>
        <v>49509259.39912543</v>
      </c>
      <c r="D75" s="1">
        <f t="shared" si="13"/>
        <v>44374581.541460246</v>
      </c>
      <c r="E75" s="1">
        <f t="shared" si="13"/>
        <v>30000000</v>
      </c>
      <c r="F75" s="1">
        <f t="shared" si="13"/>
        <v>30001013.89029707</v>
      </c>
      <c r="G75" s="1">
        <f t="shared" si="13"/>
        <v>30001013.89029707</v>
      </c>
      <c r="H75" s="1">
        <f t="shared" si="13"/>
        <v>23791181</v>
      </c>
      <c r="I75" s="1">
        <f t="shared" si="13"/>
        <v>-10000000</v>
      </c>
      <c r="J75" s="1">
        <f t="shared" si="13"/>
        <v>-20000000</v>
      </c>
      <c r="K75" s="1">
        <f t="shared" si="13"/>
        <v>-20000000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7800436</v>
      </c>
      <c r="C77" s="3">
        <v>11398665</v>
      </c>
      <c r="D77" s="3">
        <v>10561673</v>
      </c>
      <c r="E77" s="3">
        <v>2038160</v>
      </c>
      <c r="F77" s="3">
        <v>4438350</v>
      </c>
      <c r="G77" s="3">
        <v>4438350</v>
      </c>
      <c r="H77" s="3">
        <v>0</v>
      </c>
      <c r="I77" s="3">
        <v>2542150</v>
      </c>
      <c r="J77" s="3">
        <v>2694690</v>
      </c>
      <c r="K77" s="3">
        <v>2856380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971614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58874173</v>
      </c>
      <c r="C79" s="3">
        <v>63626567</v>
      </c>
      <c r="D79" s="3">
        <v>68308783</v>
      </c>
      <c r="E79" s="3">
        <v>60000000</v>
      </c>
      <c r="F79" s="3">
        <v>60000000</v>
      </c>
      <c r="G79" s="3">
        <v>60000000</v>
      </c>
      <c r="H79" s="3">
        <v>23791181</v>
      </c>
      <c r="I79" s="3">
        <v>20000000</v>
      </c>
      <c r="J79" s="3">
        <v>10000000</v>
      </c>
      <c r="K79" s="3">
        <v>10000000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25158193</v>
      </c>
      <c r="C81" s="3">
        <v>11469607</v>
      </c>
      <c r="D81" s="3">
        <v>18102286</v>
      </c>
      <c r="E81" s="3">
        <v>30000000</v>
      </c>
      <c r="F81" s="3">
        <v>30000000</v>
      </c>
      <c r="G81" s="3">
        <v>30000000</v>
      </c>
      <c r="H81" s="3">
        <v>34411515</v>
      </c>
      <c r="I81" s="3">
        <v>30000000</v>
      </c>
      <c r="J81" s="3">
        <v>30000000</v>
      </c>
      <c r="K81" s="3">
        <v>30000000</v>
      </c>
    </row>
    <row r="82" spans="1:11" ht="12.75" hidden="1">
      <c r="A82" s="2" t="s">
        <v>69</v>
      </c>
      <c r="B82" s="3">
        <v>269655</v>
      </c>
      <c r="C82" s="3">
        <v>256571</v>
      </c>
      <c r="D82" s="3">
        <v>0</v>
      </c>
      <c r="E82" s="3">
        <v>30305000</v>
      </c>
      <c r="F82" s="3">
        <v>272000</v>
      </c>
      <c r="G82" s="3">
        <v>272000</v>
      </c>
      <c r="H82" s="3">
        <v>0</v>
      </c>
      <c r="I82" s="3">
        <v>272000</v>
      </c>
      <c r="J82" s="3">
        <v>272000</v>
      </c>
      <c r="K82" s="3">
        <v>272000</v>
      </c>
    </row>
    <row r="83" spans="1:11" ht="12.75" hidden="1">
      <c r="A83" s="2" t="s">
        <v>70</v>
      </c>
      <c r="B83" s="3">
        <v>7667070</v>
      </c>
      <c r="C83" s="3">
        <v>14029989</v>
      </c>
      <c r="D83" s="3">
        <v>13964270</v>
      </c>
      <c r="E83" s="3">
        <v>2038160</v>
      </c>
      <c r="F83" s="3">
        <v>4438200</v>
      </c>
      <c r="G83" s="3">
        <v>4438200</v>
      </c>
      <c r="H83" s="3">
        <v>7758284</v>
      </c>
      <c r="I83" s="3">
        <v>2542150</v>
      </c>
      <c r="J83" s="3">
        <v>2694690</v>
      </c>
      <c r="K83" s="3">
        <v>2856380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2015-12-01T14:54:17Z</dcterms:created>
  <dcterms:modified xsi:type="dcterms:W3CDTF">2015-12-01T14:54:43Z</dcterms:modified>
  <cp:category/>
  <cp:version/>
  <cp:contentType/>
  <cp:contentStatus/>
</cp:coreProperties>
</file>