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1" sheetId="22" r:id="rId22"/>
    <sheet name="NC082" sheetId="23" r:id="rId23"/>
    <sheet name="NC083" sheetId="24" r:id="rId24"/>
    <sheet name="NC084" sheetId="25" r:id="rId25"/>
    <sheet name="NC085" sheetId="26" r:id="rId26"/>
    <sheet name="NC086" sheetId="27" r:id="rId27"/>
    <sheet name="DC8" sheetId="28" r:id="rId28"/>
    <sheet name="NC091" sheetId="29" r:id="rId29"/>
    <sheet name="NC092" sheetId="30" r:id="rId30"/>
    <sheet name="NC093" sheetId="31" r:id="rId31"/>
    <sheet name="NC094" sheetId="32" r:id="rId32"/>
    <sheet name="DC9" sheetId="33" r:id="rId33"/>
  </sheets>
  <definedNames>
    <definedName name="_xlnm.Print_Area" localSheetId="4">'DC45'!$A$1:$K$69</definedName>
    <definedName name="_xlnm.Print_Area" localSheetId="11">'DC6'!$A$1:$K$69</definedName>
    <definedName name="_xlnm.Print_Area" localSheetId="20">'DC7'!$A$1:$K$69</definedName>
    <definedName name="_xlnm.Print_Area" localSheetId="27">'DC8'!$A$1:$K$69</definedName>
    <definedName name="_xlnm.Print_Area" localSheetId="32">'DC9'!$A$1:$K$69</definedName>
    <definedName name="_xlnm.Print_Area" localSheetId="5">'NC061'!$A$1:$K$69</definedName>
    <definedName name="_xlnm.Print_Area" localSheetId="6">'NC062'!$A$1:$K$69</definedName>
    <definedName name="_xlnm.Print_Area" localSheetId="7">'NC064'!$A$1:$K$69</definedName>
    <definedName name="_xlnm.Print_Area" localSheetId="8">'NC065'!$A$1:$K$69</definedName>
    <definedName name="_xlnm.Print_Area" localSheetId="9">'NC066'!$A$1:$K$69</definedName>
    <definedName name="_xlnm.Print_Area" localSheetId="10">'NC067'!$A$1:$K$69</definedName>
    <definedName name="_xlnm.Print_Area" localSheetId="12">'NC071'!$A$1:$K$69</definedName>
    <definedName name="_xlnm.Print_Area" localSheetId="13">'NC072'!$A$1:$K$69</definedName>
    <definedName name="_xlnm.Print_Area" localSheetId="14">'NC073'!$A$1:$K$69</definedName>
    <definedName name="_xlnm.Print_Area" localSheetId="15">'NC074'!$A$1:$K$69</definedName>
    <definedName name="_xlnm.Print_Area" localSheetId="16">'NC075'!$A$1:$K$69</definedName>
    <definedName name="_xlnm.Print_Area" localSheetId="17">'NC076'!$A$1:$K$69</definedName>
    <definedName name="_xlnm.Print_Area" localSheetId="18">'NC077'!$A$1:$K$69</definedName>
    <definedName name="_xlnm.Print_Area" localSheetId="19">'NC078'!$A$1:$K$69</definedName>
    <definedName name="_xlnm.Print_Area" localSheetId="21">'NC081'!$A$1:$K$69</definedName>
    <definedName name="_xlnm.Print_Area" localSheetId="22">'NC082'!$A$1:$K$69</definedName>
    <definedName name="_xlnm.Print_Area" localSheetId="23">'NC083'!$A$1:$K$69</definedName>
    <definedName name="_xlnm.Print_Area" localSheetId="24">'NC084'!$A$1:$K$69</definedName>
    <definedName name="_xlnm.Print_Area" localSheetId="25">'NC085'!$A$1:$K$69</definedName>
    <definedName name="_xlnm.Print_Area" localSheetId="26">'NC086'!$A$1:$K$69</definedName>
    <definedName name="_xlnm.Print_Area" localSheetId="28">'NC091'!$A$1:$K$69</definedName>
    <definedName name="_xlnm.Print_Area" localSheetId="29">'NC092'!$A$1:$K$69</definedName>
    <definedName name="_xlnm.Print_Area" localSheetId="30">'NC093'!$A$1:$K$69</definedName>
    <definedName name="_xlnm.Print_Area" localSheetId="31">'NC094'!$A$1:$K$69</definedName>
    <definedName name="_xlnm.Print_Area" localSheetId="1">'NC451'!$A$1:$K$69</definedName>
    <definedName name="_xlnm.Print_Area" localSheetId="2">'NC452'!$A$1:$K$69</definedName>
    <definedName name="_xlnm.Print_Area" localSheetId="3">'NC453'!$A$1:$K$69</definedName>
    <definedName name="_xlnm.Print_Area" localSheetId="0">'Summary'!$A$1:$K$69</definedName>
  </definedNames>
  <calcPr fullCalcOnLoad="1"/>
</workbook>
</file>

<file path=xl/sharedStrings.xml><?xml version="1.0" encoding="utf-8"?>
<sst xmlns="http://schemas.openxmlformats.org/spreadsheetml/2006/main" count="2937" uniqueCount="117">
  <si>
    <t>Northern Cape: Joe Morolong(NC451) - Table A1 Budget Summary for 4th Quarter ended 30 June 2015 (Figures Finalised as at 2015/10/13)</t>
  </si>
  <si>
    <t>Description</t>
  </si>
  <si>
    <t>2011/12</t>
  </si>
  <si>
    <t>2012/13</t>
  </si>
  <si>
    <t>2013/14</t>
  </si>
  <si>
    <t>Current year 2014/15</t>
  </si>
  <si>
    <t>2015/16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</si>
  <si>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</si>
  <si>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</si>
  <si>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</si>
  <si>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</si>
  <si>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</si>
  <si>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Pre-audit Outcome</t>
  </si>
  <si>
    <t>Budget Year 2015/16</t>
  </si>
  <si>
    <t>Budget Year 2016/17</t>
  </si>
  <si>
    <t>Budget Year 2017/18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</si>
  <si>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</si>
  <si>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</si>
  <si>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</si>
  <si>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</si>
  <si>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</si>
  <si>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</si>
  <si>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</si>
  <si>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</si>
  <si>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</si>
  <si>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</si>
  <si>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</si>
  <si>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</si>
  <si>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</si>
  <si>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</si>
  <si>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</si>
  <si>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</si>
  <si>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</si>
  <si>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</si>
  <si>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</si>
  <si>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</si>
  <si>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</si>
  <si>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</si>
  <si>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</si>
  <si>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</si>
  <si>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</si>
  <si>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</si>
  <si>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</si>
  <si>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</si>
  <si>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</si>
  <si>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</si>
  <si>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</si>
  <si>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</si>
  <si>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</si>
  <si>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</si>
  <si>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</si>
  <si>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</si>
  <si>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</si>
  <si>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</si>
  <si>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Renewal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</si>
  <si>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</si>
  <si>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</si>
  <si>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</si>
  <si>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</si>
  <si>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</si>
  <si>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</si>
  <si>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</si>
  <si>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</si>
  <si>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</si>
  <si>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</si>
  <si>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</si>
  <si>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</si>
  <si>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</si>
  <si>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</si>
  <si>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</si>
  <si>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</si>
  <si>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</si>
  <si>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</si>
  <si>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Northern Cape: Ga-Segonyana(NC452) - Table A1 Budget Summary for 4th Quarter ended 30 June 2015 (Figures Finalised as at 2015/10/13)</t>
  </si>
  <si>
    <t>Northern Cape: Gamagara(NC453) - Table A1 Budget Summary for 4th Quarter ended 30 June 2015 (Figures Finalised as at 2015/10/13)</t>
  </si>
  <si>
    <t>Northern Cape: John Taolo Gaetsewe(DC45) - Table A1 Budget Summary for 4th Quarter ended 30 June 2015 (Figures Finalised as at 2015/10/13)</t>
  </si>
  <si>
    <t>Northern Cape: Richtersveld(NC061) - Table A1 Budget Summary for 4th Quarter ended 30 June 2015 (Figures Finalised as at 2015/10/13)</t>
  </si>
  <si>
    <t>Northern Cape: Nama Khoi(NC062) - Table A1 Budget Summary for 4th Quarter ended 30 June 2015 (Figures Finalised as at 2015/10/13)</t>
  </si>
  <si>
    <t>Northern Cape: Kamiesberg(NC064) - Table A1 Budget Summary for 4th Quarter ended 30 June 2015 (Figures Finalised as at 2015/10/13)</t>
  </si>
  <si>
    <t>Northern Cape: Hantam(NC065) - Table A1 Budget Summary for 4th Quarter ended 30 June 2015 (Figures Finalised as at 2015/10/13)</t>
  </si>
  <si>
    <t>Northern Cape: Karoo Hoogland(NC066) - Table A1 Budget Summary for 4th Quarter ended 30 June 2015 (Figures Finalised as at 2015/10/13)</t>
  </si>
  <si>
    <t>Northern Cape: Khai-Ma(NC067) - Table A1 Budget Summary for 4th Quarter ended 30 June 2015 (Figures Finalised as at 2015/10/13)</t>
  </si>
  <si>
    <t>Northern Cape: Namakwa(DC6) - Table A1 Budget Summary for 4th Quarter ended 30 June 2015 (Figures Finalised as at 2015/10/13)</t>
  </si>
  <si>
    <t>Northern Cape: Ubuntu(NC071) - Table A1 Budget Summary for 4th Quarter ended 30 June 2015 (Figures Finalised as at 2015/10/13)</t>
  </si>
  <si>
    <t>Northern Cape: Umsobomvu(NC072) - Table A1 Budget Summary for 4th Quarter ended 30 June 2015 (Figures Finalised as at 2015/10/13)</t>
  </si>
  <si>
    <t>Northern Cape: Emthanjeni(NC073) - Table A1 Budget Summary for 4th Quarter ended 30 June 2015 (Figures Finalised as at 2015/10/13)</t>
  </si>
  <si>
    <t>Northern Cape: Kareeberg(NC074) - Table A1 Budget Summary for 4th Quarter ended 30 June 2015 (Figures Finalised as at 2015/10/13)</t>
  </si>
  <si>
    <t>Northern Cape: Renosterberg(NC075) - Table A1 Budget Summary for 4th Quarter ended 30 June 2015 (Figures Finalised as at 2015/10/13)</t>
  </si>
  <si>
    <t>Northern Cape: Thembelihle(NC076) - Table A1 Budget Summary for 4th Quarter ended 30 June 2015 (Figures Finalised as at 2015/10/13)</t>
  </si>
  <si>
    <t>Northern Cape: Siyathemba(NC077) - Table A1 Budget Summary for 4th Quarter ended 30 June 2015 (Figures Finalised as at 2015/10/13)</t>
  </si>
  <si>
    <t>Northern Cape: Siyancuma(NC078) - Table A1 Budget Summary for 4th Quarter ended 30 June 2015 (Figures Finalised as at 2015/10/13)</t>
  </si>
  <si>
    <t>Northern Cape: Pixley Ka Seme (Nc)(DC7) - Table A1 Budget Summary for 4th Quarter ended 30 June 2015 (Figures Finalised as at 2015/10/13)</t>
  </si>
  <si>
    <t>Northern Cape: Mier(NC081) - Table A1 Budget Summary for 4th Quarter ended 30 June 2015 (Figures Finalised as at 2015/10/13)</t>
  </si>
  <si>
    <t>Northern Cape: !Kai! Garib(NC082) - Table A1 Budget Summary for 4th Quarter ended 30 June 2015 (Figures Finalised as at 2015/10/13)</t>
  </si>
  <si>
    <t>Northern Cape: //Khara Hais(NC083) - Table A1 Budget Summary for 4th Quarter ended 30 June 2015 (Figures Finalised as at 2015/10/13)</t>
  </si>
  <si>
    <t>Northern Cape: !Kheis(NC084) - Table A1 Budget Summary for 4th Quarter ended 30 June 2015 (Figures Finalised as at 2015/10/13)</t>
  </si>
  <si>
    <t>Northern Cape: Tsantsabane(NC085) - Table A1 Budget Summary for 4th Quarter ended 30 June 2015 (Figures Finalised as at 2015/10/13)</t>
  </si>
  <si>
    <t>Northern Cape: Kgatelopele(NC086) - Table A1 Budget Summary for 4th Quarter ended 30 June 2015 (Figures Finalised as at 2015/10/13)</t>
  </si>
  <si>
    <t>Northern Cape: Z F Mgcawu(DC8) - Table A1 Budget Summary for 4th Quarter ended 30 June 2015 (Figures Finalised as at 2015/10/13)</t>
  </si>
  <si>
    <t>Northern Cape: Sol Plaatje(NC091) - Table A1 Budget Summary for 4th Quarter ended 30 June 2015 (Figures Finalised as at 2015/10/13)</t>
  </si>
  <si>
    <t>Northern Cape: Dikgatlong(NC092) - Table A1 Budget Summary for 4th Quarter ended 30 June 2015 (Figures Finalised as at 2015/10/13)</t>
  </si>
  <si>
    <t>Northern Cape: Magareng(NC093) - Table A1 Budget Summary for 4th Quarter ended 30 June 2015 (Figures Finalised as at 2015/10/13)</t>
  </si>
  <si>
    <t>Northern Cape: Phokwane(NC094) - Table A1 Budget Summary for 4th Quarter ended 30 June 2015 (Figures Finalised as at 2015/10/13)</t>
  </si>
  <si>
    <t>Northern Cape: Frances Baard(DC9) - Table A1 Budget Summary for 4th Quarter ended 30 June 2015 (Figures Finalised as at 2015/10/13)</t>
  </si>
  <si>
    <t>Summary - Table A1 Budget Summary for 4th Quarter ended 30 June 2015 (Figures Finalised as at 2015/10/13)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</si>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</sst>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_(* #,##0,,_);_(* \(#,##0,,\);_(* &quot;–&quot;?_);_(@_)"/>
    <numFmt numFmtId="170" formatCode="_(* #,##0,_);_(* \(#,##0,\);_(* &quot;–&quot;?_);_(@_)"/>
    <numFmt numFmtId="171" formatCode="_ * #,##0_ ;_ * \-#,##0_ ;_ * &quot;-&quot;??_ ;_ @_ "/>
    <numFmt numFmtId="172" formatCode="0.0%;[Red]\(0.0%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168" fontId="44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72" fontId="5" fillId="0" borderId="0" xfId="59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 applyProtection="1">
      <alignment/>
      <protection/>
    </xf>
    <xf numFmtId="173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3" fontId="5" fillId="0" borderId="21" xfId="0" applyNumberFormat="1" applyFont="1" applyBorder="1" applyAlignment="1" applyProtection="1">
      <alignment/>
      <protection/>
    </xf>
    <xf numFmtId="173" fontId="5" fillId="0" borderId="10" xfId="0" applyNumberFormat="1" applyFont="1" applyBorder="1" applyAlignment="1" applyProtection="1">
      <alignment/>
      <protection/>
    </xf>
    <xf numFmtId="173" fontId="5" fillId="0" borderId="22" xfId="0" applyNumberFormat="1" applyFont="1" applyBorder="1" applyAlignment="1" applyProtection="1">
      <alignment/>
      <protection/>
    </xf>
    <xf numFmtId="173" fontId="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3" fontId="5" fillId="0" borderId="23" xfId="0" applyNumberFormat="1" applyFont="1" applyFill="1" applyBorder="1" applyAlignment="1" applyProtection="1">
      <alignment/>
      <protection/>
    </xf>
    <xf numFmtId="173" fontId="5" fillId="0" borderId="24" xfId="0" applyNumberFormat="1" applyFont="1" applyFill="1" applyBorder="1" applyAlignment="1" applyProtection="1">
      <alignment/>
      <protection/>
    </xf>
    <xf numFmtId="173" fontId="5" fillId="0" borderId="25" xfId="0" applyNumberFormat="1" applyFont="1" applyFill="1" applyBorder="1" applyAlignment="1" applyProtection="1">
      <alignment/>
      <protection/>
    </xf>
    <xf numFmtId="173" fontId="5" fillId="0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73" fontId="3" fillId="0" borderId="26" xfId="0" applyNumberFormat="1" applyFont="1" applyFill="1" applyBorder="1" applyAlignment="1" applyProtection="1">
      <alignment vertical="top"/>
      <protection/>
    </xf>
    <xf numFmtId="173" fontId="3" fillId="0" borderId="27" xfId="0" applyNumberFormat="1" applyFont="1" applyFill="1" applyBorder="1" applyAlignment="1" applyProtection="1">
      <alignment vertical="top"/>
      <protection/>
    </xf>
    <xf numFmtId="173" fontId="3" fillId="0" borderId="28" xfId="0" applyNumberFormat="1" applyFont="1" applyFill="1" applyBorder="1" applyAlignment="1" applyProtection="1">
      <alignment vertical="top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173" fontId="3" fillId="0" borderId="27" xfId="0" applyNumberFormat="1" applyFont="1" applyFill="1" applyBorder="1" applyAlignment="1" applyProtection="1">
      <alignment/>
      <protection/>
    </xf>
    <xf numFmtId="173" fontId="3" fillId="0" borderId="28" xfId="0" applyNumberFormat="1" applyFont="1" applyFill="1" applyBorder="1" applyAlignment="1" applyProtection="1">
      <alignment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3" fontId="3" fillId="0" borderId="32" xfId="0" applyNumberFormat="1" applyFont="1" applyFill="1" applyBorder="1" applyAlignment="1" applyProtection="1">
      <alignment/>
      <protection/>
    </xf>
    <xf numFmtId="173" fontId="3" fillId="0" borderId="33" xfId="0" applyNumberFormat="1" applyFont="1" applyFill="1" applyBorder="1" applyAlignment="1" applyProtection="1">
      <alignment/>
      <protection/>
    </xf>
    <xf numFmtId="173" fontId="3" fillId="0" borderId="34" xfId="0" applyNumberFormat="1" applyFont="1" applyFill="1" applyBorder="1" applyAlignment="1" applyProtection="1">
      <alignment/>
      <protection/>
    </xf>
    <xf numFmtId="173" fontId="3" fillId="0" borderId="35" xfId="0" applyNumberFormat="1" applyFont="1" applyFill="1" applyBorder="1" applyAlignment="1" applyProtection="1">
      <alignment/>
      <protection/>
    </xf>
    <xf numFmtId="173" fontId="5" fillId="0" borderId="36" xfId="0" applyNumberFormat="1" applyFont="1" applyFill="1" applyBorder="1" applyAlignment="1" applyProtection="1">
      <alignment/>
      <protection/>
    </xf>
    <xf numFmtId="173" fontId="5" fillId="0" borderId="37" xfId="0" applyNumberFormat="1" applyFont="1" applyFill="1" applyBorder="1" applyAlignment="1" applyProtection="1">
      <alignment/>
      <protection/>
    </xf>
    <xf numFmtId="173" fontId="5" fillId="0" borderId="38" xfId="0" applyNumberFormat="1" applyFont="1" applyFill="1" applyBorder="1" applyAlignment="1" applyProtection="1">
      <alignment/>
      <protection/>
    </xf>
    <xf numFmtId="173" fontId="5" fillId="0" borderId="39" xfId="0" applyNumberFormat="1" applyFont="1" applyFill="1" applyBorder="1" applyAlignment="1" applyProtection="1">
      <alignment/>
      <protection/>
    </xf>
    <xf numFmtId="173" fontId="5" fillId="0" borderId="40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3" fontId="3" fillId="0" borderId="32" xfId="0" applyNumberFormat="1" applyFont="1" applyFill="1" applyBorder="1" applyAlignment="1" applyProtection="1">
      <alignment vertical="top"/>
      <protection/>
    </xf>
    <xf numFmtId="173" fontId="3" fillId="0" borderId="33" xfId="0" applyNumberFormat="1" applyFont="1" applyFill="1" applyBorder="1" applyAlignment="1" applyProtection="1">
      <alignment vertical="top"/>
      <protection/>
    </xf>
    <xf numFmtId="173" fontId="3" fillId="0" borderId="34" xfId="0" applyNumberFormat="1" applyFont="1" applyFill="1" applyBorder="1" applyAlignment="1" applyProtection="1">
      <alignment vertical="top"/>
      <protection/>
    </xf>
    <xf numFmtId="173" fontId="3" fillId="0" borderId="35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73" fontId="5" fillId="0" borderId="41" xfId="0" applyNumberFormat="1" applyFont="1" applyBorder="1" applyAlignment="1" applyProtection="1">
      <alignment/>
      <protection/>
    </xf>
    <xf numFmtId="173" fontId="5" fillId="0" borderId="42" xfId="0" applyNumberFormat="1" applyFont="1" applyBorder="1" applyAlignment="1" applyProtection="1">
      <alignment/>
      <protection/>
    </xf>
    <xf numFmtId="173" fontId="5" fillId="0" borderId="43" xfId="0" applyNumberFormat="1" applyFont="1" applyBorder="1" applyAlignment="1" applyProtection="1">
      <alignment/>
      <protection/>
    </xf>
    <xf numFmtId="173" fontId="5" fillId="0" borderId="44" xfId="0" applyNumberFormat="1" applyFont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3" fontId="3" fillId="0" borderId="21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173" fontId="3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3" fontId="5" fillId="0" borderId="16" xfId="0" applyNumberFormat="1" applyFont="1" applyBorder="1" applyAlignment="1" applyProtection="1">
      <alignment/>
      <protection/>
    </xf>
    <xf numFmtId="173" fontId="5" fillId="0" borderId="17" xfId="0" applyNumberFormat="1" applyFont="1" applyBorder="1" applyAlignment="1" applyProtection="1">
      <alignment/>
      <protection/>
    </xf>
    <xf numFmtId="173" fontId="5" fillId="0" borderId="18" xfId="0" applyNumberFormat="1" applyFont="1" applyBorder="1" applyAlignment="1" applyProtection="1">
      <alignment/>
      <protection/>
    </xf>
    <xf numFmtId="173" fontId="5" fillId="0" borderId="19" xfId="0" applyNumberFormat="1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3" fontId="5" fillId="0" borderId="16" xfId="0" applyNumberFormat="1" applyFont="1" applyFill="1" applyBorder="1" applyAlignment="1" applyProtection="1">
      <alignment/>
      <protection/>
    </xf>
    <xf numFmtId="173" fontId="5" fillId="0" borderId="17" xfId="0" applyNumberFormat="1" applyFont="1" applyFill="1" applyBorder="1" applyAlignment="1" applyProtection="1">
      <alignment/>
      <protection/>
    </xf>
    <xf numFmtId="173" fontId="5" fillId="0" borderId="18" xfId="0" applyNumberFormat="1" applyFont="1" applyFill="1" applyBorder="1" applyAlignment="1" applyProtection="1">
      <alignment/>
      <protection/>
    </xf>
    <xf numFmtId="173" fontId="5" fillId="0" borderId="19" xfId="0" applyNumberFormat="1" applyFont="1" applyFill="1" applyBorder="1" applyAlignment="1" applyProtection="1">
      <alignment/>
      <protection/>
    </xf>
    <xf numFmtId="173" fontId="5" fillId="0" borderId="21" xfId="0" applyNumberFormat="1" applyFont="1" applyFill="1" applyBorder="1" applyAlignment="1" applyProtection="1">
      <alignment/>
      <protection/>
    </xf>
    <xf numFmtId="173" fontId="5" fillId="0" borderId="22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left" indent="1"/>
      <protection/>
    </xf>
    <xf numFmtId="169" fontId="5" fillId="0" borderId="21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/>
      <protection/>
    </xf>
    <xf numFmtId="169" fontId="5" fillId="0" borderId="22" xfId="0" applyNumberFormat="1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2"/>
      <protection/>
    </xf>
    <xf numFmtId="171" fontId="5" fillId="0" borderId="21" xfId="42" applyNumberFormat="1" applyFont="1" applyFill="1" applyBorder="1" applyAlignment="1" applyProtection="1">
      <alignment/>
      <protection/>
    </xf>
    <xf numFmtId="171" fontId="5" fillId="0" borderId="10" xfId="42" applyNumberFormat="1" applyFont="1" applyFill="1" applyBorder="1" applyAlignment="1" applyProtection="1">
      <alignment/>
      <protection/>
    </xf>
    <xf numFmtId="171" fontId="5" fillId="0" borderId="22" xfId="42" applyNumberFormat="1" applyFont="1" applyFill="1" applyBorder="1" applyAlignment="1" applyProtection="1">
      <alignment/>
      <protection/>
    </xf>
    <xf numFmtId="171" fontId="5" fillId="0" borderId="0" xfId="42" applyNumberFormat="1" applyFont="1" applyFill="1" applyBorder="1" applyAlignment="1" applyProtection="1">
      <alignment/>
      <protection/>
    </xf>
    <xf numFmtId="169" fontId="5" fillId="0" borderId="16" xfId="0" applyNumberFormat="1" applyFont="1" applyFill="1" applyBorder="1" applyAlignment="1" applyProtection="1">
      <alignment/>
      <protection/>
    </xf>
    <xf numFmtId="169" fontId="5" fillId="0" borderId="17" xfId="0" applyNumberFormat="1" applyFont="1" applyFill="1" applyBorder="1" applyAlignment="1" applyProtection="1">
      <alignment/>
      <protection/>
    </xf>
    <xf numFmtId="169" fontId="5" fillId="0" borderId="18" xfId="0" applyNumberFormat="1" applyFont="1" applyFill="1" applyBorder="1" applyAlignment="1" applyProtection="1">
      <alignment/>
      <protection/>
    </xf>
    <xf numFmtId="169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480127865</v>
      </c>
      <c r="C5" s="6">
        <v>568081082</v>
      </c>
      <c r="D5" s="23">
        <v>648141033</v>
      </c>
      <c r="E5" s="24">
        <v>1118550681</v>
      </c>
      <c r="F5" s="6">
        <v>910395067</v>
      </c>
      <c r="G5" s="25">
        <v>910395067</v>
      </c>
      <c r="H5" s="26">
        <v>0</v>
      </c>
      <c r="I5" s="24">
        <v>1216209098</v>
      </c>
      <c r="J5" s="6">
        <v>1302943668</v>
      </c>
      <c r="K5" s="25">
        <v>1390992913</v>
      </c>
    </row>
    <row r="6" spans="1:11" ht="13.5">
      <c r="A6" s="22" t="s">
        <v>18</v>
      </c>
      <c r="B6" s="6">
        <v>1782585605</v>
      </c>
      <c r="C6" s="6">
        <v>2112070837</v>
      </c>
      <c r="D6" s="23">
        <v>2250794509</v>
      </c>
      <c r="E6" s="24">
        <v>2562170884</v>
      </c>
      <c r="F6" s="6">
        <v>2545577248</v>
      </c>
      <c r="G6" s="25">
        <v>2545577248</v>
      </c>
      <c r="H6" s="26">
        <v>0</v>
      </c>
      <c r="I6" s="24">
        <v>2785875692</v>
      </c>
      <c r="J6" s="6">
        <v>2985863040</v>
      </c>
      <c r="K6" s="25">
        <v>3198873761</v>
      </c>
    </row>
    <row r="7" spans="1:11" ht="13.5">
      <c r="A7" s="22" t="s">
        <v>19</v>
      </c>
      <c r="B7" s="6">
        <v>40460116</v>
      </c>
      <c r="C7" s="6">
        <v>45078688</v>
      </c>
      <c r="D7" s="23">
        <v>49740144</v>
      </c>
      <c r="E7" s="24">
        <v>34405524</v>
      </c>
      <c r="F7" s="6">
        <v>36846655</v>
      </c>
      <c r="G7" s="25">
        <v>36846655</v>
      </c>
      <c r="H7" s="26">
        <v>0</v>
      </c>
      <c r="I7" s="24">
        <v>39321147</v>
      </c>
      <c r="J7" s="6">
        <v>43707473</v>
      </c>
      <c r="K7" s="25">
        <v>45968699</v>
      </c>
    </row>
    <row r="8" spans="1:11" ht="13.5">
      <c r="A8" s="22" t="s">
        <v>20</v>
      </c>
      <c r="B8" s="6">
        <v>1263116862</v>
      </c>
      <c r="C8" s="6">
        <v>1370128233</v>
      </c>
      <c r="D8" s="23">
        <v>1484033504</v>
      </c>
      <c r="E8" s="24">
        <v>1505854635</v>
      </c>
      <c r="F8" s="6">
        <v>1532079995</v>
      </c>
      <c r="G8" s="25">
        <v>1532079995</v>
      </c>
      <c r="H8" s="26">
        <v>0</v>
      </c>
      <c r="I8" s="24">
        <v>1644776869</v>
      </c>
      <c r="J8" s="6">
        <v>1640979626</v>
      </c>
      <c r="K8" s="25">
        <v>1649073871</v>
      </c>
    </row>
    <row r="9" spans="1:11" ht="13.5">
      <c r="A9" s="22" t="s">
        <v>21</v>
      </c>
      <c r="B9" s="6">
        <v>543771924</v>
      </c>
      <c r="C9" s="6">
        <v>355811745</v>
      </c>
      <c r="D9" s="23">
        <v>500956335</v>
      </c>
      <c r="E9" s="24">
        <v>528271190</v>
      </c>
      <c r="F9" s="6">
        <v>618126523</v>
      </c>
      <c r="G9" s="25">
        <v>618126523</v>
      </c>
      <c r="H9" s="26">
        <v>0</v>
      </c>
      <c r="I9" s="24">
        <v>632465655</v>
      </c>
      <c r="J9" s="6">
        <v>582111778</v>
      </c>
      <c r="K9" s="25">
        <v>593198245</v>
      </c>
    </row>
    <row r="10" spans="1:11" ht="25.5">
      <c r="A10" s="27" t="s">
        <v>105</v>
      </c>
      <c r="B10" s="28">
        <f>SUM(B5:B9)</f>
        <v>4110062372</v>
      </c>
      <c r="C10" s="29">
        <f aca="true" t="shared" si="0" ref="C10:K10">SUM(C5:C9)</f>
        <v>4451170585</v>
      </c>
      <c r="D10" s="30">
        <f t="shared" si="0"/>
        <v>4933665525</v>
      </c>
      <c r="E10" s="28">
        <f t="shared" si="0"/>
        <v>5749252914</v>
      </c>
      <c r="F10" s="29">
        <f t="shared" si="0"/>
        <v>5643025488</v>
      </c>
      <c r="G10" s="31">
        <f t="shared" si="0"/>
        <v>5643025488</v>
      </c>
      <c r="H10" s="32">
        <f t="shared" si="0"/>
        <v>0</v>
      </c>
      <c r="I10" s="28">
        <f t="shared" si="0"/>
        <v>6318648461</v>
      </c>
      <c r="J10" s="29">
        <f t="shared" si="0"/>
        <v>6555605585</v>
      </c>
      <c r="K10" s="31">
        <f t="shared" si="0"/>
        <v>6878107489</v>
      </c>
    </row>
    <row r="11" spans="1:11" ht="13.5">
      <c r="A11" s="22" t="s">
        <v>22</v>
      </c>
      <c r="B11" s="6">
        <v>1340633620</v>
      </c>
      <c r="C11" s="6">
        <v>1522363676</v>
      </c>
      <c r="D11" s="23">
        <v>1699194559</v>
      </c>
      <c r="E11" s="24">
        <v>1954560957</v>
      </c>
      <c r="F11" s="6">
        <v>1944167905</v>
      </c>
      <c r="G11" s="25">
        <v>1944167905</v>
      </c>
      <c r="H11" s="26">
        <v>0</v>
      </c>
      <c r="I11" s="24">
        <v>2060218624</v>
      </c>
      <c r="J11" s="6">
        <v>2200189154</v>
      </c>
      <c r="K11" s="25">
        <v>2334000701</v>
      </c>
    </row>
    <row r="12" spans="1:11" ht="13.5">
      <c r="A12" s="22" t="s">
        <v>23</v>
      </c>
      <c r="B12" s="6">
        <v>108112070</v>
      </c>
      <c r="C12" s="6">
        <v>113888374</v>
      </c>
      <c r="D12" s="23">
        <v>120003071</v>
      </c>
      <c r="E12" s="24">
        <v>129905165</v>
      </c>
      <c r="F12" s="6">
        <v>132719109</v>
      </c>
      <c r="G12" s="25">
        <v>132719109</v>
      </c>
      <c r="H12" s="26">
        <v>0</v>
      </c>
      <c r="I12" s="24">
        <v>139044082</v>
      </c>
      <c r="J12" s="6">
        <v>146174971</v>
      </c>
      <c r="K12" s="25">
        <v>153572747</v>
      </c>
    </row>
    <row r="13" spans="1:11" ht="13.5">
      <c r="A13" s="22" t="s">
        <v>106</v>
      </c>
      <c r="B13" s="6">
        <v>585926235</v>
      </c>
      <c r="C13" s="6">
        <v>754062717</v>
      </c>
      <c r="D13" s="23">
        <v>662786867</v>
      </c>
      <c r="E13" s="24">
        <v>458363784</v>
      </c>
      <c r="F13" s="6">
        <v>459982733</v>
      </c>
      <c r="G13" s="25">
        <v>459982733</v>
      </c>
      <c r="H13" s="26">
        <v>0</v>
      </c>
      <c r="I13" s="24">
        <v>468407927</v>
      </c>
      <c r="J13" s="6">
        <v>484969523</v>
      </c>
      <c r="K13" s="25">
        <v>501867220</v>
      </c>
    </row>
    <row r="14" spans="1:11" ht="13.5">
      <c r="A14" s="22" t="s">
        <v>24</v>
      </c>
      <c r="B14" s="6">
        <v>66454591</v>
      </c>
      <c r="C14" s="6">
        <v>82388216</v>
      </c>
      <c r="D14" s="23">
        <v>85592875</v>
      </c>
      <c r="E14" s="24">
        <v>78886681</v>
      </c>
      <c r="F14" s="6">
        <v>75724151</v>
      </c>
      <c r="G14" s="25">
        <v>75724151</v>
      </c>
      <c r="H14" s="26">
        <v>0</v>
      </c>
      <c r="I14" s="24">
        <v>82280142</v>
      </c>
      <c r="J14" s="6">
        <v>80091883</v>
      </c>
      <c r="K14" s="25">
        <v>78561303</v>
      </c>
    </row>
    <row r="15" spans="1:11" ht="13.5">
      <c r="A15" s="22" t="s">
        <v>25</v>
      </c>
      <c r="B15" s="6">
        <v>959790328</v>
      </c>
      <c r="C15" s="6">
        <v>1170657104</v>
      </c>
      <c r="D15" s="23">
        <v>1252474886</v>
      </c>
      <c r="E15" s="24">
        <v>1391117092</v>
      </c>
      <c r="F15" s="6">
        <v>1396716041</v>
      </c>
      <c r="G15" s="25">
        <v>1396716041</v>
      </c>
      <c r="H15" s="26">
        <v>0</v>
      </c>
      <c r="I15" s="24">
        <v>1601909582</v>
      </c>
      <c r="J15" s="6">
        <v>1728045563</v>
      </c>
      <c r="K15" s="25">
        <v>1880198681</v>
      </c>
    </row>
    <row r="16" spans="1:11" ht="13.5">
      <c r="A16" s="33" t="s">
        <v>26</v>
      </c>
      <c r="B16" s="6">
        <v>280239285</v>
      </c>
      <c r="C16" s="6">
        <v>286245548</v>
      </c>
      <c r="D16" s="23">
        <v>234129953</v>
      </c>
      <c r="E16" s="24">
        <v>226290088</v>
      </c>
      <c r="F16" s="6">
        <v>227648767</v>
      </c>
      <c r="G16" s="25">
        <v>227648767</v>
      </c>
      <c r="H16" s="26">
        <v>0</v>
      </c>
      <c r="I16" s="24">
        <v>246316804</v>
      </c>
      <c r="J16" s="6">
        <v>252817807</v>
      </c>
      <c r="K16" s="25">
        <v>253795436</v>
      </c>
    </row>
    <row r="17" spans="1:11" ht="13.5">
      <c r="A17" s="22" t="s">
        <v>27</v>
      </c>
      <c r="B17" s="6">
        <v>1390528340</v>
      </c>
      <c r="C17" s="6">
        <v>1307994713</v>
      </c>
      <c r="D17" s="23">
        <v>1485195411</v>
      </c>
      <c r="E17" s="24">
        <v>1501861963</v>
      </c>
      <c r="F17" s="6">
        <v>1624081193</v>
      </c>
      <c r="G17" s="25">
        <v>1624081193</v>
      </c>
      <c r="H17" s="26">
        <v>0</v>
      </c>
      <c r="I17" s="24">
        <v>1696104072</v>
      </c>
      <c r="J17" s="6">
        <v>1749848520</v>
      </c>
      <c r="K17" s="25">
        <v>1801467903</v>
      </c>
    </row>
    <row r="18" spans="1:11" ht="13.5">
      <c r="A18" s="34" t="s">
        <v>28</v>
      </c>
      <c r="B18" s="35">
        <f>SUM(B11:B17)</f>
        <v>4731684469</v>
      </c>
      <c r="C18" s="36">
        <f aca="true" t="shared" si="1" ref="C18:K18">SUM(C11:C17)</f>
        <v>5237600348</v>
      </c>
      <c r="D18" s="37">
        <f t="shared" si="1"/>
        <v>5539377622</v>
      </c>
      <c r="E18" s="35">
        <f t="shared" si="1"/>
        <v>5740985730</v>
      </c>
      <c r="F18" s="36">
        <f t="shared" si="1"/>
        <v>5861039899</v>
      </c>
      <c r="G18" s="38">
        <f t="shared" si="1"/>
        <v>5861039899</v>
      </c>
      <c r="H18" s="39">
        <f t="shared" si="1"/>
        <v>0</v>
      </c>
      <c r="I18" s="35">
        <f t="shared" si="1"/>
        <v>6294281233</v>
      </c>
      <c r="J18" s="36">
        <f t="shared" si="1"/>
        <v>6642137421</v>
      </c>
      <c r="K18" s="38">
        <f t="shared" si="1"/>
        <v>7003463991</v>
      </c>
    </row>
    <row r="19" spans="1:11" ht="13.5">
      <c r="A19" s="34" t="s">
        <v>29</v>
      </c>
      <c r="B19" s="40">
        <f>+B10-B18</f>
        <v>-621622097</v>
      </c>
      <c r="C19" s="41">
        <f aca="true" t="shared" si="2" ref="C19:K19">+C10-C18</f>
        <v>-786429763</v>
      </c>
      <c r="D19" s="42">
        <f t="shared" si="2"/>
        <v>-605712097</v>
      </c>
      <c r="E19" s="40">
        <f t="shared" si="2"/>
        <v>8267184</v>
      </c>
      <c r="F19" s="41">
        <f t="shared" si="2"/>
        <v>-218014411</v>
      </c>
      <c r="G19" s="43">
        <f t="shared" si="2"/>
        <v>-218014411</v>
      </c>
      <c r="H19" s="44">
        <f t="shared" si="2"/>
        <v>0</v>
      </c>
      <c r="I19" s="40">
        <f t="shared" si="2"/>
        <v>24367228</v>
      </c>
      <c r="J19" s="41">
        <f t="shared" si="2"/>
        <v>-86531836</v>
      </c>
      <c r="K19" s="43">
        <f t="shared" si="2"/>
        <v>-125356502</v>
      </c>
    </row>
    <row r="20" spans="1:11" ht="13.5">
      <c r="A20" s="22" t="s">
        <v>30</v>
      </c>
      <c r="B20" s="24">
        <v>593665768</v>
      </c>
      <c r="C20" s="6">
        <v>811530830</v>
      </c>
      <c r="D20" s="23">
        <v>784931792</v>
      </c>
      <c r="E20" s="24">
        <v>660702112</v>
      </c>
      <c r="F20" s="6">
        <v>743625901</v>
      </c>
      <c r="G20" s="25">
        <v>743625901</v>
      </c>
      <c r="H20" s="26">
        <v>0</v>
      </c>
      <c r="I20" s="24">
        <v>782140360</v>
      </c>
      <c r="J20" s="6">
        <v>740567880</v>
      </c>
      <c r="K20" s="25">
        <v>713918430</v>
      </c>
    </row>
    <row r="21" spans="1:11" ht="13.5">
      <c r="A21" s="22" t="s">
        <v>107</v>
      </c>
      <c r="B21" s="45">
        <v>1792320</v>
      </c>
      <c r="C21" s="46">
        <v>22525065</v>
      </c>
      <c r="D21" s="47">
        <v>31910365</v>
      </c>
      <c r="E21" s="45">
        <v>64500000</v>
      </c>
      <c r="F21" s="46">
        <v>99032770</v>
      </c>
      <c r="G21" s="48">
        <v>99032770</v>
      </c>
      <c r="H21" s="49">
        <v>0</v>
      </c>
      <c r="I21" s="45">
        <v>130682005</v>
      </c>
      <c r="J21" s="46">
        <v>64901000</v>
      </c>
      <c r="K21" s="48">
        <v>43727000</v>
      </c>
    </row>
    <row r="22" spans="1:11" ht="25.5">
      <c r="A22" s="50" t="s">
        <v>108</v>
      </c>
      <c r="B22" s="51">
        <f>SUM(B19:B21)</f>
        <v>-26164009</v>
      </c>
      <c r="C22" s="52">
        <f aca="true" t="shared" si="3" ref="C22:K22">SUM(C19:C21)</f>
        <v>47626132</v>
      </c>
      <c r="D22" s="53">
        <f t="shared" si="3"/>
        <v>211130060</v>
      </c>
      <c r="E22" s="51">
        <f t="shared" si="3"/>
        <v>733469296</v>
      </c>
      <c r="F22" s="52">
        <f t="shared" si="3"/>
        <v>624644260</v>
      </c>
      <c r="G22" s="54">
        <f t="shared" si="3"/>
        <v>624644260</v>
      </c>
      <c r="H22" s="55">
        <f t="shared" si="3"/>
        <v>0</v>
      </c>
      <c r="I22" s="51">
        <f t="shared" si="3"/>
        <v>937189593</v>
      </c>
      <c r="J22" s="52">
        <f t="shared" si="3"/>
        <v>718937044</v>
      </c>
      <c r="K22" s="54">
        <f t="shared" si="3"/>
        <v>632288928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-26164009</v>
      </c>
      <c r="C24" s="41">
        <f aca="true" t="shared" si="4" ref="C24:K24">SUM(C22:C23)</f>
        <v>47626132</v>
      </c>
      <c r="D24" s="42">
        <f t="shared" si="4"/>
        <v>211130060</v>
      </c>
      <c r="E24" s="40">
        <f t="shared" si="4"/>
        <v>733469296</v>
      </c>
      <c r="F24" s="41">
        <f t="shared" si="4"/>
        <v>624644260</v>
      </c>
      <c r="G24" s="43">
        <f t="shared" si="4"/>
        <v>624644260</v>
      </c>
      <c r="H24" s="44">
        <f t="shared" si="4"/>
        <v>0</v>
      </c>
      <c r="I24" s="40">
        <f t="shared" si="4"/>
        <v>937189593</v>
      </c>
      <c r="J24" s="41">
        <f t="shared" si="4"/>
        <v>718937044</v>
      </c>
      <c r="K24" s="43">
        <f t="shared" si="4"/>
        <v>632288928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622669661</v>
      </c>
      <c r="C27" s="7">
        <v>1135324484</v>
      </c>
      <c r="D27" s="64">
        <v>1105613424</v>
      </c>
      <c r="E27" s="65">
        <v>1327216653</v>
      </c>
      <c r="F27" s="7">
        <v>1273283630</v>
      </c>
      <c r="G27" s="66">
        <v>1273283630</v>
      </c>
      <c r="H27" s="67">
        <v>0</v>
      </c>
      <c r="I27" s="65">
        <v>1288637872</v>
      </c>
      <c r="J27" s="7">
        <v>1121076103</v>
      </c>
      <c r="K27" s="66">
        <v>1053941048</v>
      </c>
    </row>
    <row r="28" spans="1:11" ht="13.5">
      <c r="A28" s="68" t="s">
        <v>30</v>
      </c>
      <c r="B28" s="6">
        <v>496820064</v>
      </c>
      <c r="C28" s="6">
        <v>930829265</v>
      </c>
      <c r="D28" s="23">
        <v>787692304</v>
      </c>
      <c r="E28" s="24">
        <v>804831747</v>
      </c>
      <c r="F28" s="6">
        <v>868191251</v>
      </c>
      <c r="G28" s="25">
        <v>868191251</v>
      </c>
      <c r="H28" s="26">
        <v>0</v>
      </c>
      <c r="I28" s="24">
        <v>846927591</v>
      </c>
      <c r="J28" s="6">
        <v>815010824</v>
      </c>
      <c r="K28" s="25">
        <v>779870805</v>
      </c>
    </row>
    <row r="29" spans="1:11" ht="13.5">
      <c r="A29" s="22" t="s">
        <v>110</v>
      </c>
      <c r="B29" s="6">
        <v>21852570</v>
      </c>
      <c r="C29" s="6">
        <v>4444466</v>
      </c>
      <c r="D29" s="23">
        <v>76336381</v>
      </c>
      <c r="E29" s="24">
        <v>86028001</v>
      </c>
      <c r="F29" s="6">
        <v>65265227</v>
      </c>
      <c r="G29" s="25">
        <v>65265227</v>
      </c>
      <c r="H29" s="26">
        <v>0</v>
      </c>
      <c r="I29" s="24">
        <v>113000000</v>
      </c>
      <c r="J29" s="6">
        <v>10000000</v>
      </c>
      <c r="K29" s="25">
        <v>0</v>
      </c>
    </row>
    <row r="30" spans="1:11" ht="13.5">
      <c r="A30" s="22" t="s">
        <v>34</v>
      </c>
      <c r="B30" s="6">
        <v>65000071</v>
      </c>
      <c r="C30" s="6">
        <v>92710694</v>
      </c>
      <c r="D30" s="23">
        <v>107847098</v>
      </c>
      <c r="E30" s="24">
        <v>44775712</v>
      </c>
      <c r="F30" s="6">
        <v>27440000</v>
      </c>
      <c r="G30" s="25">
        <v>27440000</v>
      </c>
      <c r="H30" s="26">
        <v>0</v>
      </c>
      <c r="I30" s="24">
        <v>17345900</v>
      </c>
      <c r="J30" s="6">
        <v>17723195</v>
      </c>
      <c r="K30" s="25">
        <v>26446587</v>
      </c>
    </row>
    <row r="31" spans="1:11" ht="13.5">
      <c r="A31" s="22" t="s">
        <v>35</v>
      </c>
      <c r="B31" s="6">
        <v>38996955</v>
      </c>
      <c r="C31" s="6">
        <v>107340058</v>
      </c>
      <c r="D31" s="23">
        <v>133737642</v>
      </c>
      <c r="E31" s="24">
        <v>391581193</v>
      </c>
      <c r="F31" s="6">
        <v>312387152</v>
      </c>
      <c r="G31" s="25">
        <v>312387152</v>
      </c>
      <c r="H31" s="26">
        <v>0</v>
      </c>
      <c r="I31" s="24">
        <v>311364381</v>
      </c>
      <c r="J31" s="6">
        <v>278342084</v>
      </c>
      <c r="K31" s="25">
        <v>247623656</v>
      </c>
    </row>
    <row r="32" spans="1:11" ht="13.5">
      <c r="A32" s="34" t="s">
        <v>36</v>
      </c>
      <c r="B32" s="7">
        <f>SUM(B28:B31)</f>
        <v>622669660</v>
      </c>
      <c r="C32" s="7">
        <f aca="true" t="shared" si="5" ref="C32:K32">SUM(C28:C31)</f>
        <v>1135324483</v>
      </c>
      <c r="D32" s="64">
        <f t="shared" si="5"/>
        <v>1105613425</v>
      </c>
      <c r="E32" s="65">
        <f t="shared" si="5"/>
        <v>1327216653</v>
      </c>
      <c r="F32" s="7">
        <f t="shared" si="5"/>
        <v>1273283630</v>
      </c>
      <c r="G32" s="66">
        <f t="shared" si="5"/>
        <v>1273283630</v>
      </c>
      <c r="H32" s="67">
        <f t="shared" si="5"/>
        <v>0</v>
      </c>
      <c r="I32" s="65">
        <f t="shared" si="5"/>
        <v>1288637872</v>
      </c>
      <c r="J32" s="7">
        <f t="shared" si="5"/>
        <v>1121076103</v>
      </c>
      <c r="K32" s="66">
        <f t="shared" si="5"/>
        <v>1053941048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1629002690</v>
      </c>
      <c r="C35" s="6">
        <v>1981844440</v>
      </c>
      <c r="D35" s="23">
        <v>2167542442</v>
      </c>
      <c r="E35" s="24">
        <v>2523786568</v>
      </c>
      <c r="F35" s="6">
        <v>2437040346</v>
      </c>
      <c r="G35" s="25">
        <v>2437040346</v>
      </c>
      <c r="H35" s="26">
        <v>1816167862</v>
      </c>
      <c r="I35" s="24">
        <v>2266532003</v>
      </c>
      <c r="J35" s="6">
        <v>3083759517</v>
      </c>
      <c r="K35" s="25">
        <v>3248854419</v>
      </c>
    </row>
    <row r="36" spans="1:11" ht="13.5">
      <c r="A36" s="22" t="s">
        <v>39</v>
      </c>
      <c r="B36" s="6">
        <v>12630380953</v>
      </c>
      <c r="C36" s="6">
        <v>13746305462</v>
      </c>
      <c r="D36" s="23">
        <v>14897768842</v>
      </c>
      <c r="E36" s="24">
        <v>13970283158</v>
      </c>
      <c r="F36" s="6">
        <v>14429458556</v>
      </c>
      <c r="G36" s="25">
        <v>14429458556</v>
      </c>
      <c r="H36" s="26">
        <v>9510320092</v>
      </c>
      <c r="I36" s="24">
        <v>15613172065</v>
      </c>
      <c r="J36" s="6">
        <v>16238443988</v>
      </c>
      <c r="K36" s="25">
        <v>16746314486</v>
      </c>
    </row>
    <row r="37" spans="1:11" ht="13.5">
      <c r="A37" s="22" t="s">
        <v>40</v>
      </c>
      <c r="B37" s="6">
        <v>1138109004</v>
      </c>
      <c r="C37" s="6">
        <v>1365067950</v>
      </c>
      <c r="D37" s="23">
        <v>1519970362</v>
      </c>
      <c r="E37" s="24">
        <v>1012020871</v>
      </c>
      <c r="F37" s="6">
        <v>1005645815</v>
      </c>
      <c r="G37" s="25">
        <v>1005645815</v>
      </c>
      <c r="H37" s="26">
        <v>997390220</v>
      </c>
      <c r="I37" s="24">
        <v>993699806</v>
      </c>
      <c r="J37" s="6">
        <v>1024333743</v>
      </c>
      <c r="K37" s="25">
        <v>1082330673</v>
      </c>
    </row>
    <row r="38" spans="1:11" ht="13.5">
      <c r="A38" s="22" t="s">
        <v>41</v>
      </c>
      <c r="B38" s="6">
        <v>1060875838</v>
      </c>
      <c r="C38" s="6">
        <v>1265845081</v>
      </c>
      <c r="D38" s="23">
        <v>1338324130</v>
      </c>
      <c r="E38" s="24">
        <v>1306106012</v>
      </c>
      <c r="F38" s="6">
        <v>1234469619</v>
      </c>
      <c r="G38" s="25">
        <v>1234469619</v>
      </c>
      <c r="H38" s="26">
        <v>946261540</v>
      </c>
      <c r="I38" s="24">
        <v>1286878911</v>
      </c>
      <c r="J38" s="6">
        <v>1305287193</v>
      </c>
      <c r="K38" s="25">
        <v>1337744369</v>
      </c>
    </row>
    <row r="39" spans="1:11" ht="13.5">
      <c r="A39" s="22" t="s">
        <v>42</v>
      </c>
      <c r="B39" s="6">
        <v>12060398801</v>
      </c>
      <c r="C39" s="6">
        <v>13097236869</v>
      </c>
      <c r="D39" s="23">
        <v>14207016791</v>
      </c>
      <c r="E39" s="24">
        <v>14175942843</v>
      </c>
      <c r="F39" s="6">
        <v>14626383471</v>
      </c>
      <c r="G39" s="25">
        <v>14626383471</v>
      </c>
      <c r="H39" s="26">
        <v>9382836190</v>
      </c>
      <c r="I39" s="24">
        <v>15599125351</v>
      </c>
      <c r="J39" s="6">
        <v>16992582571</v>
      </c>
      <c r="K39" s="25">
        <v>17575093864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647516729</v>
      </c>
      <c r="C42" s="6">
        <v>1108824289</v>
      </c>
      <c r="D42" s="23">
        <v>860585853</v>
      </c>
      <c r="E42" s="24">
        <v>1178334369</v>
      </c>
      <c r="F42" s="6">
        <v>1091486259</v>
      </c>
      <c r="G42" s="25">
        <v>1091486259</v>
      </c>
      <c r="H42" s="26">
        <v>429143604</v>
      </c>
      <c r="I42" s="24">
        <v>1011155651</v>
      </c>
      <c r="J42" s="6">
        <v>1087418279</v>
      </c>
      <c r="K42" s="25">
        <v>1054054975</v>
      </c>
    </row>
    <row r="43" spans="1:11" ht="13.5">
      <c r="A43" s="22" t="s">
        <v>45</v>
      </c>
      <c r="B43" s="6">
        <v>-546986116</v>
      </c>
      <c r="C43" s="6">
        <v>-929485950</v>
      </c>
      <c r="D43" s="23">
        <v>-982043583</v>
      </c>
      <c r="E43" s="24">
        <v>-1023539443</v>
      </c>
      <c r="F43" s="6">
        <v>-980548436</v>
      </c>
      <c r="G43" s="25">
        <v>-980548436</v>
      </c>
      <c r="H43" s="26">
        <v>-539598931</v>
      </c>
      <c r="I43" s="24">
        <v>-970005999</v>
      </c>
      <c r="J43" s="6">
        <v>-979045964</v>
      </c>
      <c r="K43" s="25">
        <v>-867532768</v>
      </c>
    </row>
    <row r="44" spans="1:11" ht="13.5">
      <c r="A44" s="22" t="s">
        <v>46</v>
      </c>
      <c r="B44" s="6">
        <v>62053790</v>
      </c>
      <c r="C44" s="6">
        <v>88113908</v>
      </c>
      <c r="D44" s="23">
        <v>975188</v>
      </c>
      <c r="E44" s="24">
        <v>-11682560</v>
      </c>
      <c r="F44" s="6">
        <v>-32843747</v>
      </c>
      <c r="G44" s="25">
        <v>-32843747</v>
      </c>
      <c r="H44" s="26">
        <v>-47456493</v>
      </c>
      <c r="I44" s="24">
        <v>-27562794</v>
      </c>
      <c r="J44" s="6">
        <v>-17474624</v>
      </c>
      <c r="K44" s="25">
        <v>-5461717</v>
      </c>
    </row>
    <row r="45" spans="1:11" ht="13.5">
      <c r="A45" s="34" t="s">
        <v>47</v>
      </c>
      <c r="B45" s="7">
        <v>552979210</v>
      </c>
      <c r="C45" s="7">
        <v>808614758</v>
      </c>
      <c r="D45" s="64">
        <v>594853555</v>
      </c>
      <c r="E45" s="65">
        <v>731270722</v>
      </c>
      <c r="F45" s="7">
        <v>623781359</v>
      </c>
      <c r="G45" s="66">
        <v>623781359</v>
      </c>
      <c r="H45" s="67">
        <v>376502825</v>
      </c>
      <c r="I45" s="65">
        <v>458121327</v>
      </c>
      <c r="J45" s="7">
        <v>549019018</v>
      </c>
      <c r="K45" s="66">
        <v>730079508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630327571</v>
      </c>
      <c r="C48" s="6">
        <v>771408236</v>
      </c>
      <c r="D48" s="23">
        <v>614750395</v>
      </c>
      <c r="E48" s="24">
        <v>1349734946</v>
      </c>
      <c r="F48" s="6">
        <v>1334349944</v>
      </c>
      <c r="G48" s="25">
        <v>1334349944</v>
      </c>
      <c r="H48" s="26">
        <v>492721755</v>
      </c>
      <c r="I48" s="24">
        <v>617663692</v>
      </c>
      <c r="J48" s="6">
        <v>642661775</v>
      </c>
      <c r="K48" s="25">
        <v>725866855</v>
      </c>
    </row>
    <row r="49" spans="1:11" ht="13.5">
      <c r="A49" s="22" t="s">
        <v>50</v>
      </c>
      <c r="B49" s="6">
        <f>+B75</f>
        <v>267194572.74369395</v>
      </c>
      <c r="C49" s="6">
        <f aca="true" t="shared" si="6" ref="C49:K49">+C75</f>
        <v>317860231.28778183</v>
      </c>
      <c r="D49" s="23">
        <f t="shared" si="6"/>
        <v>204539907.12278843</v>
      </c>
      <c r="E49" s="24">
        <f t="shared" si="6"/>
        <v>-63723854.83182204</v>
      </c>
      <c r="F49" s="6">
        <f t="shared" si="6"/>
        <v>22116933.73337841</v>
      </c>
      <c r="G49" s="25">
        <f t="shared" si="6"/>
        <v>22116933.73337841</v>
      </c>
      <c r="H49" s="26">
        <f t="shared" si="6"/>
        <v>821719457</v>
      </c>
      <c r="I49" s="24">
        <f t="shared" si="6"/>
        <v>-441378425.089802</v>
      </c>
      <c r="J49" s="6">
        <f t="shared" si="6"/>
        <v>-503792953.6375773</v>
      </c>
      <c r="K49" s="25">
        <f t="shared" si="6"/>
        <v>-507564554.7602167</v>
      </c>
    </row>
    <row r="50" spans="1:11" ht="13.5">
      <c r="A50" s="34" t="s">
        <v>51</v>
      </c>
      <c r="B50" s="7">
        <f>+B48-B49</f>
        <v>363132998.25630605</v>
      </c>
      <c r="C50" s="7">
        <f aca="true" t="shared" si="7" ref="C50:K50">+C48-C49</f>
        <v>453548004.71221817</v>
      </c>
      <c r="D50" s="64">
        <f t="shared" si="7"/>
        <v>410210487.8772116</v>
      </c>
      <c r="E50" s="65">
        <f t="shared" si="7"/>
        <v>1413458800.831822</v>
      </c>
      <c r="F50" s="7">
        <f t="shared" si="7"/>
        <v>1312233010.2666216</v>
      </c>
      <c r="G50" s="66">
        <f t="shared" si="7"/>
        <v>1312233010.2666216</v>
      </c>
      <c r="H50" s="67">
        <f t="shared" si="7"/>
        <v>-328997702</v>
      </c>
      <c r="I50" s="65">
        <f t="shared" si="7"/>
        <v>1059042117.089802</v>
      </c>
      <c r="J50" s="7">
        <f t="shared" si="7"/>
        <v>1146454728.6375773</v>
      </c>
      <c r="K50" s="66">
        <f t="shared" si="7"/>
        <v>1233431409.7602167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10249079577</v>
      </c>
      <c r="C53" s="6">
        <v>12507268151</v>
      </c>
      <c r="D53" s="23">
        <v>13343322305</v>
      </c>
      <c r="E53" s="24">
        <v>11083461842</v>
      </c>
      <c r="F53" s="6">
        <v>12350530082</v>
      </c>
      <c r="G53" s="25">
        <v>12350530082</v>
      </c>
      <c r="H53" s="26">
        <v>11077246452</v>
      </c>
      <c r="I53" s="24">
        <v>13615722958</v>
      </c>
      <c r="J53" s="6">
        <v>14266217257</v>
      </c>
      <c r="K53" s="25">
        <v>14206348228</v>
      </c>
    </row>
    <row r="54" spans="1:11" ht="13.5">
      <c r="A54" s="22" t="s">
        <v>106</v>
      </c>
      <c r="B54" s="6">
        <v>585926235</v>
      </c>
      <c r="C54" s="6">
        <v>754062717</v>
      </c>
      <c r="D54" s="23">
        <v>662786867</v>
      </c>
      <c r="E54" s="24">
        <v>458363784</v>
      </c>
      <c r="F54" s="6">
        <v>459982733</v>
      </c>
      <c r="G54" s="25">
        <v>459982733</v>
      </c>
      <c r="H54" s="26">
        <v>0</v>
      </c>
      <c r="I54" s="24">
        <v>468407927</v>
      </c>
      <c r="J54" s="6">
        <v>484969523</v>
      </c>
      <c r="K54" s="25">
        <v>501867220</v>
      </c>
    </row>
    <row r="55" spans="1:11" ht="13.5">
      <c r="A55" s="22" t="s">
        <v>54</v>
      </c>
      <c r="B55" s="6">
        <v>42673934</v>
      </c>
      <c r="C55" s="6">
        <v>123164559</v>
      </c>
      <c r="D55" s="23">
        <v>200549501</v>
      </c>
      <c r="E55" s="24">
        <v>248139833</v>
      </c>
      <c r="F55" s="6">
        <v>257263454</v>
      </c>
      <c r="G55" s="25">
        <v>257263454</v>
      </c>
      <c r="H55" s="26">
        <v>0</v>
      </c>
      <c r="I55" s="24">
        <v>242217081</v>
      </c>
      <c r="J55" s="6">
        <v>209728438</v>
      </c>
      <c r="K55" s="25">
        <v>207180048</v>
      </c>
    </row>
    <row r="56" spans="1:11" ht="13.5">
      <c r="A56" s="22" t="s">
        <v>55</v>
      </c>
      <c r="B56" s="6">
        <v>157683489</v>
      </c>
      <c r="C56" s="6">
        <v>155339937</v>
      </c>
      <c r="D56" s="23">
        <v>166342725</v>
      </c>
      <c r="E56" s="24">
        <v>254567453</v>
      </c>
      <c r="F56" s="6">
        <v>235979758</v>
      </c>
      <c r="G56" s="25">
        <v>235979758</v>
      </c>
      <c r="H56" s="26">
        <v>0</v>
      </c>
      <c r="I56" s="24">
        <v>293947402</v>
      </c>
      <c r="J56" s="6">
        <v>298971742</v>
      </c>
      <c r="K56" s="25">
        <v>320759949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215945661</v>
      </c>
      <c r="C59" s="6">
        <v>102262981</v>
      </c>
      <c r="D59" s="23">
        <v>101012175</v>
      </c>
      <c r="E59" s="24">
        <v>140220808</v>
      </c>
      <c r="F59" s="6">
        <v>156924931</v>
      </c>
      <c r="G59" s="25">
        <v>156924931</v>
      </c>
      <c r="H59" s="26">
        <v>140635804</v>
      </c>
      <c r="I59" s="24">
        <v>174681392</v>
      </c>
      <c r="J59" s="6">
        <v>196538839</v>
      </c>
      <c r="K59" s="25">
        <v>195100569</v>
      </c>
    </row>
    <row r="60" spans="1:11" ht="13.5">
      <c r="A60" s="33" t="s">
        <v>58</v>
      </c>
      <c r="B60" s="6">
        <v>291817372</v>
      </c>
      <c r="C60" s="6">
        <v>169544182</v>
      </c>
      <c r="D60" s="23">
        <v>168504562</v>
      </c>
      <c r="E60" s="24">
        <v>298520525</v>
      </c>
      <c r="F60" s="6">
        <v>273733231</v>
      </c>
      <c r="G60" s="25">
        <v>273733231</v>
      </c>
      <c r="H60" s="26">
        <v>243701162</v>
      </c>
      <c r="I60" s="24">
        <v>278527417</v>
      </c>
      <c r="J60" s="6">
        <v>281336776</v>
      </c>
      <c r="K60" s="25">
        <v>278665305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81605</v>
      </c>
      <c r="C62" s="92">
        <v>104988</v>
      </c>
      <c r="D62" s="93">
        <v>37838</v>
      </c>
      <c r="E62" s="91">
        <v>42684</v>
      </c>
      <c r="F62" s="92">
        <v>42858</v>
      </c>
      <c r="G62" s="93">
        <v>42858</v>
      </c>
      <c r="H62" s="94">
        <v>13820</v>
      </c>
      <c r="I62" s="91">
        <v>62911</v>
      </c>
      <c r="J62" s="92">
        <v>64008</v>
      </c>
      <c r="K62" s="93">
        <v>65300</v>
      </c>
    </row>
    <row r="63" spans="1:11" ht="13.5">
      <c r="A63" s="90" t="s">
        <v>61</v>
      </c>
      <c r="B63" s="91">
        <v>53759</v>
      </c>
      <c r="C63" s="92">
        <v>54227</v>
      </c>
      <c r="D63" s="93">
        <v>34346</v>
      </c>
      <c r="E63" s="91">
        <v>266400</v>
      </c>
      <c r="F63" s="92">
        <v>73386</v>
      </c>
      <c r="G63" s="93">
        <v>73386</v>
      </c>
      <c r="H63" s="94">
        <v>58454</v>
      </c>
      <c r="I63" s="91">
        <v>50986</v>
      </c>
      <c r="J63" s="92">
        <v>48407</v>
      </c>
      <c r="K63" s="93">
        <v>48955</v>
      </c>
    </row>
    <row r="64" spans="1:11" ht="13.5">
      <c r="A64" s="90" t="s">
        <v>62</v>
      </c>
      <c r="B64" s="91">
        <v>59193</v>
      </c>
      <c r="C64" s="92">
        <v>29997</v>
      </c>
      <c r="D64" s="93">
        <v>22414</v>
      </c>
      <c r="E64" s="91">
        <v>56839</v>
      </c>
      <c r="F64" s="92">
        <v>66879</v>
      </c>
      <c r="G64" s="93">
        <v>66879</v>
      </c>
      <c r="H64" s="94">
        <v>29585</v>
      </c>
      <c r="I64" s="91">
        <v>66769</v>
      </c>
      <c r="J64" s="92">
        <v>68386</v>
      </c>
      <c r="K64" s="93">
        <v>70476</v>
      </c>
    </row>
    <row r="65" spans="1:11" ht="13.5">
      <c r="A65" s="90" t="s">
        <v>63</v>
      </c>
      <c r="B65" s="91">
        <v>77886</v>
      </c>
      <c r="C65" s="92">
        <v>107335</v>
      </c>
      <c r="D65" s="93">
        <v>75754</v>
      </c>
      <c r="E65" s="91">
        <v>580748</v>
      </c>
      <c r="F65" s="92">
        <v>147288</v>
      </c>
      <c r="G65" s="93">
        <v>147288</v>
      </c>
      <c r="H65" s="94">
        <v>108548</v>
      </c>
      <c r="I65" s="91">
        <v>139574</v>
      </c>
      <c r="J65" s="92">
        <v>129651</v>
      </c>
      <c r="K65" s="93">
        <v>131929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0.9453767541949096</v>
      </c>
      <c r="C70" s="5">
        <f aca="true" t="shared" si="8" ref="C70:K70">IF(ISERROR(C71/C72),0,(C71/C72))</f>
        <v>0.930104717865008</v>
      </c>
      <c r="D70" s="5">
        <f t="shared" si="8"/>
        <v>0.8797932961625057</v>
      </c>
      <c r="E70" s="5">
        <f t="shared" si="8"/>
        <v>0.9064860340641284</v>
      </c>
      <c r="F70" s="5">
        <f t="shared" si="8"/>
        <v>0.8535136800978556</v>
      </c>
      <c r="G70" s="5">
        <f t="shared" si="8"/>
        <v>0.8535136800978556</v>
      </c>
      <c r="H70" s="5">
        <f t="shared" si="8"/>
        <v>0</v>
      </c>
      <c r="I70" s="5">
        <f t="shared" si="8"/>
        <v>0.8689898842133653</v>
      </c>
      <c r="J70" s="5">
        <f t="shared" si="8"/>
        <v>0.8708287594083525</v>
      </c>
      <c r="K70" s="5">
        <f t="shared" si="8"/>
        <v>0.8767676335146615</v>
      </c>
    </row>
    <row r="71" spans="1:11" ht="12.75" hidden="1">
      <c r="A71" s="1" t="s">
        <v>112</v>
      </c>
      <c r="B71" s="1">
        <f>+B83</f>
        <v>2633590787</v>
      </c>
      <c r="C71" s="1">
        <f aca="true" t="shared" si="9" ref="C71:K71">+C83</f>
        <v>2814942402</v>
      </c>
      <c r="D71" s="1">
        <f t="shared" si="9"/>
        <v>2961591274</v>
      </c>
      <c r="E71" s="1">
        <f t="shared" si="9"/>
        <v>3760403323</v>
      </c>
      <c r="F71" s="1">
        <f t="shared" si="9"/>
        <v>3420629198</v>
      </c>
      <c r="G71" s="1">
        <f t="shared" si="9"/>
        <v>3420629198</v>
      </c>
      <c r="H71" s="1">
        <f t="shared" si="9"/>
        <v>3121591624</v>
      </c>
      <c r="I71" s="1">
        <f t="shared" si="9"/>
        <v>3921387106</v>
      </c>
      <c r="J71" s="1">
        <f t="shared" si="9"/>
        <v>4193083546</v>
      </c>
      <c r="K71" s="1">
        <f t="shared" si="9"/>
        <v>4505371577</v>
      </c>
    </row>
    <row r="72" spans="1:11" ht="12.75" hidden="1">
      <c r="A72" s="1" t="s">
        <v>113</v>
      </c>
      <c r="B72" s="1">
        <f>+B77</f>
        <v>2785757927</v>
      </c>
      <c r="C72" s="1">
        <f aca="true" t="shared" si="10" ref="C72:K72">+C77</f>
        <v>3026479006</v>
      </c>
      <c r="D72" s="1">
        <f t="shared" si="10"/>
        <v>3366235327</v>
      </c>
      <c r="E72" s="1">
        <f t="shared" si="10"/>
        <v>4148330125</v>
      </c>
      <c r="F72" s="1">
        <f t="shared" si="10"/>
        <v>4007702838</v>
      </c>
      <c r="G72" s="1">
        <f t="shared" si="10"/>
        <v>4007702838</v>
      </c>
      <c r="H72" s="1">
        <f t="shared" si="10"/>
        <v>0</v>
      </c>
      <c r="I72" s="1">
        <f t="shared" si="10"/>
        <v>4512580845</v>
      </c>
      <c r="J72" s="1">
        <f t="shared" si="10"/>
        <v>4815049458</v>
      </c>
      <c r="K72" s="1">
        <f t="shared" si="10"/>
        <v>5138615301</v>
      </c>
    </row>
    <row r="73" spans="1:11" ht="12.75" hidden="1">
      <c r="A73" s="1" t="s">
        <v>114</v>
      </c>
      <c r="B73" s="1">
        <f>+B74</f>
        <v>275862965.5</v>
      </c>
      <c r="C73" s="1">
        <f aca="true" t="shared" si="11" ref="C73:K73">+(C78+C80+C81+C82)-(B78+B80+B81+B82)</f>
        <v>176733230</v>
      </c>
      <c r="D73" s="1">
        <f t="shared" si="11"/>
        <v>278364362</v>
      </c>
      <c r="E73" s="1">
        <f t="shared" si="11"/>
        <v>-214782919</v>
      </c>
      <c r="F73" s="1">
        <f>+(F78+F80+F81+F82)-(D78+D80+D81+D82)</f>
        <v>-249115491</v>
      </c>
      <c r="G73" s="1">
        <f>+(G78+G80+G81+G82)-(D78+D80+D81+D82)</f>
        <v>-249115491</v>
      </c>
      <c r="H73" s="1">
        <f>+(H78+H80+H81+H82)-(D78+D80+D81+D82)</f>
        <v>-68624040</v>
      </c>
      <c r="I73" s="1">
        <f>+(I78+I80+I81+I82)-(E78+E80+E81+E82)</f>
        <v>457913041</v>
      </c>
      <c r="J73" s="1">
        <f t="shared" si="11"/>
        <v>110308116</v>
      </c>
      <c r="K73" s="1">
        <f t="shared" si="11"/>
        <v>36514018</v>
      </c>
    </row>
    <row r="74" spans="1:11" ht="12.75" hidden="1">
      <c r="A74" s="1" t="s">
        <v>115</v>
      </c>
      <c r="B74" s="1">
        <f>+TREND(C74:E74)</f>
        <v>275862965.5</v>
      </c>
      <c r="C74" s="1">
        <f>+C73</f>
        <v>176733230</v>
      </c>
      <c r="D74" s="1">
        <f aca="true" t="shared" si="12" ref="D74:K74">+D73</f>
        <v>278364362</v>
      </c>
      <c r="E74" s="1">
        <f t="shared" si="12"/>
        <v>-214782919</v>
      </c>
      <c r="F74" s="1">
        <f t="shared" si="12"/>
        <v>-249115491</v>
      </c>
      <c r="G74" s="1">
        <f t="shared" si="12"/>
        <v>-249115491</v>
      </c>
      <c r="H74" s="1">
        <f t="shared" si="12"/>
        <v>-68624040</v>
      </c>
      <c r="I74" s="1">
        <f t="shared" si="12"/>
        <v>457913041</v>
      </c>
      <c r="J74" s="1">
        <f t="shared" si="12"/>
        <v>110308116</v>
      </c>
      <c r="K74" s="1">
        <f t="shared" si="12"/>
        <v>36514018</v>
      </c>
    </row>
    <row r="75" spans="1:11" ht="12.75" hidden="1">
      <c r="A75" s="1" t="s">
        <v>116</v>
      </c>
      <c r="B75" s="1">
        <f>+B84-(((B80+B81+B78)*B70)-B79)</f>
        <v>267194572.74369395</v>
      </c>
      <c r="C75" s="1">
        <f aca="true" t="shared" si="13" ref="C75:K75">+C84-(((C80+C81+C78)*C70)-C79)</f>
        <v>317860231.28778183</v>
      </c>
      <c r="D75" s="1">
        <f t="shared" si="13"/>
        <v>204539907.12278843</v>
      </c>
      <c r="E75" s="1">
        <f t="shared" si="13"/>
        <v>-63723854.83182204</v>
      </c>
      <c r="F75" s="1">
        <f t="shared" si="13"/>
        <v>22116933.73337841</v>
      </c>
      <c r="G75" s="1">
        <f t="shared" si="13"/>
        <v>22116933.73337841</v>
      </c>
      <c r="H75" s="1">
        <f t="shared" si="13"/>
        <v>821719457</v>
      </c>
      <c r="I75" s="1">
        <f t="shared" si="13"/>
        <v>-441378425.089802</v>
      </c>
      <c r="J75" s="1">
        <f t="shared" si="13"/>
        <v>-503792953.6375773</v>
      </c>
      <c r="K75" s="1">
        <f t="shared" si="13"/>
        <v>-507564554.7602167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2785757927</v>
      </c>
      <c r="C77" s="3">
        <v>3026479006</v>
      </c>
      <c r="D77" s="3">
        <v>3366235327</v>
      </c>
      <c r="E77" s="3">
        <v>4148330125</v>
      </c>
      <c r="F77" s="3">
        <v>4007702838</v>
      </c>
      <c r="G77" s="3">
        <v>4007702838</v>
      </c>
      <c r="H77" s="3">
        <v>0</v>
      </c>
      <c r="I77" s="3">
        <v>4512580845</v>
      </c>
      <c r="J77" s="3">
        <v>4815049458</v>
      </c>
      <c r="K77" s="3">
        <v>5138615301</v>
      </c>
    </row>
    <row r="78" spans="1:11" ht="12.75" hidden="1">
      <c r="A78" s="2" t="s">
        <v>65</v>
      </c>
      <c r="B78" s="3">
        <v>16004981</v>
      </c>
      <c r="C78" s="3">
        <v>28852942</v>
      </c>
      <c r="D78" s="3">
        <v>24333964</v>
      </c>
      <c r="E78" s="3">
        <v>15144093</v>
      </c>
      <c r="F78" s="3">
        <v>24859741</v>
      </c>
      <c r="G78" s="3">
        <v>24859741</v>
      </c>
      <c r="H78" s="3">
        <v>23399149</v>
      </c>
      <c r="I78" s="3">
        <v>14631191</v>
      </c>
      <c r="J78" s="3">
        <v>13665884</v>
      </c>
      <c r="K78" s="3">
        <v>12570695</v>
      </c>
    </row>
    <row r="79" spans="1:11" ht="12.75" hidden="1">
      <c r="A79" s="2" t="s">
        <v>66</v>
      </c>
      <c r="B79" s="3">
        <v>922003774</v>
      </c>
      <c r="C79" s="3">
        <v>1070814128</v>
      </c>
      <c r="D79" s="3">
        <v>1138446788</v>
      </c>
      <c r="E79" s="3">
        <v>807324575</v>
      </c>
      <c r="F79" s="3">
        <v>804744721</v>
      </c>
      <c r="G79" s="3">
        <v>804744721</v>
      </c>
      <c r="H79" s="3">
        <v>778228087</v>
      </c>
      <c r="I79" s="3">
        <v>737584893</v>
      </c>
      <c r="J79" s="3">
        <v>770766465</v>
      </c>
      <c r="K79" s="3">
        <v>813216701</v>
      </c>
    </row>
    <row r="80" spans="1:11" ht="12.75" hidden="1">
      <c r="A80" s="2" t="s">
        <v>67</v>
      </c>
      <c r="B80" s="3">
        <v>527611553</v>
      </c>
      <c r="C80" s="3">
        <v>571823803</v>
      </c>
      <c r="D80" s="3">
        <v>705533901</v>
      </c>
      <c r="E80" s="3">
        <v>749620524</v>
      </c>
      <c r="F80" s="3">
        <v>705471647</v>
      </c>
      <c r="G80" s="3">
        <v>705471647</v>
      </c>
      <c r="H80" s="3">
        <v>951569007</v>
      </c>
      <c r="I80" s="3">
        <v>1049781408</v>
      </c>
      <c r="J80" s="3">
        <v>1143163446</v>
      </c>
      <c r="K80" s="3">
        <v>1173503855</v>
      </c>
    </row>
    <row r="81" spans="1:11" ht="12.75" hidden="1">
      <c r="A81" s="2" t="s">
        <v>68</v>
      </c>
      <c r="B81" s="3">
        <v>272286276</v>
      </c>
      <c r="C81" s="3">
        <v>396056928</v>
      </c>
      <c r="D81" s="3">
        <v>519460478</v>
      </c>
      <c r="E81" s="3">
        <v>292233984</v>
      </c>
      <c r="F81" s="3">
        <v>290426597</v>
      </c>
      <c r="G81" s="3">
        <v>290426597</v>
      </c>
      <c r="H81" s="3">
        <v>213301714</v>
      </c>
      <c r="I81" s="3">
        <v>451599922</v>
      </c>
      <c r="J81" s="3">
        <v>467510441</v>
      </c>
      <c r="K81" s="3">
        <v>473303786</v>
      </c>
    </row>
    <row r="82" spans="1:11" ht="12.75" hidden="1">
      <c r="A82" s="2" t="s">
        <v>69</v>
      </c>
      <c r="B82" s="3">
        <v>7100160</v>
      </c>
      <c r="C82" s="3">
        <v>3002527</v>
      </c>
      <c r="D82" s="3">
        <v>28772219</v>
      </c>
      <c r="E82" s="3">
        <v>6319042</v>
      </c>
      <c r="F82" s="3">
        <v>8227086</v>
      </c>
      <c r="G82" s="3">
        <v>8227086</v>
      </c>
      <c r="H82" s="3">
        <v>21206652</v>
      </c>
      <c r="I82" s="3">
        <v>5218163</v>
      </c>
      <c r="J82" s="3">
        <v>7199029</v>
      </c>
      <c r="K82" s="3">
        <v>8674482</v>
      </c>
    </row>
    <row r="83" spans="1:11" ht="12.75" hidden="1">
      <c r="A83" s="2" t="s">
        <v>70</v>
      </c>
      <c r="B83" s="3">
        <v>2633590787</v>
      </c>
      <c r="C83" s="3">
        <v>2814942402</v>
      </c>
      <c r="D83" s="3">
        <v>2961591274</v>
      </c>
      <c r="E83" s="3">
        <v>3760403323</v>
      </c>
      <c r="F83" s="3">
        <v>3420629198</v>
      </c>
      <c r="G83" s="3">
        <v>3420629198</v>
      </c>
      <c r="H83" s="3">
        <v>3121591624</v>
      </c>
      <c r="I83" s="3">
        <v>3921387106</v>
      </c>
      <c r="J83" s="3">
        <v>4193083546</v>
      </c>
      <c r="K83" s="3">
        <v>4505371577</v>
      </c>
    </row>
    <row r="84" spans="1:11" ht="12.75" hidden="1">
      <c r="A84" s="2" t="s">
        <v>71</v>
      </c>
      <c r="B84" s="3">
        <v>116526349</v>
      </c>
      <c r="C84" s="3">
        <v>174112795</v>
      </c>
      <c r="D84" s="3">
        <v>165243820</v>
      </c>
      <c r="E84" s="3">
        <v>87106040</v>
      </c>
      <c r="F84" s="3">
        <v>88603117</v>
      </c>
      <c r="G84" s="3">
        <v>88603117</v>
      </c>
      <c r="H84" s="3">
        <v>43491370</v>
      </c>
      <c r="I84" s="3">
        <v>138436227</v>
      </c>
      <c r="J84" s="3">
        <v>139962369</v>
      </c>
      <c r="K84" s="3">
        <v>134107961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92900235</v>
      </c>
      <c r="F85" s="3">
        <v>0</v>
      </c>
      <c r="G85" s="3">
        <v>0</v>
      </c>
      <c r="H85" s="3">
        <v>0</v>
      </c>
      <c r="I85" s="3">
        <v>22110804</v>
      </c>
      <c r="J85" s="3">
        <v>23437452</v>
      </c>
      <c r="K85" s="3">
        <v>24843699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3862235</v>
      </c>
      <c r="C5" s="6">
        <v>4434636</v>
      </c>
      <c r="D5" s="23">
        <v>4761579</v>
      </c>
      <c r="E5" s="24">
        <v>4861787</v>
      </c>
      <c r="F5" s="6">
        <v>4861787</v>
      </c>
      <c r="G5" s="25">
        <v>4861787</v>
      </c>
      <c r="H5" s="26">
        <v>0</v>
      </c>
      <c r="I5" s="24">
        <v>5950000</v>
      </c>
      <c r="J5" s="6">
        <v>6301050</v>
      </c>
      <c r="K5" s="25">
        <v>6653909</v>
      </c>
    </row>
    <row r="6" spans="1:11" ht="13.5">
      <c r="A6" s="22" t="s">
        <v>18</v>
      </c>
      <c r="B6" s="6">
        <v>10044823</v>
      </c>
      <c r="C6" s="6">
        <v>11679853</v>
      </c>
      <c r="D6" s="23">
        <v>12112030</v>
      </c>
      <c r="E6" s="24">
        <v>14861991</v>
      </c>
      <c r="F6" s="6">
        <v>14861991</v>
      </c>
      <c r="G6" s="25">
        <v>14861991</v>
      </c>
      <c r="H6" s="26">
        <v>0</v>
      </c>
      <c r="I6" s="24">
        <v>18246000</v>
      </c>
      <c r="J6" s="6">
        <v>19322482</v>
      </c>
      <c r="K6" s="25">
        <v>20404516</v>
      </c>
    </row>
    <row r="7" spans="1:11" ht="13.5">
      <c r="A7" s="22" t="s">
        <v>19</v>
      </c>
      <c r="B7" s="6">
        <v>113197</v>
      </c>
      <c r="C7" s="6">
        <v>36676</v>
      </c>
      <c r="D7" s="23">
        <v>146147</v>
      </c>
      <c r="E7" s="24">
        <v>0</v>
      </c>
      <c r="F7" s="6">
        <v>0</v>
      </c>
      <c r="G7" s="25">
        <v>0</v>
      </c>
      <c r="H7" s="26">
        <v>0</v>
      </c>
      <c r="I7" s="24">
        <v>215000</v>
      </c>
      <c r="J7" s="6">
        <v>227685</v>
      </c>
      <c r="K7" s="25">
        <v>240435</v>
      </c>
    </row>
    <row r="8" spans="1:11" ht="13.5">
      <c r="A8" s="22" t="s">
        <v>20</v>
      </c>
      <c r="B8" s="6">
        <v>19955152</v>
      </c>
      <c r="C8" s="6">
        <v>15973403</v>
      </c>
      <c r="D8" s="23">
        <v>17872328</v>
      </c>
      <c r="E8" s="24">
        <v>17403000</v>
      </c>
      <c r="F8" s="6">
        <v>17403000</v>
      </c>
      <c r="G8" s="25">
        <v>17403000</v>
      </c>
      <c r="H8" s="26">
        <v>0</v>
      </c>
      <c r="I8" s="24">
        <v>21255000</v>
      </c>
      <c r="J8" s="6">
        <v>20951000</v>
      </c>
      <c r="K8" s="25">
        <v>21834000</v>
      </c>
    </row>
    <row r="9" spans="1:11" ht="13.5">
      <c r="A9" s="22" t="s">
        <v>21</v>
      </c>
      <c r="B9" s="6">
        <v>1467664</v>
      </c>
      <c r="C9" s="6">
        <v>2117755</v>
      </c>
      <c r="D9" s="23">
        <v>2036600</v>
      </c>
      <c r="E9" s="24">
        <v>2341228</v>
      </c>
      <c r="F9" s="6">
        <v>2341228</v>
      </c>
      <c r="G9" s="25">
        <v>2341228</v>
      </c>
      <c r="H9" s="26">
        <v>0</v>
      </c>
      <c r="I9" s="24">
        <v>2307900</v>
      </c>
      <c r="J9" s="6">
        <v>2443261</v>
      </c>
      <c r="K9" s="25">
        <v>2579404</v>
      </c>
    </row>
    <row r="10" spans="1:11" ht="25.5">
      <c r="A10" s="27" t="s">
        <v>105</v>
      </c>
      <c r="B10" s="28">
        <f>SUM(B5:B9)</f>
        <v>35443071</v>
      </c>
      <c r="C10" s="29">
        <f aca="true" t="shared" si="0" ref="C10:K10">SUM(C5:C9)</f>
        <v>34242323</v>
      </c>
      <c r="D10" s="30">
        <f t="shared" si="0"/>
        <v>36928684</v>
      </c>
      <c r="E10" s="28">
        <f t="shared" si="0"/>
        <v>39468006</v>
      </c>
      <c r="F10" s="29">
        <f t="shared" si="0"/>
        <v>39468006</v>
      </c>
      <c r="G10" s="31">
        <f t="shared" si="0"/>
        <v>39468006</v>
      </c>
      <c r="H10" s="32">
        <f t="shared" si="0"/>
        <v>0</v>
      </c>
      <c r="I10" s="28">
        <f t="shared" si="0"/>
        <v>47973900</v>
      </c>
      <c r="J10" s="29">
        <f t="shared" si="0"/>
        <v>49245478</v>
      </c>
      <c r="K10" s="31">
        <f t="shared" si="0"/>
        <v>51712264</v>
      </c>
    </row>
    <row r="11" spans="1:11" ht="13.5">
      <c r="A11" s="22" t="s">
        <v>22</v>
      </c>
      <c r="B11" s="6">
        <v>17941878</v>
      </c>
      <c r="C11" s="6">
        <v>18291629</v>
      </c>
      <c r="D11" s="23">
        <v>17201933</v>
      </c>
      <c r="E11" s="24">
        <v>18157192</v>
      </c>
      <c r="F11" s="6">
        <v>18157192</v>
      </c>
      <c r="G11" s="25">
        <v>18157192</v>
      </c>
      <c r="H11" s="26">
        <v>0</v>
      </c>
      <c r="I11" s="24">
        <v>17352020</v>
      </c>
      <c r="J11" s="6">
        <v>18419106</v>
      </c>
      <c r="K11" s="25">
        <v>19496478</v>
      </c>
    </row>
    <row r="12" spans="1:11" ht="13.5">
      <c r="A12" s="22" t="s">
        <v>23</v>
      </c>
      <c r="B12" s="6">
        <v>1321066</v>
      </c>
      <c r="C12" s="6">
        <v>1639868</v>
      </c>
      <c r="D12" s="23">
        <v>1691001</v>
      </c>
      <c r="E12" s="24">
        <v>1972994</v>
      </c>
      <c r="F12" s="6">
        <v>1972994</v>
      </c>
      <c r="G12" s="25">
        <v>1972994</v>
      </c>
      <c r="H12" s="26">
        <v>0</v>
      </c>
      <c r="I12" s="24">
        <v>2085000</v>
      </c>
      <c r="J12" s="6">
        <v>2101770</v>
      </c>
      <c r="K12" s="25">
        <v>2224723</v>
      </c>
    </row>
    <row r="13" spans="1:11" ht="13.5">
      <c r="A13" s="22" t="s">
        <v>106</v>
      </c>
      <c r="B13" s="6">
        <v>14230716</v>
      </c>
      <c r="C13" s="6">
        <v>14444379</v>
      </c>
      <c r="D13" s="23">
        <v>15464204</v>
      </c>
      <c r="E13" s="24">
        <v>14653000</v>
      </c>
      <c r="F13" s="6">
        <v>14653000</v>
      </c>
      <c r="G13" s="25">
        <v>14653000</v>
      </c>
      <c r="H13" s="26">
        <v>0</v>
      </c>
      <c r="I13" s="24">
        <v>599000</v>
      </c>
      <c r="J13" s="6">
        <v>423600</v>
      </c>
      <c r="K13" s="25">
        <v>447320</v>
      </c>
    </row>
    <row r="14" spans="1:11" ht="13.5">
      <c r="A14" s="22" t="s">
        <v>24</v>
      </c>
      <c r="B14" s="6">
        <v>545010</v>
      </c>
      <c r="C14" s="6">
        <v>524470</v>
      </c>
      <c r="D14" s="23">
        <v>506604</v>
      </c>
      <c r="E14" s="24">
        <v>0</v>
      </c>
      <c r="F14" s="6">
        <v>0</v>
      </c>
      <c r="G14" s="25">
        <v>0</v>
      </c>
      <c r="H14" s="26">
        <v>0</v>
      </c>
      <c r="I14" s="24">
        <v>305000</v>
      </c>
      <c r="J14" s="6">
        <v>305000</v>
      </c>
      <c r="K14" s="25">
        <v>305000</v>
      </c>
    </row>
    <row r="15" spans="1:11" ht="13.5">
      <c r="A15" s="22" t="s">
        <v>25</v>
      </c>
      <c r="B15" s="6">
        <v>7146676</v>
      </c>
      <c r="C15" s="6">
        <v>6688709</v>
      </c>
      <c r="D15" s="23">
        <v>7497880</v>
      </c>
      <c r="E15" s="24">
        <v>7981450</v>
      </c>
      <c r="F15" s="6">
        <v>7981450</v>
      </c>
      <c r="G15" s="25">
        <v>7981450</v>
      </c>
      <c r="H15" s="26">
        <v>0</v>
      </c>
      <c r="I15" s="24">
        <v>9643000</v>
      </c>
      <c r="J15" s="6">
        <v>9946285</v>
      </c>
      <c r="K15" s="25">
        <v>10175885</v>
      </c>
    </row>
    <row r="16" spans="1:11" ht="13.5">
      <c r="A16" s="33" t="s">
        <v>26</v>
      </c>
      <c r="B16" s="6">
        <v>10998484</v>
      </c>
      <c r="C16" s="6">
        <v>4200649</v>
      </c>
      <c r="D16" s="23">
        <v>6226868</v>
      </c>
      <c r="E16" s="24">
        <v>0</v>
      </c>
      <c r="F16" s="6">
        <v>0</v>
      </c>
      <c r="G16" s="25">
        <v>0</v>
      </c>
      <c r="H16" s="26">
        <v>0</v>
      </c>
      <c r="I16" s="24">
        <v>5195000</v>
      </c>
      <c r="J16" s="6">
        <v>5502000</v>
      </c>
      <c r="K16" s="25">
        <v>5810000</v>
      </c>
    </row>
    <row r="17" spans="1:11" ht="13.5">
      <c r="A17" s="22" t="s">
        <v>27</v>
      </c>
      <c r="B17" s="6">
        <v>7246932</v>
      </c>
      <c r="C17" s="6">
        <v>5472878</v>
      </c>
      <c r="D17" s="23">
        <v>4827786</v>
      </c>
      <c r="E17" s="24">
        <v>10322614</v>
      </c>
      <c r="F17" s="6">
        <v>10322614</v>
      </c>
      <c r="G17" s="25">
        <v>10322614</v>
      </c>
      <c r="H17" s="26">
        <v>0</v>
      </c>
      <c r="I17" s="24">
        <v>12744544</v>
      </c>
      <c r="J17" s="6">
        <v>12459479</v>
      </c>
      <c r="K17" s="25">
        <v>13107591</v>
      </c>
    </row>
    <row r="18" spans="1:11" ht="13.5">
      <c r="A18" s="34" t="s">
        <v>28</v>
      </c>
      <c r="B18" s="35">
        <f>SUM(B11:B17)</f>
        <v>59430762</v>
      </c>
      <c r="C18" s="36">
        <f aca="true" t="shared" si="1" ref="C18:K18">SUM(C11:C17)</f>
        <v>51262582</v>
      </c>
      <c r="D18" s="37">
        <f t="shared" si="1"/>
        <v>53416276</v>
      </c>
      <c r="E18" s="35">
        <f t="shared" si="1"/>
        <v>53087250</v>
      </c>
      <c r="F18" s="36">
        <f t="shared" si="1"/>
        <v>53087250</v>
      </c>
      <c r="G18" s="38">
        <f t="shared" si="1"/>
        <v>53087250</v>
      </c>
      <c r="H18" s="39">
        <f t="shared" si="1"/>
        <v>0</v>
      </c>
      <c r="I18" s="35">
        <f t="shared" si="1"/>
        <v>47923564</v>
      </c>
      <c r="J18" s="36">
        <f t="shared" si="1"/>
        <v>49157240</v>
      </c>
      <c r="K18" s="38">
        <f t="shared" si="1"/>
        <v>51566997</v>
      </c>
    </row>
    <row r="19" spans="1:11" ht="13.5">
      <c r="A19" s="34" t="s">
        <v>29</v>
      </c>
      <c r="B19" s="40">
        <f>+B10-B18</f>
        <v>-23987691</v>
      </c>
      <c r="C19" s="41">
        <f aca="true" t="shared" si="2" ref="C19:K19">+C10-C18</f>
        <v>-17020259</v>
      </c>
      <c r="D19" s="42">
        <f t="shared" si="2"/>
        <v>-16487592</v>
      </c>
      <c r="E19" s="40">
        <f t="shared" si="2"/>
        <v>-13619244</v>
      </c>
      <c r="F19" s="41">
        <f t="shared" si="2"/>
        <v>-13619244</v>
      </c>
      <c r="G19" s="43">
        <f t="shared" si="2"/>
        <v>-13619244</v>
      </c>
      <c r="H19" s="44">
        <f t="shared" si="2"/>
        <v>0</v>
      </c>
      <c r="I19" s="40">
        <f t="shared" si="2"/>
        <v>50336</v>
      </c>
      <c r="J19" s="41">
        <f t="shared" si="2"/>
        <v>88238</v>
      </c>
      <c r="K19" s="43">
        <f t="shared" si="2"/>
        <v>145267</v>
      </c>
    </row>
    <row r="20" spans="1:11" ht="13.5">
      <c r="A20" s="22" t="s">
        <v>30</v>
      </c>
      <c r="B20" s="24">
        <v>23534378</v>
      </c>
      <c r="C20" s="6">
        <v>15699114</v>
      </c>
      <c r="D20" s="23">
        <v>12060137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107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108</v>
      </c>
      <c r="B22" s="51">
        <f>SUM(B19:B21)</f>
        <v>-453313</v>
      </c>
      <c r="C22" s="52">
        <f aca="true" t="shared" si="3" ref="C22:K22">SUM(C19:C21)</f>
        <v>-1321145</v>
      </c>
      <c r="D22" s="53">
        <f t="shared" si="3"/>
        <v>-4427455</v>
      </c>
      <c r="E22" s="51">
        <f t="shared" si="3"/>
        <v>-13619244</v>
      </c>
      <c r="F22" s="52">
        <f t="shared" si="3"/>
        <v>-13619244</v>
      </c>
      <c r="G22" s="54">
        <f t="shared" si="3"/>
        <v>-13619244</v>
      </c>
      <c r="H22" s="55">
        <f t="shared" si="3"/>
        <v>0</v>
      </c>
      <c r="I22" s="51">
        <f t="shared" si="3"/>
        <v>50336</v>
      </c>
      <c r="J22" s="52">
        <f t="shared" si="3"/>
        <v>88238</v>
      </c>
      <c r="K22" s="54">
        <f t="shared" si="3"/>
        <v>145267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-453313</v>
      </c>
      <c r="C24" s="41">
        <f aca="true" t="shared" si="4" ref="C24:K24">SUM(C22:C23)</f>
        <v>-1321145</v>
      </c>
      <c r="D24" s="42">
        <f t="shared" si="4"/>
        <v>-4427455</v>
      </c>
      <c r="E24" s="40">
        <f t="shared" si="4"/>
        <v>-13619244</v>
      </c>
      <c r="F24" s="41">
        <f t="shared" si="4"/>
        <v>-13619244</v>
      </c>
      <c r="G24" s="43">
        <f t="shared" si="4"/>
        <v>-13619244</v>
      </c>
      <c r="H24" s="44">
        <f t="shared" si="4"/>
        <v>0</v>
      </c>
      <c r="I24" s="40">
        <f t="shared" si="4"/>
        <v>50336</v>
      </c>
      <c r="J24" s="41">
        <f t="shared" si="4"/>
        <v>88238</v>
      </c>
      <c r="K24" s="43">
        <f t="shared" si="4"/>
        <v>145267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15110759</v>
      </c>
      <c r="C27" s="7">
        <v>14310089</v>
      </c>
      <c r="D27" s="64">
        <v>10278808</v>
      </c>
      <c r="E27" s="65">
        <v>10490000</v>
      </c>
      <c r="F27" s="7">
        <v>10490000</v>
      </c>
      <c r="G27" s="66">
        <v>10490000</v>
      </c>
      <c r="H27" s="67">
        <v>0</v>
      </c>
      <c r="I27" s="65">
        <v>8005000</v>
      </c>
      <c r="J27" s="7">
        <v>8135000</v>
      </c>
      <c r="K27" s="66">
        <v>8329000</v>
      </c>
    </row>
    <row r="28" spans="1:11" ht="13.5">
      <c r="A28" s="68" t="s">
        <v>30</v>
      </c>
      <c r="B28" s="6">
        <v>15110759</v>
      </c>
      <c r="C28" s="6">
        <v>14310089</v>
      </c>
      <c r="D28" s="23">
        <v>10266928</v>
      </c>
      <c r="E28" s="24">
        <v>10490000</v>
      </c>
      <c r="F28" s="6">
        <v>10490000</v>
      </c>
      <c r="G28" s="25">
        <v>10490000</v>
      </c>
      <c r="H28" s="26">
        <v>0</v>
      </c>
      <c r="I28" s="24">
        <v>8005000</v>
      </c>
      <c r="J28" s="6">
        <v>8135000</v>
      </c>
      <c r="K28" s="25">
        <v>8329000</v>
      </c>
    </row>
    <row r="29" spans="1:11" ht="13.5">
      <c r="A29" s="22" t="s">
        <v>110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11880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15110759</v>
      </c>
      <c r="C32" s="7">
        <f aca="true" t="shared" si="5" ref="C32:K32">SUM(C28:C31)</f>
        <v>14310089</v>
      </c>
      <c r="D32" s="64">
        <f t="shared" si="5"/>
        <v>10278808</v>
      </c>
      <c r="E32" s="65">
        <f t="shared" si="5"/>
        <v>10490000</v>
      </c>
      <c r="F32" s="7">
        <f t="shared" si="5"/>
        <v>10490000</v>
      </c>
      <c r="G32" s="66">
        <f t="shared" si="5"/>
        <v>10490000</v>
      </c>
      <c r="H32" s="67">
        <f t="shared" si="5"/>
        <v>0</v>
      </c>
      <c r="I32" s="65">
        <f t="shared" si="5"/>
        <v>8005000</v>
      </c>
      <c r="J32" s="7">
        <f t="shared" si="5"/>
        <v>8135000</v>
      </c>
      <c r="K32" s="66">
        <f t="shared" si="5"/>
        <v>8329000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8195785</v>
      </c>
      <c r="C35" s="6">
        <v>3323239</v>
      </c>
      <c r="D35" s="23">
        <v>5238307</v>
      </c>
      <c r="E35" s="24">
        <v>5245000</v>
      </c>
      <c r="F35" s="6">
        <v>5245000</v>
      </c>
      <c r="G35" s="25">
        <v>5245000</v>
      </c>
      <c r="H35" s="26">
        <v>17687809</v>
      </c>
      <c r="I35" s="24">
        <v>10412000</v>
      </c>
      <c r="J35" s="6">
        <v>11027000</v>
      </c>
      <c r="K35" s="25">
        <v>11644000</v>
      </c>
    </row>
    <row r="36" spans="1:11" ht="13.5">
      <c r="A36" s="22" t="s">
        <v>39</v>
      </c>
      <c r="B36" s="6">
        <v>183859743</v>
      </c>
      <c r="C36" s="6">
        <v>187137399</v>
      </c>
      <c r="D36" s="23">
        <v>182893402</v>
      </c>
      <c r="E36" s="24">
        <v>148037000</v>
      </c>
      <c r="F36" s="6">
        <v>148037000</v>
      </c>
      <c r="G36" s="25">
        <v>148037000</v>
      </c>
      <c r="H36" s="26">
        <v>89829</v>
      </c>
      <c r="I36" s="24">
        <v>186328000</v>
      </c>
      <c r="J36" s="6">
        <v>196256000</v>
      </c>
      <c r="K36" s="25">
        <v>206237000</v>
      </c>
    </row>
    <row r="37" spans="1:11" ht="13.5">
      <c r="A37" s="22" t="s">
        <v>40</v>
      </c>
      <c r="B37" s="6">
        <v>13083079</v>
      </c>
      <c r="C37" s="6">
        <v>13765668</v>
      </c>
      <c r="D37" s="23">
        <v>10037568</v>
      </c>
      <c r="E37" s="24">
        <v>5380000</v>
      </c>
      <c r="F37" s="6">
        <v>5380000</v>
      </c>
      <c r="G37" s="25">
        <v>5380000</v>
      </c>
      <c r="H37" s="26">
        <v>5092161</v>
      </c>
      <c r="I37" s="24">
        <v>10347000</v>
      </c>
      <c r="J37" s="6">
        <v>10922000</v>
      </c>
      <c r="K37" s="25">
        <v>11501000</v>
      </c>
    </row>
    <row r="38" spans="1:11" ht="13.5">
      <c r="A38" s="22" t="s">
        <v>41</v>
      </c>
      <c r="B38" s="6">
        <v>5725048</v>
      </c>
      <c r="C38" s="6">
        <v>5952665</v>
      </c>
      <c r="D38" s="23">
        <v>5993439</v>
      </c>
      <c r="E38" s="24">
        <v>6144000</v>
      </c>
      <c r="F38" s="6">
        <v>6144000</v>
      </c>
      <c r="G38" s="25">
        <v>6144000</v>
      </c>
      <c r="H38" s="26">
        <v>0</v>
      </c>
      <c r="I38" s="24">
        <v>4828000</v>
      </c>
      <c r="J38" s="6">
        <v>4801000</v>
      </c>
      <c r="K38" s="25">
        <v>4766000</v>
      </c>
    </row>
    <row r="39" spans="1:11" ht="13.5">
      <c r="A39" s="22" t="s">
        <v>42</v>
      </c>
      <c r="B39" s="6">
        <v>173247401</v>
      </c>
      <c r="C39" s="6">
        <v>170742305</v>
      </c>
      <c r="D39" s="23">
        <v>172100702</v>
      </c>
      <c r="E39" s="24">
        <v>141758000</v>
      </c>
      <c r="F39" s="6">
        <v>141758000</v>
      </c>
      <c r="G39" s="25">
        <v>141758000</v>
      </c>
      <c r="H39" s="26">
        <v>12685477</v>
      </c>
      <c r="I39" s="24">
        <v>181565000</v>
      </c>
      <c r="J39" s="6">
        <v>191560000</v>
      </c>
      <c r="K39" s="25">
        <v>201614000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10683893</v>
      </c>
      <c r="C42" s="6">
        <v>12952573</v>
      </c>
      <c r="D42" s="23">
        <v>11907957</v>
      </c>
      <c r="E42" s="24">
        <v>-16653000</v>
      </c>
      <c r="F42" s="6">
        <v>-16653000</v>
      </c>
      <c r="G42" s="25">
        <v>-16653000</v>
      </c>
      <c r="H42" s="26">
        <v>10285826</v>
      </c>
      <c r="I42" s="24">
        <v>8310000</v>
      </c>
      <c r="J42" s="6">
        <v>8476000</v>
      </c>
      <c r="K42" s="25">
        <v>8724000</v>
      </c>
    </row>
    <row r="43" spans="1:11" ht="13.5">
      <c r="A43" s="22" t="s">
        <v>45</v>
      </c>
      <c r="B43" s="6">
        <v>-14434527</v>
      </c>
      <c r="C43" s="6">
        <v>-14310089</v>
      </c>
      <c r="D43" s="23">
        <v>-9337411</v>
      </c>
      <c r="E43" s="24">
        <v>0</v>
      </c>
      <c r="F43" s="6">
        <v>0</v>
      </c>
      <c r="G43" s="25">
        <v>0</v>
      </c>
      <c r="H43" s="26">
        <v>-10422210</v>
      </c>
      <c r="I43" s="24">
        <v>-7955000</v>
      </c>
      <c r="J43" s="6">
        <v>-8082000</v>
      </c>
      <c r="K43" s="25">
        <v>-8273000</v>
      </c>
    </row>
    <row r="44" spans="1:11" ht="13.5">
      <c r="A44" s="22" t="s">
        <v>46</v>
      </c>
      <c r="B44" s="6">
        <v>-11410</v>
      </c>
      <c r="C44" s="6">
        <v>-273917</v>
      </c>
      <c r="D44" s="23">
        <v>-97601</v>
      </c>
      <c r="E44" s="24">
        <v>0</v>
      </c>
      <c r="F44" s="6">
        <v>0</v>
      </c>
      <c r="G44" s="25">
        <v>0</v>
      </c>
      <c r="H44" s="26">
        <v>-262144</v>
      </c>
      <c r="I44" s="24">
        <v>-305000</v>
      </c>
      <c r="J44" s="6">
        <v>-305000</v>
      </c>
      <c r="K44" s="25">
        <v>-305000</v>
      </c>
    </row>
    <row r="45" spans="1:11" ht="13.5">
      <c r="A45" s="34" t="s">
        <v>47</v>
      </c>
      <c r="B45" s="7">
        <v>2289670</v>
      </c>
      <c r="C45" s="7">
        <v>658237</v>
      </c>
      <c r="D45" s="64">
        <v>3131183</v>
      </c>
      <c r="E45" s="65">
        <v>-16653000</v>
      </c>
      <c r="F45" s="7">
        <v>-16653000</v>
      </c>
      <c r="G45" s="66">
        <v>-16653000</v>
      </c>
      <c r="H45" s="67">
        <v>2318539</v>
      </c>
      <c r="I45" s="65">
        <v>2830000</v>
      </c>
      <c r="J45" s="7">
        <v>2919000</v>
      </c>
      <c r="K45" s="66">
        <v>3065000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2289670</v>
      </c>
      <c r="C48" s="6">
        <v>658237</v>
      </c>
      <c r="D48" s="23">
        <v>3131182</v>
      </c>
      <c r="E48" s="24">
        <v>0</v>
      </c>
      <c r="F48" s="6">
        <v>0</v>
      </c>
      <c r="G48" s="25">
        <v>0</v>
      </c>
      <c r="H48" s="26">
        <v>12079840</v>
      </c>
      <c r="I48" s="24">
        <v>2780000</v>
      </c>
      <c r="J48" s="6">
        <v>2944000</v>
      </c>
      <c r="K48" s="25">
        <v>3109000</v>
      </c>
    </row>
    <row r="49" spans="1:11" ht="13.5">
      <c r="A49" s="22" t="s">
        <v>50</v>
      </c>
      <c r="B49" s="6">
        <f>+B75</f>
        <v>5184681.739168617</v>
      </c>
      <c r="C49" s="6">
        <f aca="true" t="shared" si="6" ref="C49:K49">+C75</f>
        <v>5310575.818835465</v>
      </c>
      <c r="D49" s="23">
        <f t="shared" si="6"/>
        <v>281308.26850473415</v>
      </c>
      <c r="E49" s="24">
        <f t="shared" si="6"/>
        <v>-2044144.6098858975</v>
      </c>
      <c r="F49" s="6">
        <f t="shared" si="6"/>
        <v>-2044144.6098858975</v>
      </c>
      <c r="G49" s="25">
        <f t="shared" si="6"/>
        <v>-2044144.6098858975</v>
      </c>
      <c r="H49" s="26">
        <f t="shared" si="6"/>
        <v>5092312</v>
      </c>
      <c r="I49" s="24">
        <f t="shared" si="6"/>
        <v>670610.9647348784</v>
      </c>
      <c r="J49" s="6">
        <f t="shared" si="6"/>
        <v>514611.65054969024</v>
      </c>
      <c r="K49" s="25">
        <f t="shared" si="6"/>
        <v>560188.3522014171</v>
      </c>
    </row>
    <row r="50" spans="1:11" ht="13.5">
      <c r="A50" s="34" t="s">
        <v>51</v>
      </c>
      <c r="B50" s="7">
        <f>+B48-B49</f>
        <v>-2895011.739168617</v>
      </c>
      <c r="C50" s="7">
        <f aca="true" t="shared" si="7" ref="C50:K50">+C48-C49</f>
        <v>-4652338.818835465</v>
      </c>
      <c r="D50" s="64">
        <f t="shared" si="7"/>
        <v>2849873.731495266</v>
      </c>
      <c r="E50" s="65">
        <f t="shared" si="7"/>
        <v>2044144.6098858975</v>
      </c>
      <c r="F50" s="7">
        <f t="shared" si="7"/>
        <v>2044144.6098858975</v>
      </c>
      <c r="G50" s="66">
        <f t="shared" si="7"/>
        <v>2044144.6098858975</v>
      </c>
      <c r="H50" s="67">
        <f t="shared" si="7"/>
        <v>6987528</v>
      </c>
      <c r="I50" s="65">
        <f t="shared" si="7"/>
        <v>2109389.0352651216</v>
      </c>
      <c r="J50" s="7">
        <f t="shared" si="7"/>
        <v>2429388.3494503098</v>
      </c>
      <c r="K50" s="66">
        <f t="shared" si="7"/>
        <v>2548811.647798583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34105759</v>
      </c>
      <c r="C53" s="6">
        <v>33190089</v>
      </c>
      <c r="D53" s="23">
        <v>17237919</v>
      </c>
      <c r="E53" s="24">
        <v>0</v>
      </c>
      <c r="F53" s="6">
        <v>0</v>
      </c>
      <c r="G53" s="25">
        <v>0</v>
      </c>
      <c r="H53" s="26">
        <v>-10490000</v>
      </c>
      <c r="I53" s="24">
        <v>26812000</v>
      </c>
      <c r="J53" s="6">
        <v>26986000</v>
      </c>
      <c r="K53" s="25">
        <v>27225000</v>
      </c>
    </row>
    <row r="54" spans="1:11" ht="13.5">
      <c r="A54" s="22" t="s">
        <v>106</v>
      </c>
      <c r="B54" s="6">
        <v>14230716</v>
      </c>
      <c r="C54" s="6">
        <v>14444379</v>
      </c>
      <c r="D54" s="23">
        <v>15464204</v>
      </c>
      <c r="E54" s="24">
        <v>14653000</v>
      </c>
      <c r="F54" s="6">
        <v>14653000</v>
      </c>
      <c r="G54" s="25">
        <v>14653000</v>
      </c>
      <c r="H54" s="26">
        <v>0</v>
      </c>
      <c r="I54" s="24">
        <v>599000</v>
      </c>
      <c r="J54" s="6">
        <v>423600</v>
      </c>
      <c r="K54" s="25">
        <v>447320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2194757</v>
      </c>
      <c r="C56" s="6">
        <v>1603991</v>
      </c>
      <c r="D56" s="23">
        <v>956023</v>
      </c>
      <c r="E56" s="24">
        <v>1182000</v>
      </c>
      <c r="F56" s="6">
        <v>1182000</v>
      </c>
      <c r="G56" s="25">
        <v>1182000</v>
      </c>
      <c r="H56" s="26">
        <v>0</v>
      </c>
      <c r="I56" s="24">
        <v>2028000</v>
      </c>
      <c r="J56" s="6">
        <v>1882000</v>
      </c>
      <c r="K56" s="25">
        <v>1659000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5671958</v>
      </c>
      <c r="F59" s="6">
        <v>5671957</v>
      </c>
      <c r="G59" s="25">
        <v>5671957</v>
      </c>
      <c r="H59" s="26">
        <v>5671957</v>
      </c>
      <c r="I59" s="24">
        <v>4445000</v>
      </c>
      <c r="J59" s="6">
        <v>4707255</v>
      </c>
      <c r="K59" s="25">
        <v>4970861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6959927</v>
      </c>
      <c r="F60" s="6">
        <v>6959926</v>
      </c>
      <c r="G60" s="25">
        <v>6959926</v>
      </c>
      <c r="H60" s="26">
        <v>6959926</v>
      </c>
      <c r="I60" s="24">
        <v>5195000</v>
      </c>
      <c r="J60" s="6">
        <v>5501505</v>
      </c>
      <c r="K60" s="25">
        <v>5809589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893</v>
      </c>
      <c r="C63" s="92">
        <v>0</v>
      </c>
      <c r="D63" s="93">
        <v>0</v>
      </c>
      <c r="E63" s="91">
        <v>893</v>
      </c>
      <c r="F63" s="92">
        <v>893</v>
      </c>
      <c r="G63" s="93">
        <v>893</v>
      </c>
      <c r="H63" s="94">
        <v>893</v>
      </c>
      <c r="I63" s="91">
        <v>830</v>
      </c>
      <c r="J63" s="92">
        <v>830</v>
      </c>
      <c r="K63" s="93">
        <v>830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0.7953546086882092</v>
      </c>
      <c r="C70" s="5">
        <f aca="true" t="shared" si="8" ref="C70:K70">IF(ISERROR(C71/C72),0,(C71/C72))</f>
        <v>0.818927719484228</v>
      </c>
      <c r="D70" s="5">
        <f t="shared" si="8"/>
        <v>0.9882171115626404</v>
      </c>
      <c r="E70" s="5">
        <f t="shared" si="8"/>
        <v>1.3883974470707146</v>
      </c>
      <c r="F70" s="5">
        <f t="shared" si="8"/>
        <v>1.3883974470707146</v>
      </c>
      <c r="G70" s="5">
        <f t="shared" si="8"/>
        <v>1.3883974470707146</v>
      </c>
      <c r="H70" s="5">
        <f t="shared" si="8"/>
        <v>0</v>
      </c>
      <c r="I70" s="5">
        <f t="shared" si="8"/>
        <v>0.9641678542672347</v>
      </c>
      <c r="J70" s="5">
        <f t="shared" si="8"/>
        <v>0.9622673885379558</v>
      </c>
      <c r="K70" s="5">
        <f t="shared" si="8"/>
        <v>0.9604059294544643</v>
      </c>
    </row>
    <row r="71" spans="1:11" ht="12.75" hidden="1">
      <c r="A71" s="1" t="s">
        <v>112</v>
      </c>
      <c r="B71" s="1">
        <f>+B83</f>
        <v>12228356</v>
      </c>
      <c r="C71" s="1">
        <f aca="true" t="shared" si="9" ref="C71:K71">+C83</f>
        <v>14930890</v>
      </c>
      <c r="D71" s="1">
        <f t="shared" si="9"/>
        <v>18455253</v>
      </c>
      <c r="E71" s="1">
        <f t="shared" si="9"/>
        <v>30634998</v>
      </c>
      <c r="F71" s="1">
        <f t="shared" si="9"/>
        <v>30634998</v>
      </c>
      <c r="G71" s="1">
        <f t="shared" si="9"/>
        <v>30634998</v>
      </c>
      <c r="H71" s="1">
        <f t="shared" si="9"/>
        <v>22757193</v>
      </c>
      <c r="I71" s="1">
        <f t="shared" si="9"/>
        <v>25506000</v>
      </c>
      <c r="J71" s="1">
        <f t="shared" si="9"/>
        <v>26957000</v>
      </c>
      <c r="K71" s="1">
        <f t="shared" si="9"/>
        <v>28411000</v>
      </c>
    </row>
    <row r="72" spans="1:11" ht="12.75" hidden="1">
      <c r="A72" s="1" t="s">
        <v>113</v>
      </c>
      <c r="B72" s="1">
        <f>+B77</f>
        <v>15374722</v>
      </c>
      <c r="C72" s="1">
        <f aca="true" t="shared" si="10" ref="C72:K72">+C77</f>
        <v>18232244</v>
      </c>
      <c r="D72" s="1">
        <f t="shared" si="10"/>
        <v>18675302</v>
      </c>
      <c r="E72" s="1">
        <f t="shared" si="10"/>
        <v>22065006</v>
      </c>
      <c r="F72" s="1">
        <f t="shared" si="10"/>
        <v>22065006</v>
      </c>
      <c r="G72" s="1">
        <f t="shared" si="10"/>
        <v>22065006</v>
      </c>
      <c r="H72" s="1">
        <f t="shared" si="10"/>
        <v>0</v>
      </c>
      <c r="I72" s="1">
        <f t="shared" si="10"/>
        <v>26453900</v>
      </c>
      <c r="J72" s="1">
        <f t="shared" si="10"/>
        <v>28014043</v>
      </c>
      <c r="K72" s="1">
        <f t="shared" si="10"/>
        <v>29582283</v>
      </c>
    </row>
    <row r="73" spans="1:11" ht="12.75" hidden="1">
      <c r="A73" s="1" t="s">
        <v>114</v>
      </c>
      <c r="B73" s="1">
        <f>+B74</f>
        <v>655977.5</v>
      </c>
      <c r="C73" s="1">
        <f aca="true" t="shared" si="11" ref="C73:K73">+(C78+C80+C81+C82)-(B78+B80+B81+B82)</f>
        <v>166446</v>
      </c>
      <c r="D73" s="1">
        <f t="shared" si="11"/>
        <v>377911</v>
      </c>
      <c r="E73" s="1">
        <f t="shared" si="11"/>
        <v>-2347813</v>
      </c>
      <c r="F73" s="1">
        <f>+(F78+F80+F81+F82)-(D78+D80+D81+D82)</f>
        <v>-2347813</v>
      </c>
      <c r="G73" s="1">
        <f>+(G78+G80+G81+G82)-(D78+D80+D81+D82)</f>
        <v>-2347813</v>
      </c>
      <c r="H73" s="1">
        <f>+(H78+H80+H81+H82)-(D78+D80+D81+D82)</f>
        <v>-2034520</v>
      </c>
      <c r="I73" s="1">
        <f>+(I78+I80+I81+I82)-(E78+E80+E81+E82)</f>
        <v>2363000</v>
      </c>
      <c r="J73" s="1">
        <f t="shared" si="11"/>
        <v>449000</v>
      </c>
      <c r="K73" s="1">
        <f t="shared" si="11"/>
        <v>451000</v>
      </c>
    </row>
    <row r="74" spans="1:11" ht="12.75" hidden="1">
      <c r="A74" s="1" t="s">
        <v>115</v>
      </c>
      <c r="B74" s="1">
        <f>+TREND(C74:E74)</f>
        <v>655977.5</v>
      </c>
      <c r="C74" s="1">
        <f>+C73</f>
        <v>166446</v>
      </c>
      <c r="D74" s="1">
        <f aca="true" t="shared" si="12" ref="D74:K74">+D73</f>
        <v>377911</v>
      </c>
      <c r="E74" s="1">
        <f t="shared" si="12"/>
        <v>-2347813</v>
      </c>
      <c r="F74" s="1">
        <f t="shared" si="12"/>
        <v>-2347813</v>
      </c>
      <c r="G74" s="1">
        <f t="shared" si="12"/>
        <v>-2347813</v>
      </c>
      <c r="H74" s="1">
        <f t="shared" si="12"/>
        <v>-2034520</v>
      </c>
      <c r="I74" s="1">
        <f t="shared" si="12"/>
        <v>2363000</v>
      </c>
      <c r="J74" s="1">
        <f t="shared" si="12"/>
        <v>449000</v>
      </c>
      <c r="K74" s="1">
        <f t="shared" si="12"/>
        <v>451000</v>
      </c>
    </row>
    <row r="75" spans="1:11" ht="12.75" hidden="1">
      <c r="A75" s="1" t="s">
        <v>116</v>
      </c>
      <c r="B75" s="1">
        <f>+B84-(((B80+B81+B78)*B70)-B79)</f>
        <v>5184681.739168617</v>
      </c>
      <c r="C75" s="1">
        <f aca="true" t="shared" si="13" ref="C75:K75">+C84-(((C80+C81+C78)*C70)-C79)</f>
        <v>5310575.818835465</v>
      </c>
      <c r="D75" s="1">
        <f t="shared" si="13"/>
        <v>281308.26850473415</v>
      </c>
      <c r="E75" s="1">
        <f t="shared" si="13"/>
        <v>-2044144.6098858975</v>
      </c>
      <c r="F75" s="1">
        <f t="shared" si="13"/>
        <v>-2044144.6098858975</v>
      </c>
      <c r="G75" s="1">
        <f t="shared" si="13"/>
        <v>-2044144.6098858975</v>
      </c>
      <c r="H75" s="1">
        <f t="shared" si="13"/>
        <v>5092312</v>
      </c>
      <c r="I75" s="1">
        <f t="shared" si="13"/>
        <v>670610.9647348784</v>
      </c>
      <c r="J75" s="1">
        <f t="shared" si="13"/>
        <v>514611.65054969024</v>
      </c>
      <c r="K75" s="1">
        <f t="shared" si="13"/>
        <v>560188.3522014171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15374722</v>
      </c>
      <c r="C77" s="3">
        <v>18232244</v>
      </c>
      <c r="D77" s="3">
        <v>18675302</v>
      </c>
      <c r="E77" s="3">
        <v>22065006</v>
      </c>
      <c r="F77" s="3">
        <v>22065006</v>
      </c>
      <c r="G77" s="3">
        <v>22065006</v>
      </c>
      <c r="H77" s="3">
        <v>0</v>
      </c>
      <c r="I77" s="3">
        <v>26453900</v>
      </c>
      <c r="J77" s="3">
        <v>28014043</v>
      </c>
      <c r="K77" s="3">
        <v>29582283</v>
      </c>
    </row>
    <row r="78" spans="1:11" ht="12.75" hidden="1">
      <c r="A78" s="2" t="s">
        <v>65</v>
      </c>
      <c r="B78" s="3">
        <v>1153635</v>
      </c>
      <c r="C78" s="3">
        <v>4566180</v>
      </c>
      <c r="D78" s="3">
        <v>5507578</v>
      </c>
      <c r="E78" s="3">
        <v>0</v>
      </c>
      <c r="F78" s="3">
        <v>0</v>
      </c>
      <c r="G78" s="3">
        <v>0</v>
      </c>
      <c r="H78" s="3">
        <v>-49676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10788701</v>
      </c>
      <c r="C79" s="3">
        <v>11216997</v>
      </c>
      <c r="D79" s="3">
        <v>7784656</v>
      </c>
      <c r="E79" s="3">
        <v>5238000</v>
      </c>
      <c r="F79" s="3">
        <v>5238000</v>
      </c>
      <c r="G79" s="3">
        <v>5238000</v>
      </c>
      <c r="H79" s="3">
        <v>5092312</v>
      </c>
      <c r="I79" s="3">
        <v>7407000</v>
      </c>
      <c r="J79" s="3">
        <v>7844000</v>
      </c>
      <c r="K79" s="3">
        <v>8284000</v>
      </c>
    </row>
    <row r="80" spans="1:11" ht="12.75" hidden="1">
      <c r="A80" s="2" t="s">
        <v>67</v>
      </c>
      <c r="B80" s="3">
        <v>5168192</v>
      </c>
      <c r="C80" s="3">
        <v>2230565</v>
      </c>
      <c r="D80" s="3">
        <v>1669596</v>
      </c>
      <c r="E80" s="3">
        <v>5245000</v>
      </c>
      <c r="F80" s="3">
        <v>5245000</v>
      </c>
      <c r="G80" s="3">
        <v>5245000</v>
      </c>
      <c r="H80" s="3">
        <v>641110</v>
      </c>
      <c r="I80" s="3">
        <v>7608000</v>
      </c>
      <c r="J80" s="3">
        <v>8057000</v>
      </c>
      <c r="K80" s="3">
        <v>8508000</v>
      </c>
    </row>
    <row r="81" spans="1:11" ht="12.75" hidden="1">
      <c r="A81" s="2" t="s">
        <v>68</v>
      </c>
      <c r="B81" s="3">
        <v>724111</v>
      </c>
      <c r="C81" s="3">
        <v>415639</v>
      </c>
      <c r="D81" s="3">
        <v>415639</v>
      </c>
      <c r="E81" s="3">
        <v>0</v>
      </c>
      <c r="F81" s="3">
        <v>0</v>
      </c>
      <c r="G81" s="3">
        <v>0</v>
      </c>
      <c r="H81" s="3">
        <v>4966859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2518</v>
      </c>
      <c r="C82" s="3">
        <v>2518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12228356</v>
      </c>
      <c r="C83" s="3">
        <v>14930890</v>
      </c>
      <c r="D83" s="3">
        <v>18455253</v>
      </c>
      <c r="E83" s="3">
        <v>30634998</v>
      </c>
      <c r="F83" s="3">
        <v>30634998</v>
      </c>
      <c r="G83" s="3">
        <v>30634998</v>
      </c>
      <c r="H83" s="3">
        <v>22757193</v>
      </c>
      <c r="I83" s="3">
        <v>25506000</v>
      </c>
      <c r="J83" s="3">
        <v>26957000</v>
      </c>
      <c r="K83" s="3">
        <v>28411000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599000</v>
      </c>
      <c r="J84" s="3">
        <v>423600</v>
      </c>
      <c r="K84" s="3">
        <v>447322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2044325</v>
      </c>
      <c r="C5" s="6">
        <v>2433192</v>
      </c>
      <c r="D5" s="23">
        <v>2810413</v>
      </c>
      <c r="E5" s="24">
        <v>3419410</v>
      </c>
      <c r="F5" s="6">
        <v>3080120</v>
      </c>
      <c r="G5" s="25">
        <v>3080120</v>
      </c>
      <c r="H5" s="26">
        <v>0</v>
      </c>
      <c r="I5" s="24">
        <v>4545780</v>
      </c>
      <c r="J5" s="6">
        <v>4818527</v>
      </c>
      <c r="K5" s="25">
        <v>5107639</v>
      </c>
    </row>
    <row r="6" spans="1:11" ht="13.5">
      <c r="A6" s="22" t="s">
        <v>18</v>
      </c>
      <c r="B6" s="6">
        <v>9197638</v>
      </c>
      <c r="C6" s="6">
        <v>11224039</v>
      </c>
      <c r="D6" s="23">
        <v>12945918</v>
      </c>
      <c r="E6" s="24">
        <v>15804570</v>
      </c>
      <c r="F6" s="6">
        <v>15109340</v>
      </c>
      <c r="G6" s="25">
        <v>15109340</v>
      </c>
      <c r="H6" s="26">
        <v>0</v>
      </c>
      <c r="I6" s="24">
        <v>26440526</v>
      </c>
      <c r="J6" s="6">
        <v>28161590</v>
      </c>
      <c r="K6" s="25">
        <v>29995664</v>
      </c>
    </row>
    <row r="7" spans="1:11" ht="13.5">
      <c r="A7" s="22" t="s">
        <v>19</v>
      </c>
      <c r="B7" s="6">
        <v>351442</v>
      </c>
      <c r="C7" s="6">
        <v>299120</v>
      </c>
      <c r="D7" s="23">
        <v>366699</v>
      </c>
      <c r="E7" s="24">
        <v>200000</v>
      </c>
      <c r="F7" s="6">
        <v>200000</v>
      </c>
      <c r="G7" s="25">
        <v>200000</v>
      </c>
      <c r="H7" s="26">
        <v>0</v>
      </c>
      <c r="I7" s="24">
        <v>200000</v>
      </c>
      <c r="J7" s="6">
        <v>212000</v>
      </c>
      <c r="K7" s="25">
        <v>224720</v>
      </c>
    </row>
    <row r="8" spans="1:11" ht="13.5">
      <c r="A8" s="22" t="s">
        <v>20</v>
      </c>
      <c r="B8" s="6">
        <v>20651183</v>
      </c>
      <c r="C8" s="6">
        <v>21186006</v>
      </c>
      <c r="D8" s="23">
        <v>25299702</v>
      </c>
      <c r="E8" s="24">
        <v>23216180</v>
      </c>
      <c r="F8" s="6">
        <v>24589640</v>
      </c>
      <c r="G8" s="25">
        <v>24589640</v>
      </c>
      <c r="H8" s="26">
        <v>0</v>
      </c>
      <c r="I8" s="24">
        <v>18592000</v>
      </c>
      <c r="J8" s="6">
        <v>19176000</v>
      </c>
      <c r="K8" s="25">
        <v>19930000</v>
      </c>
    </row>
    <row r="9" spans="1:11" ht="13.5">
      <c r="A9" s="22" t="s">
        <v>21</v>
      </c>
      <c r="B9" s="6">
        <v>1444033</v>
      </c>
      <c r="C9" s="6">
        <v>1426962</v>
      </c>
      <c r="D9" s="23">
        <v>5237983</v>
      </c>
      <c r="E9" s="24">
        <v>5908580</v>
      </c>
      <c r="F9" s="6">
        <v>9299710</v>
      </c>
      <c r="G9" s="25">
        <v>9299710</v>
      </c>
      <c r="H9" s="26">
        <v>0</v>
      </c>
      <c r="I9" s="24">
        <v>6515630</v>
      </c>
      <c r="J9" s="6">
        <v>6863865</v>
      </c>
      <c r="K9" s="25">
        <v>7239321</v>
      </c>
    </row>
    <row r="10" spans="1:11" ht="25.5">
      <c r="A10" s="27" t="s">
        <v>105</v>
      </c>
      <c r="B10" s="28">
        <f>SUM(B5:B9)</f>
        <v>33688621</v>
      </c>
      <c r="C10" s="29">
        <f aca="true" t="shared" si="0" ref="C10:K10">SUM(C5:C9)</f>
        <v>36569319</v>
      </c>
      <c r="D10" s="30">
        <f t="shared" si="0"/>
        <v>46660715</v>
      </c>
      <c r="E10" s="28">
        <f t="shared" si="0"/>
        <v>48548740</v>
      </c>
      <c r="F10" s="29">
        <f t="shared" si="0"/>
        <v>52278810</v>
      </c>
      <c r="G10" s="31">
        <f t="shared" si="0"/>
        <v>52278810</v>
      </c>
      <c r="H10" s="32">
        <f t="shared" si="0"/>
        <v>0</v>
      </c>
      <c r="I10" s="28">
        <f t="shared" si="0"/>
        <v>56293936</v>
      </c>
      <c r="J10" s="29">
        <f t="shared" si="0"/>
        <v>59231982</v>
      </c>
      <c r="K10" s="31">
        <f t="shared" si="0"/>
        <v>62497344</v>
      </c>
    </row>
    <row r="11" spans="1:11" ht="13.5">
      <c r="A11" s="22" t="s">
        <v>22</v>
      </c>
      <c r="B11" s="6">
        <v>8035216</v>
      </c>
      <c r="C11" s="6">
        <v>10081280</v>
      </c>
      <c r="D11" s="23">
        <v>11146536</v>
      </c>
      <c r="E11" s="24">
        <v>17461430</v>
      </c>
      <c r="F11" s="6">
        <v>15921320</v>
      </c>
      <c r="G11" s="25">
        <v>15921320</v>
      </c>
      <c r="H11" s="26">
        <v>0</v>
      </c>
      <c r="I11" s="24">
        <v>17858417</v>
      </c>
      <c r="J11" s="6">
        <v>18689198</v>
      </c>
      <c r="K11" s="25">
        <v>19604867</v>
      </c>
    </row>
    <row r="12" spans="1:11" ht="13.5">
      <c r="A12" s="22" t="s">
        <v>23</v>
      </c>
      <c r="B12" s="6">
        <v>1586881</v>
      </c>
      <c r="C12" s="6">
        <v>1736145</v>
      </c>
      <c r="D12" s="23">
        <v>1736146</v>
      </c>
      <c r="E12" s="24">
        <v>1858090</v>
      </c>
      <c r="F12" s="6">
        <v>1858090</v>
      </c>
      <c r="G12" s="25">
        <v>1858090</v>
      </c>
      <c r="H12" s="26">
        <v>0</v>
      </c>
      <c r="I12" s="24">
        <v>1858090</v>
      </c>
      <c r="J12" s="6">
        <v>1944490</v>
      </c>
      <c r="K12" s="25">
        <v>2039771</v>
      </c>
    </row>
    <row r="13" spans="1:11" ht="13.5">
      <c r="A13" s="22" t="s">
        <v>106</v>
      </c>
      <c r="B13" s="6">
        <v>2103609</v>
      </c>
      <c r="C13" s="6">
        <v>2161418</v>
      </c>
      <c r="D13" s="23">
        <v>1920134</v>
      </c>
      <c r="E13" s="24">
        <v>2886390</v>
      </c>
      <c r="F13" s="6">
        <v>2263460</v>
      </c>
      <c r="G13" s="25">
        <v>2263460</v>
      </c>
      <c r="H13" s="26">
        <v>0</v>
      </c>
      <c r="I13" s="24">
        <v>2688960</v>
      </c>
      <c r="J13" s="6">
        <v>2688960</v>
      </c>
      <c r="K13" s="25">
        <v>2688960</v>
      </c>
    </row>
    <row r="14" spans="1:11" ht="13.5">
      <c r="A14" s="22" t="s">
        <v>24</v>
      </c>
      <c r="B14" s="6">
        <v>501056</v>
      </c>
      <c r="C14" s="6">
        <v>501403</v>
      </c>
      <c r="D14" s="23">
        <v>795935</v>
      </c>
      <c r="E14" s="24">
        <v>226000</v>
      </c>
      <c r="F14" s="6">
        <v>376000</v>
      </c>
      <c r="G14" s="25">
        <v>376000</v>
      </c>
      <c r="H14" s="26">
        <v>0</v>
      </c>
      <c r="I14" s="24">
        <v>283000</v>
      </c>
      <c r="J14" s="6">
        <v>244417</v>
      </c>
      <c r="K14" s="25">
        <v>220290</v>
      </c>
    </row>
    <row r="15" spans="1:11" ht="13.5">
      <c r="A15" s="22" t="s">
        <v>25</v>
      </c>
      <c r="B15" s="6">
        <v>6014221</v>
      </c>
      <c r="C15" s="6">
        <v>7361450</v>
      </c>
      <c r="D15" s="23">
        <v>9374158</v>
      </c>
      <c r="E15" s="24">
        <v>8960690</v>
      </c>
      <c r="F15" s="6">
        <v>10148000</v>
      </c>
      <c r="G15" s="25">
        <v>10148000</v>
      </c>
      <c r="H15" s="26">
        <v>0</v>
      </c>
      <c r="I15" s="24">
        <v>12037268</v>
      </c>
      <c r="J15" s="6">
        <v>13398338</v>
      </c>
      <c r="K15" s="25">
        <v>14912672</v>
      </c>
    </row>
    <row r="16" spans="1:11" ht="13.5">
      <c r="A16" s="33" t="s">
        <v>26</v>
      </c>
      <c r="B16" s="6">
        <v>10058786</v>
      </c>
      <c r="C16" s="6">
        <v>7905911</v>
      </c>
      <c r="D16" s="23">
        <v>11652041</v>
      </c>
      <c r="E16" s="24">
        <v>0</v>
      </c>
      <c r="F16" s="6">
        <v>0</v>
      </c>
      <c r="G16" s="25">
        <v>0</v>
      </c>
      <c r="H16" s="26">
        <v>0</v>
      </c>
      <c r="I16" s="24">
        <v>8282010</v>
      </c>
      <c r="J16" s="6">
        <v>8784791</v>
      </c>
      <c r="K16" s="25">
        <v>9319251</v>
      </c>
    </row>
    <row r="17" spans="1:11" ht="13.5">
      <c r="A17" s="22" t="s">
        <v>27</v>
      </c>
      <c r="B17" s="6">
        <v>11036326</v>
      </c>
      <c r="C17" s="6">
        <v>10821141</v>
      </c>
      <c r="D17" s="23">
        <v>26487834</v>
      </c>
      <c r="E17" s="24">
        <v>17593190</v>
      </c>
      <c r="F17" s="6">
        <v>21835090</v>
      </c>
      <c r="G17" s="25">
        <v>21835090</v>
      </c>
      <c r="H17" s="26">
        <v>0</v>
      </c>
      <c r="I17" s="24">
        <v>13186691</v>
      </c>
      <c r="J17" s="6">
        <v>13743819</v>
      </c>
      <c r="K17" s="25">
        <v>14271371</v>
      </c>
    </row>
    <row r="18" spans="1:11" ht="13.5">
      <c r="A18" s="34" t="s">
        <v>28</v>
      </c>
      <c r="B18" s="35">
        <f>SUM(B11:B17)</f>
        <v>39336095</v>
      </c>
      <c r="C18" s="36">
        <f aca="true" t="shared" si="1" ref="C18:K18">SUM(C11:C17)</f>
        <v>40568748</v>
      </c>
      <c r="D18" s="37">
        <f t="shared" si="1"/>
        <v>63112784</v>
      </c>
      <c r="E18" s="35">
        <f t="shared" si="1"/>
        <v>48985790</v>
      </c>
      <c r="F18" s="36">
        <f t="shared" si="1"/>
        <v>52401960</v>
      </c>
      <c r="G18" s="38">
        <f t="shared" si="1"/>
        <v>52401960</v>
      </c>
      <c r="H18" s="39">
        <f t="shared" si="1"/>
        <v>0</v>
      </c>
      <c r="I18" s="35">
        <f t="shared" si="1"/>
        <v>56194436</v>
      </c>
      <c r="J18" s="36">
        <f t="shared" si="1"/>
        <v>59494013</v>
      </c>
      <c r="K18" s="38">
        <f t="shared" si="1"/>
        <v>63057182</v>
      </c>
    </row>
    <row r="19" spans="1:11" ht="13.5">
      <c r="A19" s="34" t="s">
        <v>29</v>
      </c>
      <c r="B19" s="40">
        <f>+B10-B18</f>
        <v>-5647474</v>
      </c>
      <c r="C19" s="41">
        <f aca="true" t="shared" si="2" ref="C19:K19">+C10-C18</f>
        <v>-3999429</v>
      </c>
      <c r="D19" s="42">
        <f t="shared" si="2"/>
        <v>-16452069</v>
      </c>
      <c r="E19" s="40">
        <f t="shared" si="2"/>
        <v>-437050</v>
      </c>
      <c r="F19" s="41">
        <f t="shared" si="2"/>
        <v>-123150</v>
      </c>
      <c r="G19" s="43">
        <f t="shared" si="2"/>
        <v>-123150</v>
      </c>
      <c r="H19" s="44">
        <f t="shared" si="2"/>
        <v>0</v>
      </c>
      <c r="I19" s="40">
        <f t="shared" si="2"/>
        <v>99500</v>
      </c>
      <c r="J19" s="41">
        <f t="shared" si="2"/>
        <v>-262031</v>
      </c>
      <c r="K19" s="43">
        <f t="shared" si="2"/>
        <v>-559838</v>
      </c>
    </row>
    <row r="20" spans="1:11" ht="13.5">
      <c r="A20" s="22" t="s">
        <v>30</v>
      </c>
      <c r="B20" s="24">
        <v>3432356</v>
      </c>
      <c r="C20" s="6">
        <v>4544947</v>
      </c>
      <c r="D20" s="23">
        <v>10837449</v>
      </c>
      <c r="E20" s="24">
        <v>19897440</v>
      </c>
      <c r="F20" s="6">
        <v>19056900</v>
      </c>
      <c r="G20" s="25">
        <v>19056900</v>
      </c>
      <c r="H20" s="26">
        <v>0</v>
      </c>
      <c r="I20" s="24">
        <v>8243860</v>
      </c>
      <c r="J20" s="6">
        <v>8845614</v>
      </c>
      <c r="K20" s="25">
        <v>7997368</v>
      </c>
    </row>
    <row r="21" spans="1:11" ht="13.5">
      <c r="A21" s="22" t="s">
        <v>107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108</v>
      </c>
      <c r="B22" s="51">
        <f>SUM(B19:B21)</f>
        <v>-2215118</v>
      </c>
      <c r="C22" s="52">
        <f aca="true" t="shared" si="3" ref="C22:K22">SUM(C19:C21)</f>
        <v>545518</v>
      </c>
      <c r="D22" s="53">
        <f t="shared" si="3"/>
        <v>-5614620</v>
      </c>
      <c r="E22" s="51">
        <f t="shared" si="3"/>
        <v>19460390</v>
      </c>
      <c r="F22" s="52">
        <f t="shared" si="3"/>
        <v>18933750</v>
      </c>
      <c r="G22" s="54">
        <f t="shared" si="3"/>
        <v>18933750</v>
      </c>
      <c r="H22" s="55">
        <f t="shared" si="3"/>
        <v>0</v>
      </c>
      <c r="I22" s="51">
        <f t="shared" si="3"/>
        <v>8343360</v>
      </c>
      <c r="J22" s="52">
        <f t="shared" si="3"/>
        <v>8583583</v>
      </c>
      <c r="K22" s="54">
        <f t="shared" si="3"/>
        <v>7437530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-2215118</v>
      </c>
      <c r="C24" s="41">
        <f aca="true" t="shared" si="4" ref="C24:K24">SUM(C22:C23)</f>
        <v>545518</v>
      </c>
      <c r="D24" s="42">
        <f t="shared" si="4"/>
        <v>-5614620</v>
      </c>
      <c r="E24" s="40">
        <f t="shared" si="4"/>
        <v>19460390</v>
      </c>
      <c r="F24" s="41">
        <f t="shared" si="4"/>
        <v>18933750</v>
      </c>
      <c r="G24" s="43">
        <f t="shared" si="4"/>
        <v>18933750</v>
      </c>
      <c r="H24" s="44">
        <f t="shared" si="4"/>
        <v>0</v>
      </c>
      <c r="I24" s="40">
        <f t="shared" si="4"/>
        <v>8343360</v>
      </c>
      <c r="J24" s="41">
        <f t="shared" si="4"/>
        <v>8583583</v>
      </c>
      <c r="K24" s="43">
        <f t="shared" si="4"/>
        <v>7437530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3360583</v>
      </c>
      <c r="C27" s="7">
        <v>4592669</v>
      </c>
      <c r="D27" s="64">
        <v>11400807</v>
      </c>
      <c r="E27" s="65">
        <v>19987440</v>
      </c>
      <c r="F27" s="7">
        <v>19571900</v>
      </c>
      <c r="G27" s="66">
        <v>19571900</v>
      </c>
      <c r="H27" s="67">
        <v>0</v>
      </c>
      <c r="I27" s="65">
        <v>8343860</v>
      </c>
      <c r="J27" s="7">
        <v>8845614</v>
      </c>
      <c r="K27" s="66">
        <v>7997368</v>
      </c>
    </row>
    <row r="28" spans="1:11" ht="13.5">
      <c r="A28" s="68" t="s">
        <v>30</v>
      </c>
      <c r="B28" s="6">
        <v>2572251</v>
      </c>
      <c r="C28" s="6">
        <v>3337796</v>
      </c>
      <c r="D28" s="23">
        <v>10262666</v>
      </c>
      <c r="E28" s="24">
        <v>19897440</v>
      </c>
      <c r="F28" s="6">
        <v>19051900</v>
      </c>
      <c r="G28" s="25">
        <v>19051900</v>
      </c>
      <c r="H28" s="26">
        <v>0</v>
      </c>
      <c r="I28" s="24">
        <v>8243860</v>
      </c>
      <c r="J28" s="6">
        <v>8845614</v>
      </c>
      <c r="K28" s="25">
        <v>7997368</v>
      </c>
    </row>
    <row r="29" spans="1:11" ht="13.5">
      <c r="A29" s="22" t="s">
        <v>110</v>
      </c>
      <c r="B29" s="6">
        <v>769138</v>
      </c>
      <c r="C29" s="6">
        <v>1235679</v>
      </c>
      <c r="D29" s="23">
        <v>1096758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19194</v>
      </c>
      <c r="C31" s="6">
        <v>19194</v>
      </c>
      <c r="D31" s="23">
        <v>41383</v>
      </c>
      <c r="E31" s="24">
        <v>90000</v>
      </c>
      <c r="F31" s="6">
        <v>520000</v>
      </c>
      <c r="G31" s="25">
        <v>520000</v>
      </c>
      <c r="H31" s="26">
        <v>0</v>
      </c>
      <c r="I31" s="24">
        <v>100000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3360583</v>
      </c>
      <c r="C32" s="7">
        <f aca="true" t="shared" si="5" ref="C32:K32">SUM(C28:C31)</f>
        <v>4592669</v>
      </c>
      <c r="D32" s="64">
        <f t="shared" si="5"/>
        <v>11400807</v>
      </c>
      <c r="E32" s="65">
        <f t="shared" si="5"/>
        <v>19987440</v>
      </c>
      <c r="F32" s="7">
        <f t="shared" si="5"/>
        <v>19571900</v>
      </c>
      <c r="G32" s="66">
        <f t="shared" si="5"/>
        <v>19571900</v>
      </c>
      <c r="H32" s="67">
        <f t="shared" si="5"/>
        <v>0</v>
      </c>
      <c r="I32" s="65">
        <f t="shared" si="5"/>
        <v>8343860</v>
      </c>
      <c r="J32" s="7">
        <f t="shared" si="5"/>
        <v>8845614</v>
      </c>
      <c r="K32" s="66">
        <f t="shared" si="5"/>
        <v>7997368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16087686</v>
      </c>
      <c r="C35" s="6">
        <v>13982812</v>
      </c>
      <c r="D35" s="23">
        <v>14854650</v>
      </c>
      <c r="E35" s="24">
        <v>12478270</v>
      </c>
      <c r="F35" s="6">
        <v>5615472</v>
      </c>
      <c r="G35" s="25">
        <v>5615472</v>
      </c>
      <c r="H35" s="26">
        <v>13734917</v>
      </c>
      <c r="I35" s="24">
        <v>9679041</v>
      </c>
      <c r="J35" s="6">
        <v>16154686</v>
      </c>
      <c r="K35" s="25">
        <v>23327041</v>
      </c>
    </row>
    <row r="36" spans="1:11" ht="13.5">
      <c r="A36" s="22" t="s">
        <v>39</v>
      </c>
      <c r="B36" s="6">
        <v>64489836</v>
      </c>
      <c r="C36" s="6">
        <v>67372048</v>
      </c>
      <c r="D36" s="23">
        <v>93143580</v>
      </c>
      <c r="E36" s="24">
        <v>110758214</v>
      </c>
      <c r="F36" s="6">
        <v>110452019</v>
      </c>
      <c r="G36" s="25">
        <v>110452019</v>
      </c>
      <c r="H36" s="26">
        <v>107245874</v>
      </c>
      <c r="I36" s="24">
        <v>116106919</v>
      </c>
      <c r="J36" s="6">
        <v>122263573</v>
      </c>
      <c r="K36" s="25">
        <v>127571981</v>
      </c>
    </row>
    <row r="37" spans="1:11" ht="13.5">
      <c r="A37" s="22" t="s">
        <v>40</v>
      </c>
      <c r="B37" s="6">
        <v>18488073</v>
      </c>
      <c r="C37" s="6">
        <v>16136826</v>
      </c>
      <c r="D37" s="23">
        <v>20255957</v>
      </c>
      <c r="E37" s="24">
        <v>13520566</v>
      </c>
      <c r="F37" s="6">
        <v>10134178</v>
      </c>
      <c r="G37" s="25">
        <v>10134178</v>
      </c>
      <c r="H37" s="26">
        <v>23124601</v>
      </c>
      <c r="I37" s="24">
        <v>10686271</v>
      </c>
      <c r="J37" s="6">
        <v>14179335</v>
      </c>
      <c r="K37" s="25">
        <v>19053274</v>
      </c>
    </row>
    <row r="38" spans="1:11" ht="13.5">
      <c r="A38" s="22" t="s">
        <v>41</v>
      </c>
      <c r="B38" s="6">
        <v>7582109</v>
      </c>
      <c r="C38" s="6">
        <v>6372219</v>
      </c>
      <c r="D38" s="23">
        <v>7718385</v>
      </c>
      <c r="E38" s="24">
        <v>9965631</v>
      </c>
      <c r="F38" s="6">
        <v>8714816</v>
      </c>
      <c r="G38" s="25">
        <v>8714816</v>
      </c>
      <c r="H38" s="26">
        <v>3238890</v>
      </c>
      <c r="I38" s="24">
        <v>9537503</v>
      </c>
      <c r="J38" s="6">
        <v>10093250</v>
      </c>
      <c r="K38" s="25">
        <v>10263185</v>
      </c>
    </row>
    <row r="39" spans="1:11" ht="13.5">
      <c r="A39" s="22" t="s">
        <v>42</v>
      </c>
      <c r="B39" s="6">
        <v>54507340</v>
      </c>
      <c r="C39" s="6">
        <v>58845815</v>
      </c>
      <c r="D39" s="23">
        <v>80023888</v>
      </c>
      <c r="E39" s="24">
        <v>99750287</v>
      </c>
      <c r="F39" s="6">
        <v>97218497</v>
      </c>
      <c r="G39" s="25">
        <v>97218497</v>
      </c>
      <c r="H39" s="26">
        <v>94617300</v>
      </c>
      <c r="I39" s="24">
        <v>105562186</v>
      </c>
      <c r="J39" s="6">
        <v>114145674</v>
      </c>
      <c r="K39" s="25">
        <v>121582563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7312746</v>
      </c>
      <c r="C42" s="6">
        <v>1652903</v>
      </c>
      <c r="D42" s="23">
        <v>11783672</v>
      </c>
      <c r="E42" s="24">
        <v>19629605</v>
      </c>
      <c r="F42" s="6">
        <v>20045119</v>
      </c>
      <c r="G42" s="25">
        <v>20045119</v>
      </c>
      <c r="H42" s="26">
        <v>10531084</v>
      </c>
      <c r="I42" s="24">
        <v>8316032</v>
      </c>
      <c r="J42" s="6">
        <v>9317821</v>
      </c>
      <c r="K42" s="25">
        <v>8528540</v>
      </c>
    </row>
    <row r="43" spans="1:11" ht="13.5">
      <c r="A43" s="22" t="s">
        <v>45</v>
      </c>
      <c r="B43" s="6">
        <v>-2866234</v>
      </c>
      <c r="C43" s="6">
        <v>-4591327</v>
      </c>
      <c r="D43" s="23">
        <v>-10361220</v>
      </c>
      <c r="E43" s="24">
        <v>-19987440</v>
      </c>
      <c r="F43" s="6">
        <v>-20402980</v>
      </c>
      <c r="G43" s="25">
        <v>-20402980</v>
      </c>
      <c r="H43" s="26">
        <v>-17574882</v>
      </c>
      <c r="I43" s="24">
        <v>-8343996</v>
      </c>
      <c r="J43" s="6">
        <v>-8846614</v>
      </c>
      <c r="K43" s="25">
        <v>-7997368</v>
      </c>
    </row>
    <row r="44" spans="1:11" ht="13.5">
      <c r="A44" s="22" t="s">
        <v>46</v>
      </c>
      <c r="B44" s="6">
        <v>-401998</v>
      </c>
      <c r="C44" s="6">
        <v>-10548</v>
      </c>
      <c r="D44" s="23">
        <v>-6526</v>
      </c>
      <c r="E44" s="24">
        <v>-230058</v>
      </c>
      <c r="F44" s="6">
        <v>-230057</v>
      </c>
      <c r="G44" s="25">
        <v>-230057</v>
      </c>
      <c r="H44" s="26">
        <v>9371</v>
      </c>
      <c r="I44" s="24">
        <v>24293</v>
      </c>
      <c r="J44" s="6">
        <v>6735</v>
      </c>
      <c r="K44" s="25">
        <v>7139</v>
      </c>
    </row>
    <row r="45" spans="1:11" ht="13.5">
      <c r="A45" s="34" t="s">
        <v>47</v>
      </c>
      <c r="B45" s="7">
        <v>9353259</v>
      </c>
      <c r="C45" s="7">
        <v>6404287</v>
      </c>
      <c r="D45" s="64">
        <v>7820213</v>
      </c>
      <c r="E45" s="65">
        <v>2299390</v>
      </c>
      <c r="F45" s="7">
        <v>1771735</v>
      </c>
      <c r="G45" s="66">
        <v>1771735</v>
      </c>
      <c r="H45" s="67">
        <v>762929</v>
      </c>
      <c r="I45" s="65">
        <v>1768698</v>
      </c>
      <c r="J45" s="7">
        <v>2246640</v>
      </c>
      <c r="K45" s="66">
        <v>2784951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9353259</v>
      </c>
      <c r="C48" s="6">
        <v>6404287</v>
      </c>
      <c r="D48" s="23">
        <v>7820213</v>
      </c>
      <c r="E48" s="24">
        <v>2300000</v>
      </c>
      <c r="F48" s="6">
        <v>1772370</v>
      </c>
      <c r="G48" s="25">
        <v>1772370</v>
      </c>
      <c r="H48" s="26">
        <v>785786</v>
      </c>
      <c r="I48" s="24">
        <v>1767253</v>
      </c>
      <c r="J48" s="6">
        <v>2245029</v>
      </c>
      <c r="K48" s="25">
        <v>2780946</v>
      </c>
    </row>
    <row r="49" spans="1:11" ht="13.5">
      <c r="A49" s="22" t="s">
        <v>50</v>
      </c>
      <c r="B49" s="6">
        <f>+B75</f>
        <v>13663007.549569935</v>
      </c>
      <c r="C49" s="6">
        <f aca="true" t="shared" si="6" ref="C49:K49">+C75</f>
        <v>11425505.9333733</v>
      </c>
      <c r="D49" s="23">
        <f t="shared" si="6"/>
        <v>15709190.973496253</v>
      </c>
      <c r="E49" s="24">
        <f t="shared" si="6"/>
        <v>5712324.097085971</v>
      </c>
      <c r="F49" s="6">
        <f t="shared" si="6"/>
        <v>7171926.78993138</v>
      </c>
      <c r="G49" s="25">
        <f t="shared" si="6"/>
        <v>7171926.78993138</v>
      </c>
      <c r="H49" s="26">
        <f t="shared" si="6"/>
        <v>18425630</v>
      </c>
      <c r="I49" s="24">
        <f t="shared" si="6"/>
        <v>3662563.5436436133</v>
      </c>
      <c r="J49" s="6">
        <f t="shared" si="6"/>
        <v>858312.5690460857</v>
      </c>
      <c r="K49" s="25">
        <f t="shared" si="6"/>
        <v>-3813495.738103099</v>
      </c>
    </row>
    <row r="50" spans="1:11" ht="13.5">
      <c r="A50" s="34" t="s">
        <v>51</v>
      </c>
      <c r="B50" s="7">
        <f>+B48-B49</f>
        <v>-4309748.549569935</v>
      </c>
      <c r="C50" s="7">
        <f aca="true" t="shared" si="7" ref="C50:K50">+C48-C49</f>
        <v>-5021218.9333733</v>
      </c>
      <c r="D50" s="64">
        <f t="shared" si="7"/>
        <v>-7888977.973496253</v>
      </c>
      <c r="E50" s="65">
        <f t="shared" si="7"/>
        <v>-3412324.0970859714</v>
      </c>
      <c r="F50" s="7">
        <f t="shared" si="7"/>
        <v>-5399556.78993138</v>
      </c>
      <c r="G50" s="66">
        <f t="shared" si="7"/>
        <v>-5399556.78993138</v>
      </c>
      <c r="H50" s="67">
        <f t="shared" si="7"/>
        <v>-17639844</v>
      </c>
      <c r="I50" s="65">
        <f t="shared" si="7"/>
        <v>-1895310.5436436133</v>
      </c>
      <c r="J50" s="7">
        <f t="shared" si="7"/>
        <v>1386716.4309539143</v>
      </c>
      <c r="K50" s="66">
        <f t="shared" si="7"/>
        <v>6594441.738103099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3756583</v>
      </c>
      <c r="C53" s="6">
        <v>67373323</v>
      </c>
      <c r="D53" s="23">
        <v>35840360</v>
      </c>
      <c r="E53" s="24">
        <v>110757440</v>
      </c>
      <c r="F53" s="6">
        <v>110341900</v>
      </c>
      <c r="G53" s="25">
        <v>110341900</v>
      </c>
      <c r="H53" s="26">
        <v>90770000</v>
      </c>
      <c r="I53" s="24">
        <v>116106919</v>
      </c>
      <c r="J53" s="6">
        <v>122263573</v>
      </c>
      <c r="K53" s="25">
        <v>127571981</v>
      </c>
    </row>
    <row r="54" spans="1:11" ht="13.5">
      <c r="A54" s="22" t="s">
        <v>106</v>
      </c>
      <c r="B54" s="6">
        <v>2103609</v>
      </c>
      <c r="C54" s="6">
        <v>2161418</v>
      </c>
      <c r="D54" s="23">
        <v>1920134</v>
      </c>
      <c r="E54" s="24">
        <v>2886390</v>
      </c>
      <c r="F54" s="6">
        <v>2263460</v>
      </c>
      <c r="G54" s="25">
        <v>2263460</v>
      </c>
      <c r="H54" s="26">
        <v>0</v>
      </c>
      <c r="I54" s="24">
        <v>2688960</v>
      </c>
      <c r="J54" s="6">
        <v>2688960</v>
      </c>
      <c r="K54" s="25">
        <v>2688960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1063316</v>
      </c>
      <c r="C56" s="6">
        <v>1311392</v>
      </c>
      <c r="D56" s="23">
        <v>1258148</v>
      </c>
      <c r="E56" s="24">
        <v>1907500</v>
      </c>
      <c r="F56" s="6">
        <v>2028500</v>
      </c>
      <c r="G56" s="25">
        <v>2028500</v>
      </c>
      <c r="H56" s="26">
        <v>0</v>
      </c>
      <c r="I56" s="24">
        <v>1992000</v>
      </c>
      <c r="J56" s="6">
        <v>2108700</v>
      </c>
      <c r="K56" s="25">
        <v>2227491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5026500</v>
      </c>
      <c r="C59" s="6">
        <v>5404040</v>
      </c>
      <c r="D59" s="23">
        <v>6632000</v>
      </c>
      <c r="E59" s="24">
        <v>6989492</v>
      </c>
      <c r="F59" s="6">
        <v>6989492</v>
      </c>
      <c r="G59" s="25">
        <v>6989492</v>
      </c>
      <c r="H59" s="26">
        <v>6989492</v>
      </c>
      <c r="I59" s="24">
        <v>8612790</v>
      </c>
      <c r="J59" s="6">
        <v>27226844</v>
      </c>
      <c r="K59" s="25">
        <v>9743278</v>
      </c>
    </row>
    <row r="60" spans="1:11" ht="13.5">
      <c r="A60" s="33" t="s">
        <v>58</v>
      </c>
      <c r="B60" s="6">
        <v>5989927</v>
      </c>
      <c r="C60" s="6">
        <v>6443030</v>
      </c>
      <c r="D60" s="23">
        <v>7146116</v>
      </c>
      <c r="E60" s="24">
        <v>12678392</v>
      </c>
      <c r="F60" s="6">
        <v>7665179</v>
      </c>
      <c r="G60" s="25">
        <v>7665179</v>
      </c>
      <c r="H60" s="26">
        <v>7665179</v>
      </c>
      <c r="I60" s="24">
        <v>9336444</v>
      </c>
      <c r="J60" s="6">
        <v>9992470</v>
      </c>
      <c r="K60" s="25">
        <v>10553310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0.9023766048799007</v>
      </c>
      <c r="C70" s="5">
        <f aca="true" t="shared" si="8" ref="C70:K70">IF(ISERROR(C71/C72),0,(C71/C72))</f>
        <v>0.6435975063432297</v>
      </c>
      <c r="D70" s="5">
        <f t="shared" si="8"/>
        <v>0.5951651480491337</v>
      </c>
      <c r="E70" s="5">
        <f t="shared" si="8"/>
        <v>0.7962484919960402</v>
      </c>
      <c r="F70" s="5">
        <f t="shared" si="8"/>
        <v>0.7946401437366061</v>
      </c>
      <c r="G70" s="5">
        <f t="shared" si="8"/>
        <v>0.7946401437366061</v>
      </c>
      <c r="H70" s="5">
        <f t="shared" si="8"/>
        <v>0</v>
      </c>
      <c r="I70" s="5">
        <f t="shared" si="8"/>
        <v>0.6771164027371813</v>
      </c>
      <c r="J70" s="5">
        <f t="shared" si="8"/>
        <v>0.6522597063717176</v>
      </c>
      <c r="K70" s="5">
        <f t="shared" si="8"/>
        <v>0.6518599792020447</v>
      </c>
    </row>
    <row r="71" spans="1:11" ht="12.75" hidden="1">
      <c r="A71" s="1" t="s">
        <v>112</v>
      </c>
      <c r="B71" s="1">
        <f>+B83</f>
        <v>11447546</v>
      </c>
      <c r="C71" s="1">
        <f aca="true" t="shared" si="9" ref="C71:K71">+C83</f>
        <v>9708149</v>
      </c>
      <c r="D71" s="1">
        <f t="shared" si="9"/>
        <v>12495084</v>
      </c>
      <c r="E71" s="1">
        <f t="shared" si="9"/>
        <v>20011763</v>
      </c>
      <c r="F71" s="1">
        <f t="shared" si="9"/>
        <v>21843998</v>
      </c>
      <c r="G71" s="1">
        <f t="shared" si="9"/>
        <v>21843998</v>
      </c>
      <c r="H71" s="1">
        <f t="shared" si="9"/>
        <v>30500408</v>
      </c>
      <c r="I71" s="1">
        <f t="shared" si="9"/>
        <v>25393176</v>
      </c>
      <c r="J71" s="1">
        <f t="shared" si="9"/>
        <v>25988624</v>
      </c>
      <c r="K71" s="1">
        <f t="shared" si="9"/>
        <v>27601462</v>
      </c>
    </row>
    <row r="72" spans="1:11" ht="12.75" hidden="1">
      <c r="A72" s="1" t="s">
        <v>113</v>
      </c>
      <c r="B72" s="1">
        <f>+B77</f>
        <v>12685996</v>
      </c>
      <c r="C72" s="1">
        <f aca="true" t="shared" si="10" ref="C72:K72">+C77</f>
        <v>15084193</v>
      </c>
      <c r="D72" s="1">
        <f t="shared" si="10"/>
        <v>20994314</v>
      </c>
      <c r="E72" s="1">
        <f t="shared" si="10"/>
        <v>25132560</v>
      </c>
      <c r="F72" s="1">
        <f t="shared" si="10"/>
        <v>27489170</v>
      </c>
      <c r="G72" s="1">
        <f t="shared" si="10"/>
        <v>27489170</v>
      </c>
      <c r="H72" s="1">
        <f t="shared" si="10"/>
        <v>0</v>
      </c>
      <c r="I72" s="1">
        <f t="shared" si="10"/>
        <v>37501936</v>
      </c>
      <c r="J72" s="1">
        <f t="shared" si="10"/>
        <v>39843982</v>
      </c>
      <c r="K72" s="1">
        <f t="shared" si="10"/>
        <v>42342624</v>
      </c>
    </row>
    <row r="73" spans="1:11" ht="12.75" hidden="1">
      <c r="A73" s="1" t="s">
        <v>114</v>
      </c>
      <c r="B73" s="1">
        <f>+B74</f>
        <v>647602.6666666669</v>
      </c>
      <c r="C73" s="1">
        <f aca="true" t="shared" si="11" ref="C73:K73">+(C78+C80+C81+C82)-(B78+B80+B81+B82)</f>
        <v>1358587</v>
      </c>
      <c r="D73" s="1">
        <f t="shared" si="11"/>
        <v>-45550</v>
      </c>
      <c r="E73" s="1">
        <f t="shared" si="11"/>
        <v>2816219</v>
      </c>
      <c r="F73" s="1">
        <f>+(F78+F80+F81+F82)-(D78+D80+D81+D82)</f>
        <v>-3286564</v>
      </c>
      <c r="G73" s="1">
        <f>+(G78+G80+G81+G82)-(D78+D80+D81+D82)</f>
        <v>-3286564</v>
      </c>
      <c r="H73" s="1">
        <f>+(H78+H80+H81+H82)-(D78+D80+D81+D82)</f>
        <v>5914694</v>
      </c>
      <c r="I73" s="1">
        <f>+(I78+I80+I81+I82)-(E78+E80+E81+E82)</f>
        <v>-1619586</v>
      </c>
      <c r="J73" s="1">
        <f t="shared" si="11"/>
        <v>5996158</v>
      </c>
      <c r="K73" s="1">
        <f t="shared" si="11"/>
        <v>6634718</v>
      </c>
    </row>
    <row r="74" spans="1:11" ht="12.75" hidden="1">
      <c r="A74" s="1" t="s">
        <v>115</v>
      </c>
      <c r="B74" s="1">
        <f>+TREND(C74:E74)</f>
        <v>647602.6666666669</v>
      </c>
      <c r="C74" s="1">
        <f>+C73</f>
        <v>1358587</v>
      </c>
      <c r="D74" s="1">
        <f aca="true" t="shared" si="12" ref="D74:K74">+D73</f>
        <v>-45550</v>
      </c>
      <c r="E74" s="1">
        <f t="shared" si="12"/>
        <v>2816219</v>
      </c>
      <c r="F74" s="1">
        <f t="shared" si="12"/>
        <v>-3286564</v>
      </c>
      <c r="G74" s="1">
        <f t="shared" si="12"/>
        <v>-3286564</v>
      </c>
      <c r="H74" s="1">
        <f t="shared" si="12"/>
        <v>5914694</v>
      </c>
      <c r="I74" s="1">
        <f t="shared" si="12"/>
        <v>-1619586</v>
      </c>
      <c r="J74" s="1">
        <f t="shared" si="12"/>
        <v>5996158</v>
      </c>
      <c r="K74" s="1">
        <f t="shared" si="12"/>
        <v>6634718</v>
      </c>
    </row>
    <row r="75" spans="1:11" ht="12.75" hidden="1">
      <c r="A75" s="1" t="s">
        <v>116</v>
      </c>
      <c r="B75" s="1">
        <f>+B84-(((B80+B81+B78)*B70)-B79)</f>
        <v>13663007.549569935</v>
      </c>
      <c r="C75" s="1">
        <f aca="true" t="shared" si="13" ref="C75:K75">+C84-(((C80+C81+C78)*C70)-C79)</f>
        <v>11425505.9333733</v>
      </c>
      <c r="D75" s="1">
        <f t="shared" si="13"/>
        <v>15709190.973496253</v>
      </c>
      <c r="E75" s="1">
        <f t="shared" si="13"/>
        <v>5712324.097085971</v>
      </c>
      <c r="F75" s="1">
        <f t="shared" si="13"/>
        <v>7171926.78993138</v>
      </c>
      <c r="G75" s="1">
        <f t="shared" si="13"/>
        <v>7171926.78993138</v>
      </c>
      <c r="H75" s="1">
        <f t="shared" si="13"/>
        <v>18425630</v>
      </c>
      <c r="I75" s="1">
        <f t="shared" si="13"/>
        <v>3662563.5436436133</v>
      </c>
      <c r="J75" s="1">
        <f t="shared" si="13"/>
        <v>858312.5690460857</v>
      </c>
      <c r="K75" s="1">
        <f t="shared" si="13"/>
        <v>-3813495.738103099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12685996</v>
      </c>
      <c r="C77" s="3">
        <v>15084193</v>
      </c>
      <c r="D77" s="3">
        <v>20994314</v>
      </c>
      <c r="E77" s="3">
        <v>25132560</v>
      </c>
      <c r="F77" s="3">
        <v>27489170</v>
      </c>
      <c r="G77" s="3">
        <v>27489170</v>
      </c>
      <c r="H77" s="3">
        <v>0</v>
      </c>
      <c r="I77" s="3">
        <v>37501936</v>
      </c>
      <c r="J77" s="3">
        <v>39843982</v>
      </c>
      <c r="K77" s="3">
        <v>42342624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17369385</v>
      </c>
      <c r="C79" s="3">
        <v>14943370</v>
      </c>
      <c r="D79" s="3">
        <v>18935217</v>
      </c>
      <c r="E79" s="3">
        <v>12253991</v>
      </c>
      <c r="F79" s="3">
        <v>8867549</v>
      </c>
      <c r="G79" s="3">
        <v>8867549</v>
      </c>
      <c r="H79" s="3">
        <v>18425630</v>
      </c>
      <c r="I79" s="3">
        <v>8143057</v>
      </c>
      <c r="J79" s="3">
        <v>9085381</v>
      </c>
      <c r="K79" s="3">
        <v>8733438</v>
      </c>
    </row>
    <row r="80" spans="1:11" ht="12.75" hidden="1">
      <c r="A80" s="2" t="s">
        <v>67</v>
      </c>
      <c r="B80" s="3">
        <v>3602951</v>
      </c>
      <c r="C80" s="3">
        <v>4068083</v>
      </c>
      <c r="D80" s="3">
        <v>3633702</v>
      </c>
      <c r="E80" s="3">
        <v>7679486</v>
      </c>
      <c r="F80" s="3">
        <v>531365</v>
      </c>
      <c r="G80" s="3">
        <v>531365</v>
      </c>
      <c r="H80" s="3">
        <v>6330274</v>
      </c>
      <c r="I80" s="3">
        <v>5928679</v>
      </c>
      <c r="J80" s="3">
        <v>11924837</v>
      </c>
      <c r="K80" s="3">
        <v>18559555</v>
      </c>
    </row>
    <row r="81" spans="1:11" ht="12.75" hidden="1">
      <c r="A81" s="2" t="s">
        <v>68</v>
      </c>
      <c r="B81" s="3">
        <v>504400</v>
      </c>
      <c r="C81" s="3">
        <v>1397855</v>
      </c>
      <c r="D81" s="3">
        <v>1786686</v>
      </c>
      <c r="E81" s="3">
        <v>557121</v>
      </c>
      <c r="F81" s="3">
        <v>1602459</v>
      </c>
      <c r="G81" s="3">
        <v>1602459</v>
      </c>
      <c r="H81" s="3">
        <v>5004808</v>
      </c>
      <c r="I81" s="3">
        <v>688342</v>
      </c>
      <c r="J81" s="3">
        <v>688342</v>
      </c>
      <c r="K81" s="3">
        <v>688342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11447546</v>
      </c>
      <c r="C83" s="3">
        <v>9708149</v>
      </c>
      <c r="D83" s="3">
        <v>12495084</v>
      </c>
      <c r="E83" s="3">
        <v>20011763</v>
      </c>
      <c r="F83" s="3">
        <v>21843998</v>
      </c>
      <c r="G83" s="3">
        <v>21843998</v>
      </c>
      <c r="H83" s="3">
        <v>30500408</v>
      </c>
      <c r="I83" s="3">
        <v>25393176</v>
      </c>
      <c r="J83" s="3">
        <v>25988624</v>
      </c>
      <c r="K83" s="3">
        <v>27601462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16719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3068673</v>
      </c>
      <c r="C7" s="6">
        <v>3065503</v>
      </c>
      <c r="D7" s="23">
        <v>2805106</v>
      </c>
      <c r="E7" s="24">
        <v>1950000</v>
      </c>
      <c r="F7" s="6">
        <v>1950000</v>
      </c>
      <c r="G7" s="25">
        <v>1950000</v>
      </c>
      <c r="H7" s="26">
        <v>0</v>
      </c>
      <c r="I7" s="24">
        <v>2430000</v>
      </c>
      <c r="J7" s="6">
        <v>2143570</v>
      </c>
      <c r="K7" s="25">
        <v>1857210</v>
      </c>
    </row>
    <row r="8" spans="1:11" ht="13.5">
      <c r="A8" s="22" t="s">
        <v>20</v>
      </c>
      <c r="B8" s="6">
        <v>33676551</v>
      </c>
      <c r="C8" s="6">
        <v>37269056</v>
      </c>
      <c r="D8" s="23">
        <v>39078920</v>
      </c>
      <c r="E8" s="24">
        <v>80623511</v>
      </c>
      <c r="F8" s="6">
        <v>82705399</v>
      </c>
      <c r="G8" s="25">
        <v>82705399</v>
      </c>
      <c r="H8" s="26">
        <v>0</v>
      </c>
      <c r="I8" s="24">
        <v>81602369</v>
      </c>
      <c r="J8" s="6">
        <v>82329142</v>
      </c>
      <c r="K8" s="25">
        <v>41727000</v>
      </c>
    </row>
    <row r="9" spans="1:11" ht="13.5">
      <c r="A9" s="22" t="s">
        <v>21</v>
      </c>
      <c r="B9" s="6">
        <v>2981045</v>
      </c>
      <c r="C9" s="6">
        <v>3670793</v>
      </c>
      <c r="D9" s="23">
        <v>2375635</v>
      </c>
      <c r="E9" s="24">
        <v>7709460</v>
      </c>
      <c r="F9" s="6">
        <v>8616258</v>
      </c>
      <c r="G9" s="25">
        <v>8616258</v>
      </c>
      <c r="H9" s="26">
        <v>0</v>
      </c>
      <c r="I9" s="24">
        <v>14473336</v>
      </c>
      <c r="J9" s="6">
        <v>14548181</v>
      </c>
      <c r="K9" s="25">
        <v>14667733</v>
      </c>
    </row>
    <row r="10" spans="1:11" ht="25.5">
      <c r="A10" s="27" t="s">
        <v>105</v>
      </c>
      <c r="B10" s="28">
        <f>SUM(B5:B9)</f>
        <v>39726269</v>
      </c>
      <c r="C10" s="29">
        <f aca="true" t="shared" si="0" ref="C10:K10">SUM(C5:C9)</f>
        <v>44005352</v>
      </c>
      <c r="D10" s="30">
        <f t="shared" si="0"/>
        <v>44259661</v>
      </c>
      <c r="E10" s="28">
        <f t="shared" si="0"/>
        <v>90282971</v>
      </c>
      <c r="F10" s="29">
        <f t="shared" si="0"/>
        <v>93271657</v>
      </c>
      <c r="G10" s="31">
        <f t="shared" si="0"/>
        <v>93271657</v>
      </c>
      <c r="H10" s="32">
        <f t="shared" si="0"/>
        <v>0</v>
      </c>
      <c r="I10" s="28">
        <f t="shared" si="0"/>
        <v>98505705</v>
      </c>
      <c r="J10" s="29">
        <f t="shared" si="0"/>
        <v>99020893</v>
      </c>
      <c r="K10" s="31">
        <f t="shared" si="0"/>
        <v>58251943</v>
      </c>
    </row>
    <row r="11" spans="1:11" ht="13.5">
      <c r="A11" s="22" t="s">
        <v>22</v>
      </c>
      <c r="B11" s="6">
        <v>17202697</v>
      </c>
      <c r="C11" s="6">
        <v>18466653</v>
      </c>
      <c r="D11" s="23">
        <v>25015832</v>
      </c>
      <c r="E11" s="24">
        <v>34505777</v>
      </c>
      <c r="F11" s="6">
        <v>33645112</v>
      </c>
      <c r="G11" s="25">
        <v>33645112</v>
      </c>
      <c r="H11" s="26">
        <v>0</v>
      </c>
      <c r="I11" s="24">
        <v>32352024</v>
      </c>
      <c r="J11" s="6">
        <v>32847963</v>
      </c>
      <c r="K11" s="25">
        <v>33518914</v>
      </c>
    </row>
    <row r="12" spans="1:11" ht="13.5">
      <c r="A12" s="22" t="s">
        <v>23</v>
      </c>
      <c r="B12" s="6">
        <v>2265384</v>
      </c>
      <c r="C12" s="6">
        <v>2280503</v>
      </c>
      <c r="D12" s="23">
        <v>2422303</v>
      </c>
      <c r="E12" s="24">
        <v>2616458</v>
      </c>
      <c r="F12" s="6">
        <v>2616458</v>
      </c>
      <c r="G12" s="25">
        <v>2616458</v>
      </c>
      <c r="H12" s="26">
        <v>0</v>
      </c>
      <c r="I12" s="24">
        <v>2824584</v>
      </c>
      <c r="J12" s="6">
        <v>2979936</v>
      </c>
      <c r="K12" s="25">
        <v>3143833</v>
      </c>
    </row>
    <row r="13" spans="1:11" ht="13.5">
      <c r="A13" s="22" t="s">
        <v>106</v>
      </c>
      <c r="B13" s="6">
        <v>1950533</v>
      </c>
      <c r="C13" s="6">
        <v>1868477</v>
      </c>
      <c r="D13" s="23">
        <v>1879112</v>
      </c>
      <c r="E13" s="24">
        <v>2040000</v>
      </c>
      <c r="F13" s="6">
        <v>2040000</v>
      </c>
      <c r="G13" s="25">
        <v>2040000</v>
      </c>
      <c r="H13" s="26">
        <v>0</v>
      </c>
      <c r="I13" s="24">
        <v>1949978</v>
      </c>
      <c r="J13" s="6">
        <v>2006527</v>
      </c>
      <c r="K13" s="25">
        <v>2058698</v>
      </c>
    </row>
    <row r="14" spans="1:11" ht="13.5">
      <c r="A14" s="22" t="s">
        <v>24</v>
      </c>
      <c r="B14" s="6">
        <v>1348032</v>
      </c>
      <c r="C14" s="6">
        <v>1202144</v>
      </c>
      <c r="D14" s="23">
        <v>1494457</v>
      </c>
      <c r="E14" s="24">
        <v>1491586</v>
      </c>
      <c r="F14" s="6">
        <v>1491586</v>
      </c>
      <c r="G14" s="25">
        <v>1491586</v>
      </c>
      <c r="H14" s="26">
        <v>0</v>
      </c>
      <c r="I14" s="24">
        <v>1559614</v>
      </c>
      <c r="J14" s="6">
        <v>1605328</v>
      </c>
      <c r="K14" s="25">
        <v>1647067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2800685</v>
      </c>
      <c r="C16" s="6">
        <v>4319532</v>
      </c>
      <c r="D16" s="23">
        <v>3425414</v>
      </c>
      <c r="E16" s="24">
        <v>4500000</v>
      </c>
      <c r="F16" s="6">
        <v>6425223</v>
      </c>
      <c r="G16" s="25">
        <v>6425223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23176363</v>
      </c>
      <c r="C17" s="6">
        <v>23641705</v>
      </c>
      <c r="D17" s="23">
        <v>17243320</v>
      </c>
      <c r="E17" s="24">
        <v>54495709</v>
      </c>
      <c r="F17" s="6">
        <v>58299625</v>
      </c>
      <c r="G17" s="25">
        <v>58299625</v>
      </c>
      <c r="H17" s="26">
        <v>0</v>
      </c>
      <c r="I17" s="24">
        <v>68185946</v>
      </c>
      <c r="J17" s="6">
        <v>68881199</v>
      </c>
      <c r="K17" s="25">
        <v>29963390</v>
      </c>
    </row>
    <row r="18" spans="1:11" ht="13.5">
      <c r="A18" s="34" t="s">
        <v>28</v>
      </c>
      <c r="B18" s="35">
        <f>SUM(B11:B17)</f>
        <v>48743694</v>
      </c>
      <c r="C18" s="36">
        <f aca="true" t="shared" si="1" ref="C18:K18">SUM(C11:C17)</f>
        <v>51779014</v>
      </c>
      <c r="D18" s="37">
        <f t="shared" si="1"/>
        <v>51480438</v>
      </c>
      <c r="E18" s="35">
        <f t="shared" si="1"/>
        <v>99649530</v>
      </c>
      <c r="F18" s="36">
        <f t="shared" si="1"/>
        <v>104518004</v>
      </c>
      <c r="G18" s="38">
        <f t="shared" si="1"/>
        <v>104518004</v>
      </c>
      <c r="H18" s="39">
        <f t="shared" si="1"/>
        <v>0</v>
      </c>
      <c r="I18" s="35">
        <f t="shared" si="1"/>
        <v>106872146</v>
      </c>
      <c r="J18" s="36">
        <f t="shared" si="1"/>
        <v>108320953</v>
      </c>
      <c r="K18" s="38">
        <f t="shared" si="1"/>
        <v>70331902</v>
      </c>
    </row>
    <row r="19" spans="1:11" ht="13.5">
      <c r="A19" s="34" t="s">
        <v>29</v>
      </c>
      <c r="B19" s="40">
        <f>+B10-B18</f>
        <v>-9017425</v>
      </c>
      <c r="C19" s="41">
        <f aca="true" t="shared" si="2" ref="C19:K19">+C10-C18</f>
        <v>-7773662</v>
      </c>
      <c r="D19" s="42">
        <f t="shared" si="2"/>
        <v>-7220777</v>
      </c>
      <c r="E19" s="40">
        <f t="shared" si="2"/>
        <v>-9366559</v>
      </c>
      <c r="F19" s="41">
        <f t="shared" si="2"/>
        <v>-11246347</v>
      </c>
      <c r="G19" s="43">
        <f t="shared" si="2"/>
        <v>-11246347</v>
      </c>
      <c r="H19" s="44">
        <f t="shared" si="2"/>
        <v>0</v>
      </c>
      <c r="I19" s="40">
        <f t="shared" si="2"/>
        <v>-8366441</v>
      </c>
      <c r="J19" s="41">
        <f t="shared" si="2"/>
        <v>-9300060</v>
      </c>
      <c r="K19" s="43">
        <f t="shared" si="2"/>
        <v>-12079959</v>
      </c>
    </row>
    <row r="20" spans="1:11" ht="13.5">
      <c r="A20" s="22" t="s">
        <v>30</v>
      </c>
      <c r="B20" s="24">
        <v>5994757</v>
      </c>
      <c r="C20" s="6">
        <v>0</v>
      </c>
      <c r="D20" s="23">
        <v>0</v>
      </c>
      <c r="E20" s="24">
        <v>846500</v>
      </c>
      <c r="F20" s="6">
        <v>1663000</v>
      </c>
      <c r="G20" s="25">
        <v>1663000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107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108</v>
      </c>
      <c r="B22" s="51">
        <f>SUM(B19:B21)</f>
        <v>-3022668</v>
      </c>
      <c r="C22" s="52">
        <f aca="true" t="shared" si="3" ref="C22:K22">SUM(C19:C21)</f>
        <v>-7773662</v>
      </c>
      <c r="D22" s="53">
        <f t="shared" si="3"/>
        <v>-7220777</v>
      </c>
      <c r="E22" s="51">
        <f t="shared" si="3"/>
        <v>-8520059</v>
      </c>
      <c r="F22" s="52">
        <f t="shared" si="3"/>
        <v>-9583347</v>
      </c>
      <c r="G22" s="54">
        <f t="shared" si="3"/>
        <v>-9583347</v>
      </c>
      <c r="H22" s="55">
        <f t="shared" si="3"/>
        <v>0</v>
      </c>
      <c r="I22" s="51">
        <f t="shared" si="3"/>
        <v>-8366441</v>
      </c>
      <c r="J22" s="52">
        <f t="shared" si="3"/>
        <v>-9300060</v>
      </c>
      <c r="K22" s="54">
        <f t="shared" si="3"/>
        <v>-12079959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-3022668</v>
      </c>
      <c r="C24" s="41">
        <f aca="true" t="shared" si="4" ref="C24:K24">SUM(C22:C23)</f>
        <v>-7773662</v>
      </c>
      <c r="D24" s="42">
        <f t="shared" si="4"/>
        <v>-7220777</v>
      </c>
      <c r="E24" s="40">
        <f t="shared" si="4"/>
        <v>-8520059</v>
      </c>
      <c r="F24" s="41">
        <f t="shared" si="4"/>
        <v>-9583347</v>
      </c>
      <c r="G24" s="43">
        <f t="shared" si="4"/>
        <v>-9583347</v>
      </c>
      <c r="H24" s="44">
        <f t="shared" si="4"/>
        <v>0</v>
      </c>
      <c r="I24" s="40">
        <f t="shared" si="4"/>
        <v>-8366441</v>
      </c>
      <c r="J24" s="41">
        <f t="shared" si="4"/>
        <v>-9300060</v>
      </c>
      <c r="K24" s="43">
        <f t="shared" si="4"/>
        <v>-12079959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661529</v>
      </c>
      <c r="C27" s="7">
        <v>877278</v>
      </c>
      <c r="D27" s="64">
        <v>3546983</v>
      </c>
      <c r="E27" s="65">
        <v>1154000</v>
      </c>
      <c r="F27" s="7">
        <v>2407349</v>
      </c>
      <c r="G27" s="66">
        <v>2407349</v>
      </c>
      <c r="H27" s="67">
        <v>0</v>
      </c>
      <c r="I27" s="65">
        <v>93000</v>
      </c>
      <c r="J27" s="7">
        <v>0</v>
      </c>
      <c r="K27" s="66">
        <v>0</v>
      </c>
    </row>
    <row r="28" spans="1:11" ht="13.5">
      <c r="A28" s="68" t="s">
        <v>30</v>
      </c>
      <c r="B28" s="6">
        <v>114677</v>
      </c>
      <c r="C28" s="6">
        <v>43557</v>
      </c>
      <c r="D28" s="23">
        <v>390268</v>
      </c>
      <c r="E28" s="24">
        <v>846500</v>
      </c>
      <c r="F28" s="6">
        <v>1663000</v>
      </c>
      <c r="G28" s="25">
        <v>1663000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 t="s">
        <v>110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23040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523812</v>
      </c>
      <c r="C31" s="6">
        <v>833721</v>
      </c>
      <c r="D31" s="23">
        <v>3156715</v>
      </c>
      <c r="E31" s="24">
        <v>307500</v>
      </c>
      <c r="F31" s="6">
        <v>744349</v>
      </c>
      <c r="G31" s="25">
        <v>744349</v>
      </c>
      <c r="H31" s="26">
        <v>0</v>
      </c>
      <c r="I31" s="24">
        <v>93000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661529</v>
      </c>
      <c r="C32" s="7">
        <f aca="true" t="shared" si="5" ref="C32:K32">SUM(C28:C31)</f>
        <v>877278</v>
      </c>
      <c r="D32" s="64">
        <f t="shared" si="5"/>
        <v>3546983</v>
      </c>
      <c r="E32" s="65">
        <f t="shared" si="5"/>
        <v>1154000</v>
      </c>
      <c r="F32" s="7">
        <f t="shared" si="5"/>
        <v>2407349</v>
      </c>
      <c r="G32" s="66">
        <f t="shared" si="5"/>
        <v>2407349</v>
      </c>
      <c r="H32" s="67">
        <f t="shared" si="5"/>
        <v>0</v>
      </c>
      <c r="I32" s="65">
        <f t="shared" si="5"/>
        <v>93000</v>
      </c>
      <c r="J32" s="7">
        <f t="shared" si="5"/>
        <v>0</v>
      </c>
      <c r="K32" s="66">
        <f t="shared" si="5"/>
        <v>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64232225</v>
      </c>
      <c r="C35" s="6">
        <v>60082789</v>
      </c>
      <c r="D35" s="23">
        <v>50959071</v>
      </c>
      <c r="E35" s="24">
        <v>42924916</v>
      </c>
      <c r="F35" s="6">
        <v>26975512</v>
      </c>
      <c r="G35" s="25">
        <v>26975512</v>
      </c>
      <c r="H35" s="26">
        <v>0</v>
      </c>
      <c r="I35" s="24">
        <v>22758186</v>
      </c>
      <c r="J35" s="6">
        <v>15962000</v>
      </c>
      <c r="K35" s="25">
        <v>6932600</v>
      </c>
    </row>
    <row r="36" spans="1:11" ht="13.5">
      <c r="A36" s="22" t="s">
        <v>39</v>
      </c>
      <c r="B36" s="6">
        <v>9892819</v>
      </c>
      <c r="C36" s="6">
        <v>9771405</v>
      </c>
      <c r="D36" s="23">
        <v>11456665</v>
      </c>
      <c r="E36" s="24">
        <v>8119745</v>
      </c>
      <c r="F36" s="6">
        <v>11824013</v>
      </c>
      <c r="G36" s="25">
        <v>11824013</v>
      </c>
      <c r="H36" s="26">
        <v>0</v>
      </c>
      <c r="I36" s="24">
        <v>9968146</v>
      </c>
      <c r="J36" s="6">
        <v>7961000</v>
      </c>
      <c r="K36" s="25">
        <v>5901146</v>
      </c>
    </row>
    <row r="37" spans="1:11" ht="13.5">
      <c r="A37" s="22" t="s">
        <v>40</v>
      </c>
      <c r="B37" s="6">
        <v>15895395</v>
      </c>
      <c r="C37" s="6">
        <v>15477313</v>
      </c>
      <c r="D37" s="23">
        <v>15195681</v>
      </c>
      <c r="E37" s="24">
        <v>4770866</v>
      </c>
      <c r="F37" s="6">
        <v>5375095</v>
      </c>
      <c r="G37" s="25">
        <v>5375095</v>
      </c>
      <c r="H37" s="26">
        <v>0</v>
      </c>
      <c r="I37" s="24">
        <v>7094520</v>
      </c>
      <c r="J37" s="6">
        <v>6971000</v>
      </c>
      <c r="K37" s="25">
        <v>7336619</v>
      </c>
    </row>
    <row r="38" spans="1:11" ht="13.5">
      <c r="A38" s="22" t="s">
        <v>41</v>
      </c>
      <c r="B38" s="6">
        <v>15870909</v>
      </c>
      <c r="C38" s="6">
        <v>18104461</v>
      </c>
      <c r="D38" s="23">
        <v>18168413</v>
      </c>
      <c r="E38" s="24">
        <v>20352957</v>
      </c>
      <c r="F38" s="6">
        <v>20130991</v>
      </c>
      <c r="G38" s="25">
        <v>20130991</v>
      </c>
      <c r="H38" s="26">
        <v>0</v>
      </c>
      <c r="I38" s="24">
        <v>20719550</v>
      </c>
      <c r="J38" s="6">
        <v>21340000</v>
      </c>
      <c r="K38" s="25">
        <v>21965127</v>
      </c>
    </row>
    <row r="39" spans="1:11" ht="13.5">
      <c r="A39" s="22" t="s">
        <v>42</v>
      </c>
      <c r="B39" s="6">
        <v>42358740</v>
      </c>
      <c r="C39" s="6">
        <v>36272420</v>
      </c>
      <c r="D39" s="23">
        <v>29051642</v>
      </c>
      <c r="E39" s="24">
        <v>25920838</v>
      </c>
      <c r="F39" s="6">
        <v>13293439</v>
      </c>
      <c r="G39" s="25">
        <v>13293439</v>
      </c>
      <c r="H39" s="26">
        <v>0</v>
      </c>
      <c r="I39" s="24">
        <v>4912262</v>
      </c>
      <c r="J39" s="6">
        <v>-4388000</v>
      </c>
      <c r="K39" s="25">
        <v>-16468000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-568467</v>
      </c>
      <c r="C42" s="6">
        <v>-1124659</v>
      </c>
      <c r="D42" s="23">
        <v>-6180067</v>
      </c>
      <c r="E42" s="24">
        <v>-7005029</v>
      </c>
      <c r="F42" s="6">
        <v>-3055102</v>
      </c>
      <c r="G42" s="25">
        <v>-3055102</v>
      </c>
      <c r="H42" s="26">
        <v>-38052031</v>
      </c>
      <c r="I42" s="24">
        <v>-2861000</v>
      </c>
      <c r="J42" s="6">
        <v>-6053000</v>
      </c>
      <c r="K42" s="25">
        <v>-9013000</v>
      </c>
    </row>
    <row r="43" spans="1:11" ht="13.5">
      <c r="A43" s="22" t="s">
        <v>45</v>
      </c>
      <c r="B43" s="6">
        <v>-661530</v>
      </c>
      <c r="C43" s="6">
        <v>-1693378</v>
      </c>
      <c r="D43" s="23">
        <v>-3550708</v>
      </c>
      <c r="E43" s="24">
        <v>-1154000</v>
      </c>
      <c r="F43" s="6">
        <v>-2407351</v>
      </c>
      <c r="G43" s="25">
        <v>-2407351</v>
      </c>
      <c r="H43" s="26">
        <v>34749239</v>
      </c>
      <c r="I43" s="24">
        <v>-93000</v>
      </c>
      <c r="J43" s="6">
        <v>0</v>
      </c>
      <c r="K43" s="25">
        <v>0</v>
      </c>
    </row>
    <row r="44" spans="1:11" ht="13.5">
      <c r="A44" s="22" t="s">
        <v>46</v>
      </c>
      <c r="B44" s="6">
        <v>-22409</v>
      </c>
      <c r="C44" s="6">
        <v>75931</v>
      </c>
      <c r="D44" s="23">
        <v>-22240</v>
      </c>
      <c r="E44" s="24">
        <v>-59571</v>
      </c>
      <c r="F44" s="6">
        <v>27742</v>
      </c>
      <c r="G44" s="25">
        <v>27742</v>
      </c>
      <c r="H44" s="26">
        <v>0</v>
      </c>
      <c r="I44" s="24">
        <v>-12000</v>
      </c>
      <c r="J44" s="6">
        <v>-15000</v>
      </c>
      <c r="K44" s="25">
        <v>-17000</v>
      </c>
    </row>
    <row r="45" spans="1:11" ht="13.5">
      <c r="A45" s="34" t="s">
        <v>47</v>
      </c>
      <c r="B45" s="7">
        <v>61996377</v>
      </c>
      <c r="C45" s="7">
        <v>59254271</v>
      </c>
      <c r="D45" s="64">
        <v>49501656</v>
      </c>
      <c r="E45" s="65">
        <v>41868918</v>
      </c>
      <c r="F45" s="7">
        <v>24997170</v>
      </c>
      <c r="G45" s="66">
        <v>24997170</v>
      </c>
      <c r="H45" s="67">
        <v>1312228</v>
      </c>
      <c r="I45" s="65">
        <v>22031000</v>
      </c>
      <c r="J45" s="7">
        <v>15963000</v>
      </c>
      <c r="K45" s="66">
        <v>6933000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61997523</v>
      </c>
      <c r="C48" s="6">
        <v>59255817</v>
      </c>
      <c r="D48" s="23">
        <v>49502802</v>
      </c>
      <c r="E48" s="24">
        <v>41870062</v>
      </c>
      <c r="F48" s="6">
        <v>24998318</v>
      </c>
      <c r="G48" s="25">
        <v>24998318</v>
      </c>
      <c r="H48" s="26">
        <v>0</v>
      </c>
      <c r="I48" s="24">
        <v>22031592</v>
      </c>
      <c r="J48" s="6">
        <v>15963000</v>
      </c>
      <c r="K48" s="25">
        <v>6933746</v>
      </c>
    </row>
    <row r="49" spans="1:11" ht="13.5">
      <c r="A49" s="22" t="s">
        <v>50</v>
      </c>
      <c r="B49" s="6">
        <f>+B75</f>
        <v>14035870.082171855</v>
      </c>
      <c r="C49" s="6">
        <f aca="true" t="shared" si="6" ref="C49:K49">+C75</f>
        <v>12730938.800359214</v>
      </c>
      <c r="D49" s="23">
        <f t="shared" si="6"/>
        <v>12044667.278398965</v>
      </c>
      <c r="E49" s="24">
        <f t="shared" si="6"/>
        <v>3642123.075592843</v>
      </c>
      <c r="F49" s="6">
        <f t="shared" si="6"/>
        <v>3114661</v>
      </c>
      <c r="G49" s="25">
        <f t="shared" si="6"/>
        <v>3114661</v>
      </c>
      <c r="H49" s="26">
        <f t="shared" si="6"/>
        <v>1514732</v>
      </c>
      <c r="I49" s="24">
        <f t="shared" si="6"/>
        <v>4775753.74503183</v>
      </c>
      <c r="J49" s="6">
        <f t="shared" si="6"/>
        <v>5241000</v>
      </c>
      <c r="K49" s="25">
        <f t="shared" si="6"/>
        <v>5415667</v>
      </c>
    </row>
    <row r="50" spans="1:11" ht="13.5">
      <c r="A50" s="34" t="s">
        <v>51</v>
      </c>
      <c r="B50" s="7">
        <f>+B48-B49</f>
        <v>47961652.91782814</v>
      </c>
      <c r="C50" s="7">
        <f aca="true" t="shared" si="7" ref="C50:K50">+C48-C49</f>
        <v>46524878.19964079</v>
      </c>
      <c r="D50" s="64">
        <f t="shared" si="7"/>
        <v>37458134.72160104</v>
      </c>
      <c r="E50" s="65">
        <f t="shared" si="7"/>
        <v>38227938.924407154</v>
      </c>
      <c r="F50" s="7">
        <f t="shared" si="7"/>
        <v>21883657</v>
      </c>
      <c r="G50" s="66">
        <f t="shared" si="7"/>
        <v>21883657</v>
      </c>
      <c r="H50" s="67">
        <f t="shared" si="7"/>
        <v>-1514732</v>
      </c>
      <c r="I50" s="65">
        <f t="shared" si="7"/>
        <v>17255838.25496817</v>
      </c>
      <c r="J50" s="7">
        <f t="shared" si="7"/>
        <v>10722000</v>
      </c>
      <c r="K50" s="66">
        <f t="shared" si="7"/>
        <v>1518079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9891529</v>
      </c>
      <c r="C53" s="6">
        <v>9770000</v>
      </c>
      <c r="D53" s="23">
        <v>11456285</v>
      </c>
      <c r="E53" s="24">
        <v>8118599</v>
      </c>
      <c r="F53" s="6">
        <v>9371948</v>
      </c>
      <c r="G53" s="25">
        <v>9371948</v>
      </c>
      <c r="H53" s="26">
        <v>6964599</v>
      </c>
      <c r="I53" s="24">
        <v>9967000</v>
      </c>
      <c r="J53" s="6">
        <v>7960000</v>
      </c>
      <c r="K53" s="25">
        <v>5900000</v>
      </c>
    </row>
    <row r="54" spans="1:11" ht="13.5">
      <c r="A54" s="22" t="s">
        <v>106</v>
      </c>
      <c r="B54" s="6">
        <v>1950533</v>
      </c>
      <c r="C54" s="6">
        <v>1868477</v>
      </c>
      <c r="D54" s="23">
        <v>1879112</v>
      </c>
      <c r="E54" s="24">
        <v>2040000</v>
      </c>
      <c r="F54" s="6">
        <v>2040000</v>
      </c>
      <c r="G54" s="25">
        <v>2040000</v>
      </c>
      <c r="H54" s="26">
        <v>0</v>
      </c>
      <c r="I54" s="24">
        <v>1949978</v>
      </c>
      <c r="J54" s="6">
        <v>2006527</v>
      </c>
      <c r="K54" s="25">
        <v>2058698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165000</v>
      </c>
      <c r="F55" s="6">
        <v>45000</v>
      </c>
      <c r="G55" s="25">
        <v>45000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493368</v>
      </c>
      <c r="C56" s="6">
        <v>780106</v>
      </c>
      <c r="D56" s="23">
        <v>662412</v>
      </c>
      <c r="E56" s="24">
        <v>825696</v>
      </c>
      <c r="F56" s="6">
        <v>691380</v>
      </c>
      <c r="G56" s="25">
        <v>691380</v>
      </c>
      <c r="H56" s="26">
        <v>0</v>
      </c>
      <c r="I56" s="24">
        <v>477000</v>
      </c>
      <c r="J56" s="6">
        <v>491000</v>
      </c>
      <c r="K56" s="25">
        <v>504000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0.27887670263280157</v>
      </c>
      <c r="C70" s="5">
        <f aca="true" t="shared" si="8" ref="C70:K70">IF(ISERROR(C71/C72),0,(C71/C72))</f>
        <v>0.6752107787063995</v>
      </c>
      <c r="D70" s="5">
        <f t="shared" si="8"/>
        <v>0.9228474536086403</v>
      </c>
      <c r="E70" s="5">
        <f t="shared" si="8"/>
        <v>1.3600785269007167</v>
      </c>
      <c r="F70" s="5">
        <f t="shared" si="8"/>
        <v>1</v>
      </c>
      <c r="G70" s="5">
        <f t="shared" si="8"/>
        <v>1</v>
      </c>
      <c r="H70" s="5">
        <f t="shared" si="8"/>
        <v>0</v>
      </c>
      <c r="I70" s="5">
        <f t="shared" si="8"/>
        <v>1.0459233448321796</v>
      </c>
      <c r="J70" s="5">
        <f t="shared" si="8"/>
        <v>1.0500281787805636</v>
      </c>
      <c r="K70" s="5">
        <f t="shared" si="8"/>
        <v>1.0000182032219975</v>
      </c>
    </row>
    <row r="71" spans="1:11" ht="12.75" hidden="1">
      <c r="A71" s="1" t="s">
        <v>112</v>
      </c>
      <c r="B71" s="1">
        <f>+B83</f>
        <v>831344</v>
      </c>
      <c r="C71" s="1">
        <f aca="true" t="shared" si="9" ref="C71:K71">+C83</f>
        <v>2478559</v>
      </c>
      <c r="D71" s="1">
        <f t="shared" si="9"/>
        <v>2179738</v>
      </c>
      <c r="E71" s="1">
        <f t="shared" si="9"/>
        <v>10485471</v>
      </c>
      <c r="F71" s="1">
        <f t="shared" si="9"/>
        <v>8616258</v>
      </c>
      <c r="G71" s="1">
        <f t="shared" si="9"/>
        <v>8616258</v>
      </c>
      <c r="H71" s="1">
        <f t="shared" si="9"/>
        <v>8805945</v>
      </c>
      <c r="I71" s="1">
        <f t="shared" si="9"/>
        <v>15138000</v>
      </c>
      <c r="J71" s="1">
        <f t="shared" si="9"/>
        <v>15276000</v>
      </c>
      <c r="K71" s="1">
        <f t="shared" si="9"/>
        <v>14668000</v>
      </c>
    </row>
    <row r="72" spans="1:11" ht="12.75" hidden="1">
      <c r="A72" s="1" t="s">
        <v>113</v>
      </c>
      <c r="B72" s="1">
        <f>+B77</f>
        <v>2981045</v>
      </c>
      <c r="C72" s="1">
        <f aca="true" t="shared" si="10" ref="C72:K72">+C77</f>
        <v>3670793</v>
      </c>
      <c r="D72" s="1">
        <f t="shared" si="10"/>
        <v>2361970</v>
      </c>
      <c r="E72" s="1">
        <f t="shared" si="10"/>
        <v>7709460</v>
      </c>
      <c r="F72" s="1">
        <f t="shared" si="10"/>
        <v>8616258</v>
      </c>
      <c r="G72" s="1">
        <f t="shared" si="10"/>
        <v>8616258</v>
      </c>
      <c r="H72" s="1">
        <f t="shared" si="10"/>
        <v>0</v>
      </c>
      <c r="I72" s="1">
        <f t="shared" si="10"/>
        <v>14473336</v>
      </c>
      <c r="J72" s="1">
        <f t="shared" si="10"/>
        <v>14548181</v>
      </c>
      <c r="K72" s="1">
        <f t="shared" si="10"/>
        <v>14667733</v>
      </c>
    </row>
    <row r="73" spans="1:11" ht="12.75" hidden="1">
      <c r="A73" s="1" t="s">
        <v>114</v>
      </c>
      <c r="B73" s="1">
        <f>+B74</f>
        <v>-896440.1666666667</v>
      </c>
      <c r="C73" s="1">
        <f aca="true" t="shared" si="11" ref="C73:K73">+(C78+C80+C81+C82)-(B78+B80+B81+B82)</f>
        <v>-1407730</v>
      </c>
      <c r="D73" s="1">
        <f t="shared" si="11"/>
        <v>629297</v>
      </c>
      <c r="E73" s="1">
        <f t="shared" si="11"/>
        <v>-401415</v>
      </c>
      <c r="F73" s="1">
        <f>+(F78+F80+F81+F82)-(D78+D80+D81+D82)</f>
        <v>520925</v>
      </c>
      <c r="G73" s="1">
        <f>+(G78+G80+G81+G82)-(D78+D80+D81+D82)</f>
        <v>520925</v>
      </c>
      <c r="H73" s="1">
        <f>+(H78+H80+H81+H82)-(D78+D80+D81+D82)</f>
        <v>-1457415</v>
      </c>
      <c r="I73" s="1">
        <f>+(I78+I80+I81+I82)-(E78+E80+E81+E82)</f>
        <v>-328260</v>
      </c>
      <c r="J73" s="1">
        <f t="shared" si="11"/>
        <v>-727740</v>
      </c>
      <c r="K73" s="1">
        <f t="shared" si="11"/>
        <v>0</v>
      </c>
    </row>
    <row r="74" spans="1:11" ht="12.75" hidden="1">
      <c r="A74" s="1" t="s">
        <v>115</v>
      </c>
      <c r="B74" s="1">
        <f>+TREND(C74:E74)</f>
        <v>-896440.1666666667</v>
      </c>
      <c r="C74" s="1">
        <f>+C73</f>
        <v>-1407730</v>
      </c>
      <c r="D74" s="1">
        <f aca="true" t="shared" si="12" ref="D74:K74">+D73</f>
        <v>629297</v>
      </c>
      <c r="E74" s="1">
        <f t="shared" si="12"/>
        <v>-401415</v>
      </c>
      <c r="F74" s="1">
        <f t="shared" si="12"/>
        <v>520925</v>
      </c>
      <c r="G74" s="1">
        <f t="shared" si="12"/>
        <v>520925</v>
      </c>
      <c r="H74" s="1">
        <f t="shared" si="12"/>
        <v>-1457415</v>
      </c>
      <c r="I74" s="1">
        <f t="shared" si="12"/>
        <v>-328260</v>
      </c>
      <c r="J74" s="1">
        <f t="shared" si="12"/>
        <v>-727740</v>
      </c>
      <c r="K74" s="1">
        <f t="shared" si="12"/>
        <v>0</v>
      </c>
    </row>
    <row r="75" spans="1:11" ht="12.75" hidden="1">
      <c r="A75" s="1" t="s">
        <v>116</v>
      </c>
      <c r="B75" s="1">
        <f>+B84-(((B80+B81+B78)*B70)-B79)</f>
        <v>14035870.082171855</v>
      </c>
      <c r="C75" s="1">
        <f aca="true" t="shared" si="13" ref="C75:K75">+C84-(((C80+C81+C78)*C70)-C79)</f>
        <v>12730938.800359214</v>
      </c>
      <c r="D75" s="1">
        <f t="shared" si="13"/>
        <v>12044667.278398965</v>
      </c>
      <c r="E75" s="1">
        <f t="shared" si="13"/>
        <v>3642123.075592843</v>
      </c>
      <c r="F75" s="1">
        <f t="shared" si="13"/>
        <v>3114661</v>
      </c>
      <c r="G75" s="1">
        <f t="shared" si="13"/>
        <v>3114661</v>
      </c>
      <c r="H75" s="1">
        <f t="shared" si="13"/>
        <v>1514732</v>
      </c>
      <c r="I75" s="1">
        <f t="shared" si="13"/>
        <v>4775753.74503183</v>
      </c>
      <c r="J75" s="1">
        <f t="shared" si="13"/>
        <v>5241000</v>
      </c>
      <c r="K75" s="1">
        <f t="shared" si="13"/>
        <v>5415667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2981045</v>
      </c>
      <c r="C77" s="3">
        <v>3670793</v>
      </c>
      <c r="D77" s="3">
        <v>2361970</v>
      </c>
      <c r="E77" s="3">
        <v>7709460</v>
      </c>
      <c r="F77" s="3">
        <v>8616258</v>
      </c>
      <c r="G77" s="3">
        <v>8616258</v>
      </c>
      <c r="H77" s="3">
        <v>0</v>
      </c>
      <c r="I77" s="3">
        <v>14473336</v>
      </c>
      <c r="J77" s="3">
        <v>14548181</v>
      </c>
      <c r="K77" s="3">
        <v>14667733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12886419</v>
      </c>
      <c r="C79" s="3">
        <v>12350837</v>
      </c>
      <c r="D79" s="3">
        <v>11874908</v>
      </c>
      <c r="E79" s="3">
        <v>3058815</v>
      </c>
      <c r="F79" s="3">
        <v>3578269</v>
      </c>
      <c r="G79" s="3">
        <v>3578269</v>
      </c>
      <c r="H79" s="3">
        <v>0</v>
      </c>
      <c r="I79" s="3">
        <v>4036914</v>
      </c>
      <c r="J79" s="3">
        <v>3741000</v>
      </c>
      <c r="K79" s="3">
        <v>3915667</v>
      </c>
    </row>
    <row r="80" spans="1:11" ht="12.75" hidden="1">
      <c r="A80" s="2" t="s">
        <v>67</v>
      </c>
      <c r="B80" s="3">
        <v>0</v>
      </c>
      <c r="C80" s="3">
        <v>0</v>
      </c>
      <c r="D80" s="3">
        <v>0</v>
      </c>
      <c r="E80" s="3">
        <v>0</v>
      </c>
      <c r="F80" s="3">
        <v>922340</v>
      </c>
      <c r="G80" s="3">
        <v>922340</v>
      </c>
      <c r="H80" s="3">
        <v>0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2235848</v>
      </c>
      <c r="C81" s="3">
        <v>828118</v>
      </c>
      <c r="D81" s="3">
        <v>1457415</v>
      </c>
      <c r="E81" s="3">
        <v>1056000</v>
      </c>
      <c r="F81" s="3">
        <v>1056000</v>
      </c>
      <c r="G81" s="3">
        <v>1056000</v>
      </c>
      <c r="H81" s="3">
        <v>0</v>
      </c>
      <c r="I81" s="3">
        <v>727740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831344</v>
      </c>
      <c r="C83" s="3">
        <v>2478559</v>
      </c>
      <c r="D83" s="3">
        <v>2179738</v>
      </c>
      <c r="E83" s="3">
        <v>10485471</v>
      </c>
      <c r="F83" s="3">
        <v>8616258</v>
      </c>
      <c r="G83" s="3">
        <v>8616258</v>
      </c>
      <c r="H83" s="3">
        <v>8805945</v>
      </c>
      <c r="I83" s="3">
        <v>15138000</v>
      </c>
      <c r="J83" s="3">
        <v>15276000</v>
      </c>
      <c r="K83" s="3">
        <v>14668000</v>
      </c>
    </row>
    <row r="84" spans="1:11" ht="12.75" hidden="1">
      <c r="A84" s="2" t="s">
        <v>71</v>
      </c>
      <c r="B84" s="3">
        <v>1772977</v>
      </c>
      <c r="C84" s="3">
        <v>939256</v>
      </c>
      <c r="D84" s="3">
        <v>1514731</v>
      </c>
      <c r="E84" s="3">
        <v>2019551</v>
      </c>
      <c r="F84" s="3">
        <v>1514732</v>
      </c>
      <c r="G84" s="3">
        <v>1514732</v>
      </c>
      <c r="H84" s="3">
        <v>1514732</v>
      </c>
      <c r="I84" s="3">
        <v>1500000</v>
      </c>
      <c r="J84" s="3">
        <v>1500000</v>
      </c>
      <c r="K84" s="3">
        <v>1500000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202492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3232328</v>
      </c>
      <c r="C5" s="6">
        <v>6007352</v>
      </c>
      <c r="D5" s="23">
        <v>2441770</v>
      </c>
      <c r="E5" s="24">
        <v>7757000</v>
      </c>
      <c r="F5" s="6">
        <v>7757000</v>
      </c>
      <c r="G5" s="25">
        <v>7757000</v>
      </c>
      <c r="H5" s="26">
        <v>0</v>
      </c>
      <c r="I5" s="24">
        <v>5942000</v>
      </c>
      <c r="J5" s="6">
        <v>6298541</v>
      </c>
      <c r="K5" s="25">
        <v>6676454</v>
      </c>
    </row>
    <row r="6" spans="1:11" ht="13.5">
      <c r="A6" s="22" t="s">
        <v>18</v>
      </c>
      <c r="B6" s="6">
        <v>14038971</v>
      </c>
      <c r="C6" s="6">
        <v>15861336</v>
      </c>
      <c r="D6" s="23">
        <v>18438270</v>
      </c>
      <c r="E6" s="24">
        <v>24815000</v>
      </c>
      <c r="F6" s="6">
        <v>24815000</v>
      </c>
      <c r="G6" s="25">
        <v>24815000</v>
      </c>
      <c r="H6" s="26">
        <v>0</v>
      </c>
      <c r="I6" s="24">
        <v>19966902</v>
      </c>
      <c r="J6" s="6">
        <v>21555919</v>
      </c>
      <c r="K6" s="25">
        <v>23279328</v>
      </c>
    </row>
    <row r="7" spans="1:11" ht="13.5">
      <c r="A7" s="22" t="s">
        <v>19</v>
      </c>
      <c r="B7" s="6">
        <v>304627</v>
      </c>
      <c r="C7" s="6">
        <v>228417</v>
      </c>
      <c r="D7" s="23">
        <v>189124</v>
      </c>
      <c r="E7" s="24">
        <v>388000</v>
      </c>
      <c r="F7" s="6">
        <v>388000</v>
      </c>
      <c r="G7" s="25">
        <v>388000</v>
      </c>
      <c r="H7" s="26">
        <v>0</v>
      </c>
      <c r="I7" s="24">
        <v>215000</v>
      </c>
      <c r="J7" s="6">
        <v>215000</v>
      </c>
      <c r="K7" s="25">
        <v>215000</v>
      </c>
    </row>
    <row r="8" spans="1:11" ht="13.5">
      <c r="A8" s="22" t="s">
        <v>20</v>
      </c>
      <c r="B8" s="6">
        <v>19576680</v>
      </c>
      <c r="C8" s="6">
        <v>21969951</v>
      </c>
      <c r="D8" s="23">
        <v>30114716</v>
      </c>
      <c r="E8" s="24">
        <v>26240000</v>
      </c>
      <c r="F8" s="6">
        <v>26240000</v>
      </c>
      <c r="G8" s="25">
        <v>26240000</v>
      </c>
      <c r="H8" s="26">
        <v>0</v>
      </c>
      <c r="I8" s="24">
        <v>30278000</v>
      </c>
      <c r="J8" s="6">
        <v>30371000</v>
      </c>
      <c r="K8" s="25">
        <v>31198000</v>
      </c>
    </row>
    <row r="9" spans="1:11" ht="13.5">
      <c r="A9" s="22" t="s">
        <v>21</v>
      </c>
      <c r="B9" s="6">
        <v>24864958</v>
      </c>
      <c r="C9" s="6">
        <v>21971013</v>
      </c>
      <c r="D9" s="23">
        <v>56027038</v>
      </c>
      <c r="E9" s="24">
        <v>26275000</v>
      </c>
      <c r="F9" s="6">
        <v>26275000</v>
      </c>
      <c r="G9" s="25">
        <v>26275000</v>
      </c>
      <c r="H9" s="26">
        <v>0</v>
      </c>
      <c r="I9" s="24">
        <v>59553720</v>
      </c>
      <c r="J9" s="6">
        <v>59676315</v>
      </c>
      <c r="K9" s="25">
        <v>59806729</v>
      </c>
    </row>
    <row r="10" spans="1:11" ht="25.5">
      <c r="A10" s="27" t="s">
        <v>105</v>
      </c>
      <c r="B10" s="28">
        <f>SUM(B5:B9)</f>
        <v>62017564</v>
      </c>
      <c r="C10" s="29">
        <f aca="true" t="shared" si="0" ref="C10:K10">SUM(C5:C9)</f>
        <v>66038069</v>
      </c>
      <c r="D10" s="30">
        <f t="shared" si="0"/>
        <v>107210918</v>
      </c>
      <c r="E10" s="28">
        <f t="shared" si="0"/>
        <v>85475000</v>
      </c>
      <c r="F10" s="29">
        <f t="shared" si="0"/>
        <v>85475000</v>
      </c>
      <c r="G10" s="31">
        <f t="shared" si="0"/>
        <v>85475000</v>
      </c>
      <c r="H10" s="32">
        <f t="shared" si="0"/>
        <v>0</v>
      </c>
      <c r="I10" s="28">
        <f t="shared" si="0"/>
        <v>115955622</v>
      </c>
      <c r="J10" s="29">
        <f t="shared" si="0"/>
        <v>118116775</v>
      </c>
      <c r="K10" s="31">
        <f t="shared" si="0"/>
        <v>121175511</v>
      </c>
    </row>
    <row r="11" spans="1:11" ht="13.5">
      <c r="A11" s="22" t="s">
        <v>22</v>
      </c>
      <c r="B11" s="6">
        <v>20075765</v>
      </c>
      <c r="C11" s="6">
        <v>23347266</v>
      </c>
      <c r="D11" s="23">
        <v>24732334</v>
      </c>
      <c r="E11" s="24">
        <v>31664000</v>
      </c>
      <c r="F11" s="6">
        <v>31664000</v>
      </c>
      <c r="G11" s="25">
        <v>31664000</v>
      </c>
      <c r="H11" s="26">
        <v>0</v>
      </c>
      <c r="I11" s="24">
        <v>28330449</v>
      </c>
      <c r="J11" s="6">
        <v>30030275</v>
      </c>
      <c r="K11" s="25">
        <v>31832089</v>
      </c>
    </row>
    <row r="12" spans="1:11" ht="13.5">
      <c r="A12" s="22" t="s">
        <v>23</v>
      </c>
      <c r="B12" s="6">
        <v>1827763</v>
      </c>
      <c r="C12" s="6">
        <v>2194166</v>
      </c>
      <c r="D12" s="23">
        <v>2359485</v>
      </c>
      <c r="E12" s="24">
        <v>2837000</v>
      </c>
      <c r="F12" s="6">
        <v>2837000</v>
      </c>
      <c r="G12" s="25">
        <v>2837000</v>
      </c>
      <c r="H12" s="26">
        <v>0</v>
      </c>
      <c r="I12" s="24">
        <v>2675807</v>
      </c>
      <c r="J12" s="6">
        <v>2836356</v>
      </c>
      <c r="K12" s="25">
        <v>3006537</v>
      </c>
    </row>
    <row r="13" spans="1:11" ht="13.5">
      <c r="A13" s="22" t="s">
        <v>106</v>
      </c>
      <c r="B13" s="6">
        <v>5233881</v>
      </c>
      <c r="C13" s="6">
        <v>5845953</v>
      </c>
      <c r="D13" s="23">
        <v>5948667</v>
      </c>
      <c r="E13" s="24">
        <v>6396000</v>
      </c>
      <c r="F13" s="6">
        <v>6396000</v>
      </c>
      <c r="G13" s="25">
        <v>6396000</v>
      </c>
      <c r="H13" s="26">
        <v>0</v>
      </c>
      <c r="I13" s="24">
        <v>6115513</v>
      </c>
      <c r="J13" s="6">
        <v>6108000</v>
      </c>
      <c r="K13" s="25">
        <v>6108000</v>
      </c>
    </row>
    <row r="14" spans="1:11" ht="13.5">
      <c r="A14" s="22" t="s">
        <v>24</v>
      </c>
      <c r="B14" s="6">
        <v>851034</v>
      </c>
      <c r="C14" s="6">
        <v>1110817</v>
      </c>
      <c r="D14" s="23">
        <v>900353</v>
      </c>
      <c r="E14" s="24">
        <v>769000</v>
      </c>
      <c r="F14" s="6">
        <v>769000</v>
      </c>
      <c r="G14" s="25">
        <v>769000</v>
      </c>
      <c r="H14" s="26">
        <v>0</v>
      </c>
      <c r="I14" s="24">
        <v>1372867</v>
      </c>
      <c r="J14" s="6">
        <v>1379155</v>
      </c>
      <c r="K14" s="25">
        <v>1400250</v>
      </c>
    </row>
    <row r="15" spans="1:11" ht="13.5">
      <c r="A15" s="22" t="s">
        <v>25</v>
      </c>
      <c r="B15" s="6">
        <v>10769712</v>
      </c>
      <c r="C15" s="6">
        <v>12273240</v>
      </c>
      <c r="D15" s="23">
        <v>14038238</v>
      </c>
      <c r="E15" s="24">
        <v>10715000</v>
      </c>
      <c r="F15" s="6">
        <v>10715000</v>
      </c>
      <c r="G15" s="25">
        <v>10715000</v>
      </c>
      <c r="H15" s="26">
        <v>0</v>
      </c>
      <c r="I15" s="24">
        <v>16768174</v>
      </c>
      <c r="J15" s="6">
        <v>18722937</v>
      </c>
      <c r="K15" s="25">
        <v>20909812</v>
      </c>
    </row>
    <row r="16" spans="1:11" ht="13.5">
      <c r="A16" s="33" t="s">
        <v>26</v>
      </c>
      <c r="B16" s="6">
        <v>2214530</v>
      </c>
      <c r="C16" s="6">
        <v>1317211</v>
      </c>
      <c r="D16" s="23">
        <v>6849945</v>
      </c>
      <c r="E16" s="24">
        <v>4029000</v>
      </c>
      <c r="F16" s="6">
        <v>4029000</v>
      </c>
      <c r="G16" s="25">
        <v>4029000</v>
      </c>
      <c r="H16" s="26">
        <v>0</v>
      </c>
      <c r="I16" s="24">
        <v>977000</v>
      </c>
      <c r="J16" s="6">
        <v>1032700</v>
      </c>
      <c r="K16" s="25">
        <v>1103262</v>
      </c>
    </row>
    <row r="17" spans="1:11" ht="13.5">
      <c r="A17" s="22" t="s">
        <v>27</v>
      </c>
      <c r="B17" s="6">
        <v>27616320</v>
      </c>
      <c r="C17" s="6">
        <v>30013644</v>
      </c>
      <c r="D17" s="23">
        <v>60549857</v>
      </c>
      <c r="E17" s="24">
        <v>31188000</v>
      </c>
      <c r="F17" s="6">
        <v>31188000</v>
      </c>
      <c r="G17" s="25">
        <v>31188000</v>
      </c>
      <c r="H17" s="26">
        <v>0</v>
      </c>
      <c r="I17" s="24">
        <v>63332331</v>
      </c>
      <c r="J17" s="6">
        <v>63113993</v>
      </c>
      <c r="K17" s="25">
        <v>64085975</v>
      </c>
    </row>
    <row r="18" spans="1:11" ht="13.5">
      <c r="A18" s="34" t="s">
        <v>28</v>
      </c>
      <c r="B18" s="35">
        <f>SUM(B11:B17)</f>
        <v>68589005</v>
      </c>
      <c r="C18" s="36">
        <f aca="true" t="shared" si="1" ref="C18:K18">SUM(C11:C17)</f>
        <v>76102297</v>
      </c>
      <c r="D18" s="37">
        <f t="shared" si="1"/>
        <v>115378879</v>
      </c>
      <c r="E18" s="35">
        <f t="shared" si="1"/>
        <v>87598000</v>
      </c>
      <c r="F18" s="36">
        <f t="shared" si="1"/>
        <v>87598000</v>
      </c>
      <c r="G18" s="38">
        <f t="shared" si="1"/>
        <v>87598000</v>
      </c>
      <c r="H18" s="39">
        <f t="shared" si="1"/>
        <v>0</v>
      </c>
      <c r="I18" s="35">
        <f t="shared" si="1"/>
        <v>119572141</v>
      </c>
      <c r="J18" s="36">
        <f t="shared" si="1"/>
        <v>123223416</v>
      </c>
      <c r="K18" s="38">
        <f t="shared" si="1"/>
        <v>128445925</v>
      </c>
    </row>
    <row r="19" spans="1:11" ht="13.5">
      <c r="A19" s="34" t="s">
        <v>29</v>
      </c>
      <c r="B19" s="40">
        <f>+B10-B18</f>
        <v>-6571441</v>
      </c>
      <c r="C19" s="41">
        <f aca="true" t="shared" si="2" ref="C19:K19">+C10-C18</f>
        <v>-10064228</v>
      </c>
      <c r="D19" s="42">
        <f t="shared" si="2"/>
        <v>-8167961</v>
      </c>
      <c r="E19" s="40">
        <f t="shared" si="2"/>
        <v>-2123000</v>
      </c>
      <c r="F19" s="41">
        <f t="shared" si="2"/>
        <v>-2123000</v>
      </c>
      <c r="G19" s="43">
        <f t="shared" si="2"/>
        <v>-2123000</v>
      </c>
      <c r="H19" s="44">
        <f t="shared" si="2"/>
        <v>0</v>
      </c>
      <c r="I19" s="40">
        <f t="shared" si="2"/>
        <v>-3616519</v>
      </c>
      <c r="J19" s="41">
        <f t="shared" si="2"/>
        <v>-5106641</v>
      </c>
      <c r="K19" s="43">
        <f t="shared" si="2"/>
        <v>-7270414</v>
      </c>
    </row>
    <row r="20" spans="1:11" ht="13.5">
      <c r="A20" s="22" t="s">
        <v>30</v>
      </c>
      <c r="B20" s="24">
        <v>8943734</v>
      </c>
      <c r="C20" s="6">
        <v>8718417</v>
      </c>
      <c r="D20" s="23">
        <v>12069660</v>
      </c>
      <c r="E20" s="24">
        <v>11155000</v>
      </c>
      <c r="F20" s="6">
        <v>11155000</v>
      </c>
      <c r="G20" s="25">
        <v>11155000</v>
      </c>
      <c r="H20" s="26">
        <v>0</v>
      </c>
      <c r="I20" s="24">
        <v>11790000</v>
      </c>
      <c r="J20" s="6">
        <v>12996000</v>
      </c>
      <c r="K20" s="25">
        <v>11806000</v>
      </c>
    </row>
    <row r="21" spans="1:11" ht="13.5">
      <c r="A21" s="22" t="s">
        <v>107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108</v>
      </c>
      <c r="B22" s="51">
        <f>SUM(B19:B21)</f>
        <v>2372293</v>
      </c>
      <c r="C22" s="52">
        <f aca="true" t="shared" si="3" ref="C22:K22">SUM(C19:C21)</f>
        <v>-1345811</v>
      </c>
      <c r="D22" s="53">
        <f t="shared" si="3"/>
        <v>3901699</v>
      </c>
      <c r="E22" s="51">
        <f t="shared" si="3"/>
        <v>9032000</v>
      </c>
      <c r="F22" s="52">
        <f t="shared" si="3"/>
        <v>9032000</v>
      </c>
      <c r="G22" s="54">
        <f t="shared" si="3"/>
        <v>9032000</v>
      </c>
      <c r="H22" s="55">
        <f t="shared" si="3"/>
        <v>0</v>
      </c>
      <c r="I22" s="51">
        <f t="shared" si="3"/>
        <v>8173481</v>
      </c>
      <c r="J22" s="52">
        <f t="shared" si="3"/>
        <v>7889359</v>
      </c>
      <c r="K22" s="54">
        <f t="shared" si="3"/>
        <v>4535586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2372293</v>
      </c>
      <c r="C24" s="41">
        <f aca="true" t="shared" si="4" ref="C24:K24">SUM(C22:C23)</f>
        <v>-1345811</v>
      </c>
      <c r="D24" s="42">
        <f t="shared" si="4"/>
        <v>3901699</v>
      </c>
      <c r="E24" s="40">
        <f t="shared" si="4"/>
        <v>9032000</v>
      </c>
      <c r="F24" s="41">
        <f t="shared" si="4"/>
        <v>9032000</v>
      </c>
      <c r="G24" s="43">
        <f t="shared" si="4"/>
        <v>9032000</v>
      </c>
      <c r="H24" s="44">
        <f t="shared" si="4"/>
        <v>0</v>
      </c>
      <c r="I24" s="40">
        <f t="shared" si="4"/>
        <v>8173481</v>
      </c>
      <c r="J24" s="41">
        <f t="shared" si="4"/>
        <v>7889359</v>
      </c>
      <c r="K24" s="43">
        <f t="shared" si="4"/>
        <v>4535586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12995988</v>
      </c>
      <c r="C27" s="7">
        <v>9254283</v>
      </c>
      <c r="D27" s="64">
        <v>12513000</v>
      </c>
      <c r="E27" s="65">
        <v>11155000</v>
      </c>
      <c r="F27" s="7">
        <v>11155000</v>
      </c>
      <c r="G27" s="66">
        <v>11155000</v>
      </c>
      <c r="H27" s="67">
        <v>0</v>
      </c>
      <c r="I27" s="65">
        <v>11791000</v>
      </c>
      <c r="J27" s="7">
        <v>12996000</v>
      </c>
      <c r="K27" s="66">
        <v>11806000</v>
      </c>
    </row>
    <row r="28" spans="1:11" ht="13.5">
      <c r="A28" s="68" t="s">
        <v>30</v>
      </c>
      <c r="B28" s="6">
        <v>12774539</v>
      </c>
      <c r="C28" s="6">
        <v>9056283</v>
      </c>
      <c r="D28" s="23">
        <v>12070000</v>
      </c>
      <c r="E28" s="24">
        <v>11155000</v>
      </c>
      <c r="F28" s="6">
        <v>11155000</v>
      </c>
      <c r="G28" s="25">
        <v>11155000</v>
      </c>
      <c r="H28" s="26">
        <v>0</v>
      </c>
      <c r="I28" s="24">
        <v>11791000</v>
      </c>
      <c r="J28" s="6">
        <v>12996000</v>
      </c>
      <c r="K28" s="25">
        <v>11806000</v>
      </c>
    </row>
    <row r="29" spans="1:11" ht="13.5">
      <c r="A29" s="22" t="s">
        <v>110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221449</v>
      </c>
      <c r="C31" s="6">
        <v>198000</v>
      </c>
      <c r="D31" s="23">
        <v>443000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12995988</v>
      </c>
      <c r="C32" s="7">
        <f aca="true" t="shared" si="5" ref="C32:K32">SUM(C28:C31)</f>
        <v>9254283</v>
      </c>
      <c r="D32" s="64">
        <f t="shared" si="5"/>
        <v>12513000</v>
      </c>
      <c r="E32" s="65">
        <f t="shared" si="5"/>
        <v>11155000</v>
      </c>
      <c r="F32" s="7">
        <f t="shared" si="5"/>
        <v>11155000</v>
      </c>
      <c r="G32" s="66">
        <f t="shared" si="5"/>
        <v>11155000</v>
      </c>
      <c r="H32" s="67">
        <f t="shared" si="5"/>
        <v>0</v>
      </c>
      <c r="I32" s="65">
        <f t="shared" si="5"/>
        <v>11791000</v>
      </c>
      <c r="J32" s="7">
        <f t="shared" si="5"/>
        <v>12996000</v>
      </c>
      <c r="K32" s="66">
        <f t="shared" si="5"/>
        <v>11806000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4033364</v>
      </c>
      <c r="C35" s="6">
        <v>4798935</v>
      </c>
      <c r="D35" s="23">
        <v>21674682</v>
      </c>
      <c r="E35" s="24">
        <v>13441000</v>
      </c>
      <c r="F35" s="6">
        <v>13441000</v>
      </c>
      <c r="G35" s="25">
        <v>13441000</v>
      </c>
      <c r="H35" s="26">
        <v>38249897</v>
      </c>
      <c r="I35" s="24">
        <v>21653000</v>
      </c>
      <c r="J35" s="6">
        <v>22464000</v>
      </c>
      <c r="K35" s="25">
        <v>23495000</v>
      </c>
    </row>
    <row r="36" spans="1:11" ht="13.5">
      <c r="A36" s="22" t="s">
        <v>39</v>
      </c>
      <c r="B36" s="6">
        <v>146391965</v>
      </c>
      <c r="C36" s="6">
        <v>149810494</v>
      </c>
      <c r="D36" s="23">
        <v>152209467</v>
      </c>
      <c r="E36" s="24">
        <v>162510000</v>
      </c>
      <c r="F36" s="6">
        <v>162510000</v>
      </c>
      <c r="G36" s="25">
        <v>162510000</v>
      </c>
      <c r="H36" s="26">
        <v>158897837</v>
      </c>
      <c r="I36" s="24">
        <v>196183000</v>
      </c>
      <c r="J36" s="6">
        <v>203165000</v>
      </c>
      <c r="K36" s="25">
        <v>208962000</v>
      </c>
    </row>
    <row r="37" spans="1:11" ht="13.5">
      <c r="A37" s="22" t="s">
        <v>40</v>
      </c>
      <c r="B37" s="6">
        <v>16111376</v>
      </c>
      <c r="C37" s="6">
        <v>21380791</v>
      </c>
      <c r="D37" s="23">
        <v>25818985</v>
      </c>
      <c r="E37" s="24">
        <v>19813000</v>
      </c>
      <c r="F37" s="6">
        <v>19813000</v>
      </c>
      <c r="G37" s="25">
        <v>19813000</v>
      </c>
      <c r="H37" s="26">
        <v>29621343</v>
      </c>
      <c r="I37" s="24">
        <v>23908000</v>
      </c>
      <c r="J37" s="6">
        <v>25015000</v>
      </c>
      <c r="K37" s="25">
        <v>27516000</v>
      </c>
    </row>
    <row r="38" spans="1:11" ht="13.5">
      <c r="A38" s="22" t="s">
        <v>41</v>
      </c>
      <c r="B38" s="6">
        <v>8208079</v>
      </c>
      <c r="C38" s="6">
        <v>8468575</v>
      </c>
      <c r="D38" s="23">
        <v>9466688</v>
      </c>
      <c r="E38" s="24">
        <v>8380000</v>
      </c>
      <c r="F38" s="6">
        <v>8380000</v>
      </c>
      <c r="G38" s="25">
        <v>8380000</v>
      </c>
      <c r="H38" s="26">
        <v>9466688</v>
      </c>
      <c r="I38" s="24">
        <v>9009000</v>
      </c>
      <c r="J38" s="6">
        <v>8182000</v>
      </c>
      <c r="K38" s="25">
        <v>8817000</v>
      </c>
    </row>
    <row r="39" spans="1:11" ht="13.5">
      <c r="A39" s="22" t="s">
        <v>42</v>
      </c>
      <c r="B39" s="6">
        <v>126105874</v>
      </c>
      <c r="C39" s="6">
        <v>124760063</v>
      </c>
      <c r="D39" s="23">
        <v>138598476</v>
      </c>
      <c r="E39" s="24">
        <v>147758000</v>
      </c>
      <c r="F39" s="6">
        <v>147758000</v>
      </c>
      <c r="G39" s="25">
        <v>147758000</v>
      </c>
      <c r="H39" s="26">
        <v>158059703</v>
      </c>
      <c r="I39" s="24">
        <v>184919000</v>
      </c>
      <c r="J39" s="6">
        <v>192432000</v>
      </c>
      <c r="K39" s="25">
        <v>196124000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9425493</v>
      </c>
      <c r="C42" s="6">
        <v>8931950</v>
      </c>
      <c r="D42" s="23">
        <v>12179771</v>
      </c>
      <c r="E42" s="24">
        <v>18119588</v>
      </c>
      <c r="F42" s="6">
        <v>18119588</v>
      </c>
      <c r="G42" s="25">
        <v>18119588</v>
      </c>
      <c r="H42" s="26">
        <v>12586917</v>
      </c>
      <c r="I42" s="24">
        <v>14752000</v>
      </c>
      <c r="J42" s="6">
        <v>14238000</v>
      </c>
      <c r="K42" s="25">
        <v>13325000</v>
      </c>
    </row>
    <row r="43" spans="1:11" ht="13.5">
      <c r="A43" s="22" t="s">
        <v>45</v>
      </c>
      <c r="B43" s="6">
        <v>-13143857</v>
      </c>
      <c r="C43" s="6">
        <v>-9497070</v>
      </c>
      <c r="D43" s="23">
        <v>-12354139</v>
      </c>
      <c r="E43" s="24">
        <v>-11110000</v>
      </c>
      <c r="F43" s="6">
        <v>-11110000</v>
      </c>
      <c r="G43" s="25">
        <v>-11110000</v>
      </c>
      <c r="H43" s="26">
        <v>-6142709</v>
      </c>
      <c r="I43" s="24">
        <v>-11880000</v>
      </c>
      <c r="J43" s="6">
        <v>-13090000</v>
      </c>
      <c r="K43" s="25">
        <v>-11905000</v>
      </c>
    </row>
    <row r="44" spans="1:11" ht="13.5">
      <c r="A44" s="22" t="s">
        <v>46</v>
      </c>
      <c r="B44" s="6">
        <v>720391</v>
      </c>
      <c r="C44" s="6">
        <v>-346494</v>
      </c>
      <c r="D44" s="23">
        <v>399209</v>
      </c>
      <c r="E44" s="24">
        <v>-455347</v>
      </c>
      <c r="F44" s="6">
        <v>-455347</v>
      </c>
      <c r="G44" s="25">
        <v>-455347</v>
      </c>
      <c r="H44" s="26">
        <v>6944</v>
      </c>
      <c r="I44" s="24">
        <v>-499000</v>
      </c>
      <c r="J44" s="6">
        <v>-346000</v>
      </c>
      <c r="K44" s="25">
        <v>-273000</v>
      </c>
    </row>
    <row r="45" spans="1:11" ht="13.5">
      <c r="A45" s="34" t="s">
        <v>47</v>
      </c>
      <c r="B45" s="7">
        <v>488390</v>
      </c>
      <c r="C45" s="7">
        <v>-423224</v>
      </c>
      <c r="D45" s="64">
        <v>-198383</v>
      </c>
      <c r="E45" s="65">
        <v>9571241</v>
      </c>
      <c r="F45" s="7">
        <v>9571241</v>
      </c>
      <c r="G45" s="66">
        <v>9571241</v>
      </c>
      <c r="H45" s="67">
        <v>6451152</v>
      </c>
      <c r="I45" s="65">
        <v>981000</v>
      </c>
      <c r="J45" s="7">
        <v>1783000</v>
      </c>
      <c r="K45" s="66">
        <v>2930000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2010291</v>
      </c>
      <c r="C48" s="6">
        <v>1193561</v>
      </c>
      <c r="D48" s="23">
        <v>1506341</v>
      </c>
      <c r="E48" s="24">
        <v>11265000</v>
      </c>
      <c r="F48" s="6">
        <v>11265000</v>
      </c>
      <c r="G48" s="25">
        <v>11265000</v>
      </c>
      <c r="H48" s="26">
        <v>3595098</v>
      </c>
      <c r="I48" s="24">
        <v>2443000</v>
      </c>
      <c r="J48" s="6">
        <v>2964000</v>
      </c>
      <c r="K48" s="25">
        <v>3810000</v>
      </c>
    </row>
    <row r="49" spans="1:11" ht="13.5">
      <c r="A49" s="22" t="s">
        <v>50</v>
      </c>
      <c r="B49" s="6">
        <f>+B75</f>
        <v>7737304.841811702</v>
      </c>
      <c r="C49" s="6">
        <f aca="true" t="shared" si="6" ref="C49:K49">+C75</f>
        <v>11070169.559901902</v>
      </c>
      <c r="D49" s="23">
        <f t="shared" si="6"/>
        <v>12379629.076111123</v>
      </c>
      <c r="E49" s="24">
        <f t="shared" si="6"/>
        <v>11262231.7363355</v>
      </c>
      <c r="F49" s="6">
        <f t="shared" si="6"/>
        <v>11262231.7363355</v>
      </c>
      <c r="G49" s="25">
        <f t="shared" si="6"/>
        <v>11262231.7363355</v>
      </c>
      <c r="H49" s="26">
        <f t="shared" si="6"/>
        <v>23831147</v>
      </c>
      <c r="I49" s="24">
        <f t="shared" si="6"/>
        <v>7755718.5941943135</v>
      </c>
      <c r="J49" s="6">
        <f t="shared" si="6"/>
        <v>7105298.436178589</v>
      </c>
      <c r="K49" s="25">
        <f t="shared" si="6"/>
        <v>9210214.906822292</v>
      </c>
    </row>
    <row r="50" spans="1:11" ht="13.5">
      <c r="A50" s="34" t="s">
        <v>51</v>
      </c>
      <c r="B50" s="7">
        <f>+B48-B49</f>
        <v>-5727013.841811702</v>
      </c>
      <c r="C50" s="7">
        <f aca="true" t="shared" si="7" ref="C50:K50">+C48-C49</f>
        <v>-9876608.559901902</v>
      </c>
      <c r="D50" s="64">
        <f t="shared" si="7"/>
        <v>-10873288.076111123</v>
      </c>
      <c r="E50" s="65">
        <f t="shared" si="7"/>
        <v>2768.263664500788</v>
      </c>
      <c r="F50" s="7">
        <f t="shared" si="7"/>
        <v>2768.263664500788</v>
      </c>
      <c r="G50" s="66">
        <f t="shared" si="7"/>
        <v>2768.263664500788</v>
      </c>
      <c r="H50" s="67">
        <f t="shared" si="7"/>
        <v>-20236049</v>
      </c>
      <c r="I50" s="65">
        <f t="shared" si="7"/>
        <v>-5312718.5941943135</v>
      </c>
      <c r="J50" s="7">
        <f t="shared" si="7"/>
        <v>-4141298.4361785892</v>
      </c>
      <c r="K50" s="66">
        <f t="shared" si="7"/>
        <v>-5400214.906822292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144869988</v>
      </c>
      <c r="C53" s="6">
        <v>148138283</v>
      </c>
      <c r="D53" s="23">
        <v>163715023</v>
      </c>
      <c r="E53" s="24">
        <v>160762000</v>
      </c>
      <c r="F53" s="6">
        <v>160762000</v>
      </c>
      <c r="G53" s="25">
        <v>160762000</v>
      </c>
      <c r="H53" s="26">
        <v>149607000</v>
      </c>
      <c r="I53" s="24">
        <v>194238000</v>
      </c>
      <c r="J53" s="6">
        <v>201157000</v>
      </c>
      <c r="K53" s="25">
        <v>206888000</v>
      </c>
    </row>
    <row r="54" spans="1:11" ht="13.5">
      <c r="A54" s="22" t="s">
        <v>106</v>
      </c>
      <c r="B54" s="6">
        <v>5233881</v>
      </c>
      <c r="C54" s="6">
        <v>5845953</v>
      </c>
      <c r="D54" s="23">
        <v>5948667</v>
      </c>
      <c r="E54" s="24">
        <v>6396000</v>
      </c>
      <c r="F54" s="6">
        <v>6396000</v>
      </c>
      <c r="G54" s="25">
        <v>6396000</v>
      </c>
      <c r="H54" s="26">
        <v>0</v>
      </c>
      <c r="I54" s="24">
        <v>6115513</v>
      </c>
      <c r="J54" s="6">
        <v>6108000</v>
      </c>
      <c r="K54" s="25">
        <v>6108000</v>
      </c>
    </row>
    <row r="55" spans="1:11" ht="13.5">
      <c r="A55" s="22" t="s">
        <v>54</v>
      </c>
      <c r="B55" s="6">
        <v>4268889</v>
      </c>
      <c r="C55" s="6">
        <v>7184295</v>
      </c>
      <c r="D55" s="23">
        <v>0</v>
      </c>
      <c r="E55" s="24">
        <v>4000000</v>
      </c>
      <c r="F55" s="6">
        <v>4000000</v>
      </c>
      <c r="G55" s="25">
        <v>4000000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1897000</v>
      </c>
      <c r="C56" s="6">
        <v>1358000</v>
      </c>
      <c r="D56" s="23">
        <v>0</v>
      </c>
      <c r="E56" s="24">
        <v>1402000</v>
      </c>
      <c r="F56" s="6">
        <v>1402000</v>
      </c>
      <c r="G56" s="25">
        <v>1402000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338781</v>
      </c>
      <c r="C59" s="6">
        <v>410815</v>
      </c>
      <c r="D59" s="23">
        <v>448234</v>
      </c>
      <c r="E59" s="24">
        <v>478132</v>
      </c>
      <c r="F59" s="6">
        <v>478132</v>
      </c>
      <c r="G59" s="25">
        <v>478132</v>
      </c>
      <c r="H59" s="26">
        <v>478132</v>
      </c>
      <c r="I59" s="24">
        <v>539536</v>
      </c>
      <c r="J59" s="6">
        <v>615651</v>
      </c>
      <c r="K59" s="25">
        <v>615651</v>
      </c>
    </row>
    <row r="60" spans="1:11" ht="13.5">
      <c r="A60" s="33" t="s">
        <v>58</v>
      </c>
      <c r="B60" s="6">
        <v>1026863</v>
      </c>
      <c r="C60" s="6">
        <v>1254154</v>
      </c>
      <c r="D60" s="23">
        <v>1377763</v>
      </c>
      <c r="E60" s="24">
        <v>1479423</v>
      </c>
      <c r="F60" s="6">
        <v>1479423</v>
      </c>
      <c r="G60" s="25">
        <v>1479423</v>
      </c>
      <c r="H60" s="26">
        <v>1479423</v>
      </c>
      <c r="I60" s="24">
        <v>1680216</v>
      </c>
      <c r="J60" s="6">
        <v>1928622</v>
      </c>
      <c r="K60" s="25">
        <v>1928622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4</v>
      </c>
      <c r="E62" s="91">
        <v>4</v>
      </c>
      <c r="F62" s="92">
        <v>4</v>
      </c>
      <c r="G62" s="93">
        <v>4</v>
      </c>
      <c r="H62" s="94">
        <v>4</v>
      </c>
      <c r="I62" s="91">
        <v>4</v>
      </c>
      <c r="J62" s="92">
        <v>4</v>
      </c>
      <c r="K62" s="93">
        <v>4</v>
      </c>
    </row>
    <row r="63" spans="1:11" ht="13.5">
      <c r="A63" s="90" t="s">
        <v>61</v>
      </c>
      <c r="B63" s="91">
        <v>0</v>
      </c>
      <c r="C63" s="92">
        <v>0</v>
      </c>
      <c r="D63" s="93">
        <v>350</v>
      </c>
      <c r="E63" s="91">
        <v>860</v>
      </c>
      <c r="F63" s="92">
        <v>860</v>
      </c>
      <c r="G63" s="93">
        <v>860</v>
      </c>
      <c r="H63" s="94">
        <v>860</v>
      </c>
      <c r="I63" s="91">
        <v>430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451</v>
      </c>
      <c r="F64" s="92">
        <v>451</v>
      </c>
      <c r="G64" s="93">
        <v>451</v>
      </c>
      <c r="H64" s="94">
        <v>451</v>
      </c>
      <c r="I64" s="91">
        <v>800</v>
      </c>
      <c r="J64" s="92">
        <v>890</v>
      </c>
      <c r="K64" s="93">
        <v>890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0.8716284786033812</v>
      </c>
      <c r="C70" s="5">
        <f aca="true" t="shared" si="8" ref="C70:K70">IF(ISERROR(C71/C72),0,(C71/C72))</f>
        <v>0.6495361362067684</v>
      </c>
      <c r="D70" s="5">
        <f t="shared" si="8"/>
        <v>0.31769910696646153</v>
      </c>
      <c r="E70" s="5">
        <f t="shared" si="8"/>
        <v>0.9003123023026428</v>
      </c>
      <c r="F70" s="5">
        <f t="shared" si="8"/>
        <v>0.9003123023026428</v>
      </c>
      <c r="G70" s="5">
        <f t="shared" si="8"/>
        <v>0.9003123023026428</v>
      </c>
      <c r="H70" s="5">
        <f t="shared" si="8"/>
        <v>0</v>
      </c>
      <c r="I70" s="5">
        <f t="shared" si="8"/>
        <v>0.46735051026166735</v>
      </c>
      <c r="J70" s="5">
        <f t="shared" si="8"/>
        <v>0.4730793255286498</v>
      </c>
      <c r="K70" s="5">
        <f t="shared" si="8"/>
        <v>0.4789527333966849</v>
      </c>
    </row>
    <row r="71" spans="1:11" ht="12.75" hidden="1">
      <c r="A71" s="1" t="s">
        <v>112</v>
      </c>
      <c r="B71" s="1">
        <f>+B83</f>
        <v>36710605</v>
      </c>
      <c r="C71" s="1">
        <f aca="true" t="shared" si="9" ref="C71:K71">+C83</f>
        <v>28475470</v>
      </c>
      <c r="D71" s="1">
        <f t="shared" si="9"/>
        <v>24433310</v>
      </c>
      <c r="E71" s="1">
        <f t="shared" si="9"/>
        <v>52940164</v>
      </c>
      <c r="F71" s="1">
        <f t="shared" si="9"/>
        <v>52940164</v>
      </c>
      <c r="G71" s="1">
        <f t="shared" si="9"/>
        <v>52940164</v>
      </c>
      <c r="H71" s="1">
        <f t="shared" si="9"/>
        <v>25119045</v>
      </c>
      <c r="I71" s="1">
        <f t="shared" si="9"/>
        <v>39941000</v>
      </c>
      <c r="J71" s="1">
        <f t="shared" si="9"/>
        <v>41409000</v>
      </c>
      <c r="K71" s="1">
        <f t="shared" si="9"/>
        <v>42992000</v>
      </c>
    </row>
    <row r="72" spans="1:11" ht="12.75" hidden="1">
      <c r="A72" s="1" t="s">
        <v>113</v>
      </c>
      <c r="B72" s="1">
        <f>+B77</f>
        <v>42117262</v>
      </c>
      <c r="C72" s="1">
        <f aca="true" t="shared" si="10" ref="C72:K72">+C77</f>
        <v>43839701</v>
      </c>
      <c r="D72" s="1">
        <f t="shared" si="10"/>
        <v>76907078</v>
      </c>
      <c r="E72" s="1">
        <f t="shared" si="10"/>
        <v>58802000</v>
      </c>
      <c r="F72" s="1">
        <f t="shared" si="10"/>
        <v>58802000</v>
      </c>
      <c r="G72" s="1">
        <f t="shared" si="10"/>
        <v>58802000</v>
      </c>
      <c r="H72" s="1">
        <f t="shared" si="10"/>
        <v>0</v>
      </c>
      <c r="I72" s="1">
        <f t="shared" si="10"/>
        <v>85462622</v>
      </c>
      <c r="J72" s="1">
        <f t="shared" si="10"/>
        <v>87530775</v>
      </c>
      <c r="K72" s="1">
        <f t="shared" si="10"/>
        <v>89762511</v>
      </c>
    </row>
    <row r="73" spans="1:11" ht="12.75" hidden="1">
      <c r="A73" s="1" t="s">
        <v>114</v>
      </c>
      <c r="B73" s="1">
        <f>+B74</f>
        <v>9825111</v>
      </c>
      <c r="C73" s="1">
        <f aca="true" t="shared" si="11" ref="C73:K73">+(C78+C80+C81+C82)-(B78+B80+B81+B82)</f>
        <v>1393450</v>
      </c>
      <c r="D73" s="1">
        <f t="shared" si="11"/>
        <v>16813750</v>
      </c>
      <c r="E73" s="1">
        <f t="shared" si="11"/>
        <v>-18355916</v>
      </c>
      <c r="F73" s="1">
        <f>+(F78+F80+F81+F82)-(D78+D80+D81+D82)</f>
        <v>-18355916</v>
      </c>
      <c r="G73" s="1">
        <f>+(G78+G80+G81+G82)-(D78+D80+D81+D82)</f>
        <v>-18355916</v>
      </c>
      <c r="H73" s="1">
        <f>+(H78+H80+H81+H82)-(D78+D80+D81+D82)</f>
        <v>15625330</v>
      </c>
      <c r="I73" s="1">
        <f>+(I78+I80+I81+I82)-(E78+E80+E81+E82)</f>
        <v>18619000</v>
      </c>
      <c r="J73" s="1">
        <f t="shared" si="11"/>
        <v>384000</v>
      </c>
      <c r="K73" s="1">
        <f t="shared" si="11"/>
        <v>284000</v>
      </c>
    </row>
    <row r="74" spans="1:11" ht="12.75" hidden="1">
      <c r="A74" s="1" t="s">
        <v>115</v>
      </c>
      <c r="B74" s="1">
        <f>+TREND(C74:E74)</f>
        <v>9825111</v>
      </c>
      <c r="C74" s="1">
        <f>+C73</f>
        <v>1393450</v>
      </c>
      <c r="D74" s="1">
        <f aca="true" t="shared" si="12" ref="D74:K74">+D73</f>
        <v>16813750</v>
      </c>
      <c r="E74" s="1">
        <f t="shared" si="12"/>
        <v>-18355916</v>
      </c>
      <c r="F74" s="1">
        <f t="shared" si="12"/>
        <v>-18355916</v>
      </c>
      <c r="G74" s="1">
        <f t="shared" si="12"/>
        <v>-18355916</v>
      </c>
      <c r="H74" s="1">
        <f t="shared" si="12"/>
        <v>15625330</v>
      </c>
      <c r="I74" s="1">
        <f t="shared" si="12"/>
        <v>18619000</v>
      </c>
      <c r="J74" s="1">
        <f t="shared" si="12"/>
        <v>384000</v>
      </c>
      <c r="K74" s="1">
        <f t="shared" si="12"/>
        <v>284000</v>
      </c>
    </row>
    <row r="75" spans="1:11" ht="12.75" hidden="1">
      <c r="A75" s="1" t="s">
        <v>116</v>
      </c>
      <c r="B75" s="1">
        <f>+B84-(((B80+B81+B78)*B70)-B79)</f>
        <v>7737304.841811702</v>
      </c>
      <c r="C75" s="1">
        <f aca="true" t="shared" si="13" ref="C75:K75">+C84-(((C80+C81+C78)*C70)-C79)</f>
        <v>11070169.559901902</v>
      </c>
      <c r="D75" s="1">
        <f t="shared" si="13"/>
        <v>12379629.076111123</v>
      </c>
      <c r="E75" s="1">
        <f t="shared" si="13"/>
        <v>11262231.7363355</v>
      </c>
      <c r="F75" s="1">
        <f t="shared" si="13"/>
        <v>11262231.7363355</v>
      </c>
      <c r="G75" s="1">
        <f t="shared" si="13"/>
        <v>11262231.7363355</v>
      </c>
      <c r="H75" s="1">
        <f t="shared" si="13"/>
        <v>23831147</v>
      </c>
      <c r="I75" s="1">
        <f t="shared" si="13"/>
        <v>7755718.5941943135</v>
      </c>
      <c r="J75" s="1">
        <f t="shared" si="13"/>
        <v>7105298.436178589</v>
      </c>
      <c r="K75" s="1">
        <f t="shared" si="13"/>
        <v>9210214.906822292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42117262</v>
      </c>
      <c r="C77" s="3">
        <v>43839701</v>
      </c>
      <c r="D77" s="3">
        <v>76907078</v>
      </c>
      <c r="E77" s="3">
        <v>58802000</v>
      </c>
      <c r="F77" s="3">
        <v>58802000</v>
      </c>
      <c r="G77" s="3">
        <v>58802000</v>
      </c>
      <c r="H77" s="3">
        <v>0</v>
      </c>
      <c r="I77" s="3">
        <v>85462622</v>
      </c>
      <c r="J77" s="3">
        <v>87530775</v>
      </c>
      <c r="K77" s="3">
        <v>89762511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10011136</v>
      </c>
      <c r="C79" s="3">
        <v>13669721</v>
      </c>
      <c r="D79" s="3">
        <v>18992827</v>
      </c>
      <c r="E79" s="3">
        <v>13477000</v>
      </c>
      <c r="F79" s="3">
        <v>13477000</v>
      </c>
      <c r="G79" s="3">
        <v>13477000</v>
      </c>
      <c r="H79" s="3">
        <v>23831147</v>
      </c>
      <c r="I79" s="3">
        <v>17607000</v>
      </c>
      <c r="J79" s="3">
        <v>17259000</v>
      </c>
      <c r="K79" s="3">
        <v>19626000</v>
      </c>
    </row>
    <row r="80" spans="1:11" ht="12.75" hidden="1">
      <c r="A80" s="2" t="s">
        <v>67</v>
      </c>
      <c r="B80" s="3">
        <v>2298667</v>
      </c>
      <c r="C80" s="3">
        <v>3456942</v>
      </c>
      <c r="D80" s="3">
        <v>20315280</v>
      </c>
      <c r="E80" s="3">
        <v>2114000</v>
      </c>
      <c r="F80" s="3">
        <v>2114000</v>
      </c>
      <c r="G80" s="3">
        <v>2114000</v>
      </c>
      <c r="H80" s="3">
        <v>35940610</v>
      </c>
      <c r="I80" s="3">
        <v>3695000</v>
      </c>
      <c r="J80" s="3">
        <v>4079000</v>
      </c>
      <c r="K80" s="3">
        <v>4363000</v>
      </c>
    </row>
    <row r="81" spans="1:11" ht="12.75" hidden="1">
      <c r="A81" s="2" t="s">
        <v>68</v>
      </c>
      <c r="B81" s="3">
        <v>310049</v>
      </c>
      <c r="C81" s="3">
        <v>545224</v>
      </c>
      <c r="D81" s="3">
        <v>500636</v>
      </c>
      <c r="E81" s="3">
        <v>346000</v>
      </c>
      <c r="F81" s="3">
        <v>346000</v>
      </c>
      <c r="G81" s="3">
        <v>346000</v>
      </c>
      <c r="H81" s="3">
        <v>500636</v>
      </c>
      <c r="I81" s="3">
        <v>17384000</v>
      </c>
      <c r="J81" s="3">
        <v>17384000</v>
      </c>
      <c r="K81" s="3">
        <v>17384000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36710605</v>
      </c>
      <c r="C83" s="3">
        <v>28475470</v>
      </c>
      <c r="D83" s="3">
        <v>24433310</v>
      </c>
      <c r="E83" s="3">
        <v>52940164</v>
      </c>
      <c r="F83" s="3">
        <v>52940164</v>
      </c>
      <c r="G83" s="3">
        <v>52940164</v>
      </c>
      <c r="H83" s="3">
        <v>25119045</v>
      </c>
      <c r="I83" s="3">
        <v>39941000</v>
      </c>
      <c r="J83" s="3">
        <v>41409000</v>
      </c>
      <c r="K83" s="3">
        <v>42992000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4430823</v>
      </c>
      <c r="C5" s="6">
        <v>4899749</v>
      </c>
      <c r="D5" s="23">
        <v>4801838</v>
      </c>
      <c r="E5" s="24">
        <v>5199385</v>
      </c>
      <c r="F5" s="6">
        <v>8295244</v>
      </c>
      <c r="G5" s="25">
        <v>8295244</v>
      </c>
      <c r="H5" s="26">
        <v>0</v>
      </c>
      <c r="I5" s="24">
        <v>8295244</v>
      </c>
      <c r="J5" s="6">
        <v>8792959</v>
      </c>
      <c r="K5" s="25">
        <v>9320537</v>
      </c>
    </row>
    <row r="6" spans="1:11" ht="13.5">
      <c r="A6" s="22" t="s">
        <v>18</v>
      </c>
      <c r="B6" s="6">
        <v>35052647</v>
      </c>
      <c r="C6" s="6">
        <v>40963458</v>
      </c>
      <c r="D6" s="23">
        <v>45734152</v>
      </c>
      <c r="E6" s="24">
        <v>50827681</v>
      </c>
      <c r="F6" s="6">
        <v>54011234</v>
      </c>
      <c r="G6" s="25">
        <v>54011234</v>
      </c>
      <c r="H6" s="26">
        <v>0</v>
      </c>
      <c r="I6" s="24">
        <v>58979107</v>
      </c>
      <c r="J6" s="6">
        <v>62953164</v>
      </c>
      <c r="K6" s="25">
        <v>66850993</v>
      </c>
    </row>
    <row r="7" spans="1:11" ht="13.5">
      <c r="A7" s="22" t="s">
        <v>19</v>
      </c>
      <c r="B7" s="6">
        <v>419278</v>
      </c>
      <c r="C7" s="6">
        <v>914267</v>
      </c>
      <c r="D7" s="23">
        <v>692873</v>
      </c>
      <c r="E7" s="24">
        <v>312000</v>
      </c>
      <c r="F7" s="6">
        <v>422000</v>
      </c>
      <c r="G7" s="25">
        <v>422000</v>
      </c>
      <c r="H7" s="26">
        <v>0</v>
      </c>
      <c r="I7" s="24">
        <v>422000</v>
      </c>
      <c r="J7" s="6">
        <v>422000</v>
      </c>
      <c r="K7" s="25">
        <v>422000</v>
      </c>
    </row>
    <row r="8" spans="1:11" ht="13.5">
      <c r="A8" s="22" t="s">
        <v>20</v>
      </c>
      <c r="B8" s="6">
        <v>28857000</v>
      </c>
      <c r="C8" s="6">
        <v>45251951</v>
      </c>
      <c r="D8" s="23">
        <v>33932000</v>
      </c>
      <c r="E8" s="24">
        <v>36664400</v>
      </c>
      <c r="F8" s="6">
        <v>36664400</v>
      </c>
      <c r="G8" s="25">
        <v>36664400</v>
      </c>
      <c r="H8" s="26">
        <v>0</v>
      </c>
      <c r="I8" s="24">
        <v>39918700</v>
      </c>
      <c r="J8" s="6">
        <v>41019200</v>
      </c>
      <c r="K8" s="25">
        <v>42197400</v>
      </c>
    </row>
    <row r="9" spans="1:11" ht="13.5">
      <c r="A9" s="22" t="s">
        <v>21</v>
      </c>
      <c r="B9" s="6">
        <v>14557961</v>
      </c>
      <c r="C9" s="6">
        <v>14159126</v>
      </c>
      <c r="D9" s="23">
        <v>9932117</v>
      </c>
      <c r="E9" s="24">
        <v>8297404</v>
      </c>
      <c r="F9" s="6">
        <v>9732432</v>
      </c>
      <c r="G9" s="25">
        <v>9732432</v>
      </c>
      <c r="H9" s="26">
        <v>0</v>
      </c>
      <c r="I9" s="24">
        <v>10477694</v>
      </c>
      <c r="J9" s="6">
        <v>11091820</v>
      </c>
      <c r="K9" s="25">
        <v>11413894</v>
      </c>
    </row>
    <row r="10" spans="1:11" ht="25.5">
      <c r="A10" s="27" t="s">
        <v>105</v>
      </c>
      <c r="B10" s="28">
        <f>SUM(B5:B9)</f>
        <v>83317709</v>
      </c>
      <c r="C10" s="29">
        <f aca="true" t="shared" si="0" ref="C10:K10">SUM(C5:C9)</f>
        <v>106188551</v>
      </c>
      <c r="D10" s="30">
        <f t="shared" si="0"/>
        <v>95092980</v>
      </c>
      <c r="E10" s="28">
        <f t="shared" si="0"/>
        <v>101300870</v>
      </c>
      <c r="F10" s="29">
        <f t="shared" si="0"/>
        <v>109125310</v>
      </c>
      <c r="G10" s="31">
        <f t="shared" si="0"/>
        <v>109125310</v>
      </c>
      <c r="H10" s="32">
        <f t="shared" si="0"/>
        <v>0</v>
      </c>
      <c r="I10" s="28">
        <f t="shared" si="0"/>
        <v>118092745</v>
      </c>
      <c r="J10" s="29">
        <f t="shared" si="0"/>
        <v>124279143</v>
      </c>
      <c r="K10" s="31">
        <f t="shared" si="0"/>
        <v>130204824</v>
      </c>
    </row>
    <row r="11" spans="1:11" ht="13.5">
      <c r="A11" s="22" t="s">
        <v>22</v>
      </c>
      <c r="B11" s="6">
        <v>27209112</v>
      </c>
      <c r="C11" s="6">
        <v>30142571</v>
      </c>
      <c r="D11" s="23">
        <v>33695252</v>
      </c>
      <c r="E11" s="24">
        <v>39056525</v>
      </c>
      <c r="F11" s="6">
        <v>39083860</v>
      </c>
      <c r="G11" s="25">
        <v>39083860</v>
      </c>
      <c r="H11" s="26">
        <v>0</v>
      </c>
      <c r="I11" s="24">
        <v>40627606</v>
      </c>
      <c r="J11" s="6">
        <v>45350663</v>
      </c>
      <c r="K11" s="25">
        <v>49419569</v>
      </c>
    </row>
    <row r="12" spans="1:11" ht="13.5">
      <c r="A12" s="22" t="s">
        <v>23</v>
      </c>
      <c r="B12" s="6">
        <v>2413066</v>
      </c>
      <c r="C12" s="6">
        <v>2488286</v>
      </c>
      <c r="D12" s="23">
        <v>2992090</v>
      </c>
      <c r="E12" s="24">
        <v>2944519</v>
      </c>
      <c r="F12" s="6">
        <v>2944519</v>
      </c>
      <c r="G12" s="25">
        <v>2944519</v>
      </c>
      <c r="H12" s="26">
        <v>0</v>
      </c>
      <c r="I12" s="24">
        <v>3091745</v>
      </c>
      <c r="J12" s="6">
        <v>3246332</v>
      </c>
      <c r="K12" s="25">
        <v>3246332</v>
      </c>
    </row>
    <row r="13" spans="1:11" ht="13.5">
      <c r="A13" s="22" t="s">
        <v>106</v>
      </c>
      <c r="B13" s="6">
        <v>28038804</v>
      </c>
      <c r="C13" s="6">
        <v>28036734</v>
      </c>
      <c r="D13" s="23">
        <v>27893034</v>
      </c>
      <c r="E13" s="24">
        <v>23834140</v>
      </c>
      <c r="F13" s="6">
        <v>23834140</v>
      </c>
      <c r="G13" s="25">
        <v>23834140</v>
      </c>
      <c r="H13" s="26">
        <v>0</v>
      </c>
      <c r="I13" s="24">
        <v>23843783</v>
      </c>
      <c r="J13" s="6">
        <v>23847446</v>
      </c>
      <c r="K13" s="25">
        <v>23851454</v>
      </c>
    </row>
    <row r="14" spans="1:11" ht="13.5">
      <c r="A14" s="22" t="s">
        <v>24</v>
      </c>
      <c r="B14" s="6">
        <v>127021</v>
      </c>
      <c r="C14" s="6">
        <v>126523</v>
      </c>
      <c r="D14" s="23">
        <v>465601</v>
      </c>
      <c r="E14" s="24">
        <v>296000</v>
      </c>
      <c r="F14" s="6">
        <v>360000</v>
      </c>
      <c r="G14" s="25">
        <v>360000</v>
      </c>
      <c r="H14" s="26">
        <v>0</v>
      </c>
      <c r="I14" s="24">
        <v>310000</v>
      </c>
      <c r="J14" s="6">
        <v>290000</v>
      </c>
      <c r="K14" s="25">
        <v>290000</v>
      </c>
    </row>
    <row r="15" spans="1:11" ht="13.5">
      <c r="A15" s="22" t="s">
        <v>25</v>
      </c>
      <c r="B15" s="6">
        <v>14100800</v>
      </c>
      <c r="C15" s="6">
        <v>15755503</v>
      </c>
      <c r="D15" s="23">
        <v>18410486</v>
      </c>
      <c r="E15" s="24">
        <v>18670000</v>
      </c>
      <c r="F15" s="6">
        <v>18670000</v>
      </c>
      <c r="G15" s="25">
        <v>18670000</v>
      </c>
      <c r="H15" s="26">
        <v>0</v>
      </c>
      <c r="I15" s="24">
        <v>21284464</v>
      </c>
      <c r="J15" s="6">
        <v>22962421</v>
      </c>
      <c r="K15" s="25">
        <v>24774615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8966670</v>
      </c>
      <c r="J16" s="6">
        <v>9536950</v>
      </c>
      <c r="K16" s="25">
        <v>10107231</v>
      </c>
    </row>
    <row r="17" spans="1:11" ht="13.5">
      <c r="A17" s="22" t="s">
        <v>27</v>
      </c>
      <c r="B17" s="6">
        <v>33053077</v>
      </c>
      <c r="C17" s="6">
        <v>51908679</v>
      </c>
      <c r="D17" s="23">
        <v>41323071</v>
      </c>
      <c r="E17" s="24">
        <v>41227597</v>
      </c>
      <c r="F17" s="6">
        <v>45660644</v>
      </c>
      <c r="G17" s="25">
        <v>45660644</v>
      </c>
      <c r="H17" s="26">
        <v>0</v>
      </c>
      <c r="I17" s="24">
        <v>37134024</v>
      </c>
      <c r="J17" s="6">
        <v>34556101</v>
      </c>
      <c r="K17" s="25">
        <v>35662687</v>
      </c>
    </row>
    <row r="18" spans="1:11" ht="13.5">
      <c r="A18" s="34" t="s">
        <v>28</v>
      </c>
      <c r="B18" s="35">
        <f>SUM(B11:B17)</f>
        <v>104941880</v>
      </c>
      <c r="C18" s="36">
        <f aca="true" t="shared" si="1" ref="C18:K18">SUM(C11:C17)</f>
        <v>128458296</v>
      </c>
      <c r="D18" s="37">
        <f t="shared" si="1"/>
        <v>124779534</v>
      </c>
      <c r="E18" s="35">
        <f t="shared" si="1"/>
        <v>126028781</v>
      </c>
      <c r="F18" s="36">
        <f t="shared" si="1"/>
        <v>130553163</v>
      </c>
      <c r="G18" s="38">
        <f t="shared" si="1"/>
        <v>130553163</v>
      </c>
      <c r="H18" s="39">
        <f t="shared" si="1"/>
        <v>0</v>
      </c>
      <c r="I18" s="35">
        <f t="shared" si="1"/>
        <v>135258292</v>
      </c>
      <c r="J18" s="36">
        <f t="shared" si="1"/>
        <v>139789913</v>
      </c>
      <c r="K18" s="38">
        <f t="shared" si="1"/>
        <v>147351888</v>
      </c>
    </row>
    <row r="19" spans="1:11" ht="13.5">
      <c r="A19" s="34" t="s">
        <v>29</v>
      </c>
      <c r="B19" s="40">
        <f>+B10-B18</f>
        <v>-21624171</v>
      </c>
      <c r="C19" s="41">
        <f aca="true" t="shared" si="2" ref="C19:K19">+C10-C18</f>
        <v>-22269745</v>
      </c>
      <c r="D19" s="42">
        <f t="shared" si="2"/>
        <v>-29686554</v>
      </c>
      <c r="E19" s="40">
        <f t="shared" si="2"/>
        <v>-24727911</v>
      </c>
      <c r="F19" s="41">
        <f t="shared" si="2"/>
        <v>-21427853</v>
      </c>
      <c r="G19" s="43">
        <f t="shared" si="2"/>
        <v>-21427853</v>
      </c>
      <c r="H19" s="44">
        <f t="shared" si="2"/>
        <v>0</v>
      </c>
      <c r="I19" s="40">
        <f t="shared" si="2"/>
        <v>-17165547</v>
      </c>
      <c r="J19" s="41">
        <f t="shared" si="2"/>
        <v>-15510770</v>
      </c>
      <c r="K19" s="43">
        <f t="shared" si="2"/>
        <v>-17147064</v>
      </c>
    </row>
    <row r="20" spans="1:11" ht="13.5">
      <c r="A20" s="22" t="s">
        <v>30</v>
      </c>
      <c r="B20" s="24">
        <v>46377791</v>
      </c>
      <c r="C20" s="6">
        <v>40621420</v>
      </c>
      <c r="D20" s="23">
        <v>52349106</v>
      </c>
      <c r="E20" s="24">
        <v>43090600</v>
      </c>
      <c r="F20" s="6">
        <v>50831600</v>
      </c>
      <c r="G20" s="25">
        <v>50831600</v>
      </c>
      <c r="H20" s="26">
        <v>0</v>
      </c>
      <c r="I20" s="24">
        <v>55563300</v>
      </c>
      <c r="J20" s="6">
        <v>26947800</v>
      </c>
      <c r="K20" s="25">
        <v>22831600</v>
      </c>
    </row>
    <row r="21" spans="1:11" ht="13.5">
      <c r="A21" s="22" t="s">
        <v>107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108</v>
      </c>
      <c r="B22" s="51">
        <f>SUM(B19:B21)</f>
        <v>24753620</v>
      </c>
      <c r="C22" s="52">
        <f aca="true" t="shared" si="3" ref="C22:K22">SUM(C19:C21)</f>
        <v>18351675</v>
      </c>
      <c r="D22" s="53">
        <f t="shared" si="3"/>
        <v>22662552</v>
      </c>
      <c r="E22" s="51">
        <f t="shared" si="3"/>
        <v>18362689</v>
      </c>
      <c r="F22" s="52">
        <f t="shared" si="3"/>
        <v>29403747</v>
      </c>
      <c r="G22" s="54">
        <f t="shared" si="3"/>
        <v>29403747</v>
      </c>
      <c r="H22" s="55">
        <f t="shared" si="3"/>
        <v>0</v>
      </c>
      <c r="I22" s="51">
        <f t="shared" si="3"/>
        <v>38397753</v>
      </c>
      <c r="J22" s="52">
        <f t="shared" si="3"/>
        <v>11437030</v>
      </c>
      <c r="K22" s="54">
        <f t="shared" si="3"/>
        <v>5684536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24753620</v>
      </c>
      <c r="C24" s="41">
        <f aca="true" t="shared" si="4" ref="C24:K24">SUM(C22:C23)</f>
        <v>18351675</v>
      </c>
      <c r="D24" s="42">
        <f t="shared" si="4"/>
        <v>22662552</v>
      </c>
      <c r="E24" s="40">
        <f t="shared" si="4"/>
        <v>18362689</v>
      </c>
      <c r="F24" s="41">
        <f t="shared" si="4"/>
        <v>29403747</v>
      </c>
      <c r="G24" s="43">
        <f t="shared" si="4"/>
        <v>29403747</v>
      </c>
      <c r="H24" s="44">
        <f t="shared" si="4"/>
        <v>0</v>
      </c>
      <c r="I24" s="40">
        <f t="shared" si="4"/>
        <v>38397753</v>
      </c>
      <c r="J24" s="41">
        <f t="shared" si="4"/>
        <v>11437030</v>
      </c>
      <c r="K24" s="43">
        <f t="shared" si="4"/>
        <v>5684536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44960389</v>
      </c>
      <c r="C27" s="7">
        <v>44448446</v>
      </c>
      <c r="D27" s="64">
        <v>50429037</v>
      </c>
      <c r="E27" s="65">
        <v>40550000</v>
      </c>
      <c r="F27" s="7">
        <v>46841000</v>
      </c>
      <c r="G27" s="66">
        <v>46841000</v>
      </c>
      <c r="H27" s="67">
        <v>0</v>
      </c>
      <c r="I27" s="65">
        <v>57273300</v>
      </c>
      <c r="J27" s="7">
        <v>26947800</v>
      </c>
      <c r="K27" s="66">
        <v>22831600</v>
      </c>
    </row>
    <row r="28" spans="1:11" ht="13.5">
      <c r="A28" s="68" t="s">
        <v>30</v>
      </c>
      <c r="B28" s="6">
        <v>44001909</v>
      </c>
      <c r="C28" s="6">
        <v>37358392</v>
      </c>
      <c r="D28" s="23">
        <v>48606850</v>
      </c>
      <c r="E28" s="24">
        <v>39000000</v>
      </c>
      <c r="F28" s="6">
        <v>46741000</v>
      </c>
      <c r="G28" s="25">
        <v>46741000</v>
      </c>
      <c r="H28" s="26">
        <v>0</v>
      </c>
      <c r="I28" s="24">
        <v>55563300</v>
      </c>
      <c r="J28" s="6">
        <v>26947800</v>
      </c>
      <c r="K28" s="25">
        <v>22831600</v>
      </c>
    </row>
    <row r="29" spans="1:11" ht="13.5">
      <c r="A29" s="22" t="s">
        <v>110</v>
      </c>
      <c r="B29" s="6">
        <v>0</v>
      </c>
      <c r="C29" s="6">
        <v>3125228</v>
      </c>
      <c r="D29" s="23">
        <v>333936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3846593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958480</v>
      </c>
      <c r="C31" s="6">
        <v>118233</v>
      </c>
      <c r="D31" s="23">
        <v>1488251</v>
      </c>
      <c r="E31" s="24">
        <v>1550000</v>
      </c>
      <c r="F31" s="6">
        <v>100000</v>
      </c>
      <c r="G31" s="25">
        <v>100000</v>
      </c>
      <c r="H31" s="26">
        <v>0</v>
      </c>
      <c r="I31" s="24">
        <v>1710000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44960389</v>
      </c>
      <c r="C32" s="7">
        <f aca="true" t="shared" si="5" ref="C32:K32">SUM(C28:C31)</f>
        <v>44448446</v>
      </c>
      <c r="D32" s="64">
        <f t="shared" si="5"/>
        <v>50429037</v>
      </c>
      <c r="E32" s="65">
        <f t="shared" si="5"/>
        <v>40550000</v>
      </c>
      <c r="F32" s="7">
        <f t="shared" si="5"/>
        <v>46841000</v>
      </c>
      <c r="G32" s="66">
        <f t="shared" si="5"/>
        <v>46841000</v>
      </c>
      <c r="H32" s="67">
        <f t="shared" si="5"/>
        <v>0</v>
      </c>
      <c r="I32" s="65">
        <f t="shared" si="5"/>
        <v>57273300</v>
      </c>
      <c r="J32" s="7">
        <f t="shared" si="5"/>
        <v>26947800</v>
      </c>
      <c r="K32" s="66">
        <f t="shared" si="5"/>
        <v>22831600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56668094</v>
      </c>
      <c r="C35" s="6">
        <v>68898011</v>
      </c>
      <c r="D35" s="23">
        <v>57409205</v>
      </c>
      <c r="E35" s="24">
        <v>68498500</v>
      </c>
      <c r="F35" s="6">
        <v>68498690</v>
      </c>
      <c r="G35" s="25">
        <v>68498690</v>
      </c>
      <c r="H35" s="26">
        <v>73323502</v>
      </c>
      <c r="I35" s="24">
        <v>54737450</v>
      </c>
      <c r="J35" s="6">
        <v>44391765</v>
      </c>
      <c r="K35" s="25">
        <v>40000000</v>
      </c>
    </row>
    <row r="36" spans="1:11" ht="13.5">
      <c r="A36" s="22" t="s">
        <v>39</v>
      </c>
      <c r="B36" s="6">
        <v>467923862</v>
      </c>
      <c r="C36" s="6">
        <v>482742017</v>
      </c>
      <c r="D36" s="23">
        <v>504023045</v>
      </c>
      <c r="E36" s="24">
        <v>602823000</v>
      </c>
      <c r="F36" s="6">
        <v>601272986</v>
      </c>
      <c r="G36" s="25">
        <v>601272986</v>
      </c>
      <c r="H36" s="26">
        <v>493296477</v>
      </c>
      <c r="I36" s="24">
        <v>597521917</v>
      </c>
      <c r="J36" s="6">
        <v>604122429</v>
      </c>
      <c r="K36" s="25">
        <v>611655000</v>
      </c>
    </row>
    <row r="37" spans="1:11" ht="13.5">
      <c r="A37" s="22" t="s">
        <v>40</v>
      </c>
      <c r="B37" s="6">
        <v>43695794</v>
      </c>
      <c r="C37" s="6">
        <v>43985346</v>
      </c>
      <c r="D37" s="23">
        <v>33212309</v>
      </c>
      <c r="E37" s="24">
        <v>800000</v>
      </c>
      <c r="F37" s="6">
        <v>800139</v>
      </c>
      <c r="G37" s="25">
        <v>800139</v>
      </c>
      <c r="H37" s="26">
        <v>46215326</v>
      </c>
      <c r="I37" s="24">
        <v>800139</v>
      </c>
      <c r="J37" s="6">
        <v>800139</v>
      </c>
      <c r="K37" s="25">
        <v>800000</v>
      </c>
    </row>
    <row r="38" spans="1:11" ht="13.5">
      <c r="A38" s="22" t="s">
        <v>41</v>
      </c>
      <c r="B38" s="6">
        <v>20423892</v>
      </c>
      <c r="C38" s="6">
        <v>31252003</v>
      </c>
      <c r="D38" s="23">
        <v>26209031</v>
      </c>
      <c r="E38" s="24">
        <v>36893500</v>
      </c>
      <c r="F38" s="6">
        <v>36893256</v>
      </c>
      <c r="G38" s="25">
        <v>36893256</v>
      </c>
      <c r="H38" s="26">
        <v>32413618</v>
      </c>
      <c r="I38" s="24">
        <v>22453010</v>
      </c>
      <c r="J38" s="6">
        <v>16477084</v>
      </c>
      <c r="K38" s="25">
        <v>11257000</v>
      </c>
    </row>
    <row r="39" spans="1:11" ht="13.5">
      <c r="A39" s="22" t="s">
        <v>42</v>
      </c>
      <c r="B39" s="6">
        <v>460472270</v>
      </c>
      <c r="C39" s="6">
        <v>476402679</v>
      </c>
      <c r="D39" s="23">
        <v>502010910</v>
      </c>
      <c r="E39" s="24">
        <v>633628000</v>
      </c>
      <c r="F39" s="6">
        <v>632078281</v>
      </c>
      <c r="G39" s="25">
        <v>632078281</v>
      </c>
      <c r="H39" s="26">
        <v>487991035</v>
      </c>
      <c r="I39" s="24">
        <v>629006218</v>
      </c>
      <c r="J39" s="6">
        <v>631236971</v>
      </c>
      <c r="K39" s="25">
        <v>639598000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76773691</v>
      </c>
      <c r="C42" s="6">
        <v>42845673</v>
      </c>
      <c r="D42" s="23">
        <v>36296255</v>
      </c>
      <c r="E42" s="24">
        <v>52180567</v>
      </c>
      <c r="F42" s="6">
        <v>42203991</v>
      </c>
      <c r="G42" s="25">
        <v>42203991</v>
      </c>
      <c r="H42" s="26">
        <v>40878885</v>
      </c>
      <c r="I42" s="24">
        <v>58818249</v>
      </c>
      <c r="J42" s="6">
        <v>31648015</v>
      </c>
      <c r="K42" s="25">
        <v>25691586</v>
      </c>
    </row>
    <row r="43" spans="1:11" ht="13.5">
      <c r="A43" s="22" t="s">
        <v>45</v>
      </c>
      <c r="B43" s="6">
        <v>-44954105</v>
      </c>
      <c r="C43" s="6">
        <v>-44448445</v>
      </c>
      <c r="D43" s="23">
        <v>-50429060</v>
      </c>
      <c r="E43" s="24">
        <v>-47898000</v>
      </c>
      <c r="F43" s="6">
        <v>-47898102</v>
      </c>
      <c r="G43" s="25">
        <v>-47898102</v>
      </c>
      <c r="H43" s="26">
        <v>-28402394</v>
      </c>
      <c r="I43" s="24">
        <v>-50006970</v>
      </c>
      <c r="J43" s="6">
        <v>-24253020</v>
      </c>
      <c r="K43" s="25">
        <v>-20548440</v>
      </c>
    </row>
    <row r="44" spans="1:11" ht="13.5">
      <c r="A44" s="22" t="s">
        <v>46</v>
      </c>
      <c r="B44" s="6">
        <v>-1330821</v>
      </c>
      <c r="C44" s="6">
        <v>4017705</v>
      </c>
      <c r="D44" s="23">
        <v>-330371</v>
      </c>
      <c r="E44" s="24">
        <v>-727920</v>
      </c>
      <c r="F44" s="6">
        <v>-607924</v>
      </c>
      <c r="G44" s="25">
        <v>-607924</v>
      </c>
      <c r="H44" s="26">
        <v>-758399</v>
      </c>
      <c r="I44" s="24">
        <v>-670004</v>
      </c>
      <c r="J44" s="6">
        <v>-655000</v>
      </c>
      <c r="K44" s="25">
        <v>-640000</v>
      </c>
    </row>
    <row r="45" spans="1:11" ht="13.5">
      <c r="A45" s="34" t="s">
        <v>47</v>
      </c>
      <c r="B45" s="7">
        <v>31994961</v>
      </c>
      <c r="C45" s="7">
        <v>34409894</v>
      </c>
      <c r="D45" s="64">
        <v>19946721</v>
      </c>
      <c r="E45" s="65">
        <v>19167080</v>
      </c>
      <c r="F45" s="7">
        <v>9310398</v>
      </c>
      <c r="G45" s="66">
        <v>9310398</v>
      </c>
      <c r="H45" s="67">
        <v>31708818</v>
      </c>
      <c r="I45" s="65">
        <v>17451679</v>
      </c>
      <c r="J45" s="7">
        <v>24191674</v>
      </c>
      <c r="K45" s="66">
        <v>28694820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31994960</v>
      </c>
      <c r="C48" s="6">
        <v>34409897</v>
      </c>
      <c r="D48" s="23">
        <v>19946722</v>
      </c>
      <c r="E48" s="24">
        <v>39523500</v>
      </c>
      <c r="F48" s="6">
        <v>39523793</v>
      </c>
      <c r="G48" s="25">
        <v>39523793</v>
      </c>
      <c r="H48" s="26">
        <v>31708818</v>
      </c>
      <c r="I48" s="24">
        <v>26040270</v>
      </c>
      <c r="J48" s="6">
        <v>16299612</v>
      </c>
      <c r="K48" s="25">
        <v>12000000</v>
      </c>
    </row>
    <row r="49" spans="1:11" ht="13.5">
      <c r="A49" s="22" t="s">
        <v>50</v>
      </c>
      <c r="B49" s="6">
        <f>+B75</f>
        <v>6588341.342056967</v>
      </c>
      <c r="C49" s="6">
        <f aca="true" t="shared" si="6" ref="C49:K49">+C75</f>
        <v>17148827.320693932</v>
      </c>
      <c r="D49" s="23">
        <f t="shared" si="6"/>
        <v>-3232274.7554969937</v>
      </c>
      <c r="E49" s="24">
        <f t="shared" si="6"/>
        <v>-26792748.531779584</v>
      </c>
      <c r="F49" s="6">
        <f t="shared" si="6"/>
        <v>-21823041.335482825</v>
      </c>
      <c r="G49" s="25">
        <f t="shared" si="6"/>
        <v>-21823041.335482825</v>
      </c>
      <c r="H49" s="26">
        <f t="shared" si="6"/>
        <v>45520610</v>
      </c>
      <c r="I49" s="24">
        <f t="shared" si="6"/>
        <v>-24751863.697183013</v>
      </c>
      <c r="J49" s="6">
        <f t="shared" si="6"/>
        <v>-24282871.32032576</v>
      </c>
      <c r="K49" s="25">
        <f t="shared" si="6"/>
        <v>-24201501.33656943</v>
      </c>
    </row>
    <row r="50" spans="1:11" ht="13.5">
      <c r="A50" s="34" t="s">
        <v>51</v>
      </c>
      <c r="B50" s="7">
        <f>+B48-B49</f>
        <v>25406618.657943033</v>
      </c>
      <c r="C50" s="7">
        <f aca="true" t="shared" si="7" ref="C50:K50">+C48-C49</f>
        <v>17261069.679306068</v>
      </c>
      <c r="D50" s="64">
        <f t="shared" si="7"/>
        <v>23178996.755496994</v>
      </c>
      <c r="E50" s="65">
        <f t="shared" si="7"/>
        <v>66316248.53177959</v>
      </c>
      <c r="F50" s="7">
        <f t="shared" si="7"/>
        <v>61346834.33548282</v>
      </c>
      <c r="G50" s="66">
        <f t="shared" si="7"/>
        <v>61346834.33548282</v>
      </c>
      <c r="H50" s="67">
        <f t="shared" si="7"/>
        <v>-13811792</v>
      </c>
      <c r="I50" s="65">
        <f t="shared" si="7"/>
        <v>50792133.69718301</v>
      </c>
      <c r="J50" s="7">
        <f t="shared" si="7"/>
        <v>40582483.32032576</v>
      </c>
      <c r="K50" s="66">
        <f t="shared" si="7"/>
        <v>36201501.33656943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156869727</v>
      </c>
      <c r="C53" s="6">
        <v>41254373</v>
      </c>
      <c r="D53" s="23">
        <v>548349323</v>
      </c>
      <c r="E53" s="24">
        <v>602822986</v>
      </c>
      <c r="F53" s="6">
        <v>609113986</v>
      </c>
      <c r="G53" s="25">
        <v>609113986</v>
      </c>
      <c r="H53" s="26">
        <v>562272986</v>
      </c>
      <c r="I53" s="24">
        <v>598681916</v>
      </c>
      <c r="J53" s="6">
        <v>605122429</v>
      </c>
      <c r="K53" s="25">
        <v>1655000</v>
      </c>
    </row>
    <row r="54" spans="1:11" ht="13.5">
      <c r="A54" s="22" t="s">
        <v>106</v>
      </c>
      <c r="B54" s="6">
        <v>28038804</v>
      </c>
      <c r="C54" s="6">
        <v>28036734</v>
      </c>
      <c r="D54" s="23">
        <v>27893034</v>
      </c>
      <c r="E54" s="24">
        <v>23834140</v>
      </c>
      <c r="F54" s="6">
        <v>23834140</v>
      </c>
      <c r="G54" s="25">
        <v>23834140</v>
      </c>
      <c r="H54" s="26">
        <v>0</v>
      </c>
      <c r="I54" s="24">
        <v>23843783</v>
      </c>
      <c r="J54" s="6">
        <v>23847446</v>
      </c>
      <c r="K54" s="25">
        <v>23851454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2408229</v>
      </c>
      <c r="C56" s="6">
        <v>2108040</v>
      </c>
      <c r="D56" s="23">
        <v>2167040</v>
      </c>
      <c r="E56" s="24">
        <v>2275010</v>
      </c>
      <c r="F56" s="6">
        <v>3678255</v>
      </c>
      <c r="G56" s="25">
        <v>3678255</v>
      </c>
      <c r="H56" s="26">
        <v>0</v>
      </c>
      <c r="I56" s="24">
        <v>3275200</v>
      </c>
      <c r="J56" s="6">
        <v>3107650</v>
      </c>
      <c r="K56" s="25">
        <v>3124966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710243</v>
      </c>
      <c r="C59" s="6">
        <v>7782965</v>
      </c>
      <c r="D59" s="23">
        <v>8328940</v>
      </c>
      <c r="E59" s="24">
        <v>8966670</v>
      </c>
      <c r="F59" s="6">
        <v>8966670</v>
      </c>
      <c r="G59" s="25">
        <v>8966670</v>
      </c>
      <c r="H59" s="26">
        <v>8966670</v>
      </c>
      <c r="I59" s="24">
        <v>8966670</v>
      </c>
      <c r="J59" s="6">
        <v>9536950</v>
      </c>
      <c r="K59" s="25">
        <v>10107231</v>
      </c>
    </row>
    <row r="60" spans="1:11" ht="13.5">
      <c r="A60" s="33" t="s">
        <v>58</v>
      </c>
      <c r="B60" s="6">
        <v>1365243</v>
      </c>
      <c r="C60" s="6">
        <v>810336</v>
      </c>
      <c r="D60" s="23">
        <v>858956</v>
      </c>
      <c r="E60" s="24">
        <v>910492</v>
      </c>
      <c r="F60" s="6">
        <v>910492</v>
      </c>
      <c r="G60" s="25">
        <v>910492</v>
      </c>
      <c r="H60" s="26">
        <v>910492</v>
      </c>
      <c r="I60" s="24">
        <v>910492</v>
      </c>
      <c r="J60" s="6">
        <v>965123</v>
      </c>
      <c r="K60" s="25">
        <v>965123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1169</v>
      </c>
      <c r="C63" s="92">
        <v>43</v>
      </c>
      <c r="D63" s="93">
        <v>43</v>
      </c>
      <c r="E63" s="91">
        <v>43</v>
      </c>
      <c r="F63" s="92">
        <v>43</v>
      </c>
      <c r="G63" s="93">
        <v>43</v>
      </c>
      <c r="H63" s="94">
        <v>43</v>
      </c>
      <c r="I63" s="91">
        <v>43</v>
      </c>
      <c r="J63" s="92">
        <v>43</v>
      </c>
      <c r="K63" s="93">
        <v>43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1.4922724381595298</v>
      </c>
      <c r="C70" s="5">
        <f aca="true" t="shared" si="8" ref="C70:K70">IF(ISERROR(C71/C72),0,(C71/C72))</f>
        <v>0.7325953824553937</v>
      </c>
      <c r="D70" s="5">
        <f t="shared" si="8"/>
        <v>0.9143310042763535</v>
      </c>
      <c r="E70" s="5">
        <f t="shared" si="8"/>
        <v>0.9246850226671125</v>
      </c>
      <c r="F70" s="5">
        <f t="shared" si="8"/>
        <v>0.7531706268182015</v>
      </c>
      <c r="G70" s="5">
        <f t="shared" si="8"/>
        <v>0.7531706268182015</v>
      </c>
      <c r="H70" s="5">
        <f t="shared" si="8"/>
        <v>0</v>
      </c>
      <c r="I70" s="5">
        <f t="shared" si="8"/>
        <v>0.8625190244192291</v>
      </c>
      <c r="J70" s="5">
        <f t="shared" si="8"/>
        <v>0.864400507868719</v>
      </c>
      <c r="K70" s="5">
        <f t="shared" si="8"/>
        <v>0.8643393334489081</v>
      </c>
    </row>
    <row r="71" spans="1:11" ht="12.75" hidden="1">
      <c r="A71" s="1" t="s">
        <v>112</v>
      </c>
      <c r="B71" s="1">
        <f>+B83</f>
        <v>80644538</v>
      </c>
      <c r="C71" s="1">
        <f aca="true" t="shared" si="9" ref="C71:K71">+C83</f>
        <v>43972084</v>
      </c>
      <c r="D71" s="1">
        <f t="shared" si="9"/>
        <v>55287865</v>
      </c>
      <c r="E71" s="1">
        <f t="shared" si="9"/>
        <v>59479874</v>
      </c>
      <c r="F71" s="1">
        <f t="shared" si="9"/>
        <v>54257591</v>
      </c>
      <c r="G71" s="1">
        <f t="shared" si="9"/>
        <v>54257591</v>
      </c>
      <c r="H71" s="1">
        <f t="shared" si="9"/>
        <v>66423560</v>
      </c>
      <c r="I71" s="1">
        <f t="shared" si="9"/>
        <v>67062618</v>
      </c>
      <c r="J71" s="1">
        <f t="shared" si="9"/>
        <v>71605160</v>
      </c>
      <c r="K71" s="1">
        <f t="shared" si="9"/>
        <v>75703527</v>
      </c>
    </row>
    <row r="72" spans="1:11" ht="12.75" hidden="1">
      <c r="A72" s="1" t="s">
        <v>113</v>
      </c>
      <c r="B72" s="1">
        <f>+B77</f>
        <v>54041431</v>
      </c>
      <c r="C72" s="1">
        <f aca="true" t="shared" si="10" ref="C72:K72">+C77</f>
        <v>60022333</v>
      </c>
      <c r="D72" s="1">
        <f t="shared" si="10"/>
        <v>60468107</v>
      </c>
      <c r="E72" s="1">
        <f t="shared" si="10"/>
        <v>64324470</v>
      </c>
      <c r="F72" s="1">
        <f t="shared" si="10"/>
        <v>72038910</v>
      </c>
      <c r="G72" s="1">
        <f t="shared" si="10"/>
        <v>72038910</v>
      </c>
      <c r="H72" s="1">
        <f t="shared" si="10"/>
        <v>0</v>
      </c>
      <c r="I72" s="1">
        <f t="shared" si="10"/>
        <v>77752045</v>
      </c>
      <c r="J72" s="1">
        <f t="shared" si="10"/>
        <v>82837943</v>
      </c>
      <c r="K72" s="1">
        <f t="shared" si="10"/>
        <v>87585424</v>
      </c>
    </row>
    <row r="73" spans="1:11" ht="12.75" hidden="1">
      <c r="A73" s="1" t="s">
        <v>114</v>
      </c>
      <c r="B73" s="1">
        <f>+B74</f>
        <v>10497623.5</v>
      </c>
      <c r="C73" s="1">
        <f aca="true" t="shared" si="11" ref="C73:K73">+(C78+C80+C81+C82)-(B78+B80+B81+B82)</f>
        <v>9783564</v>
      </c>
      <c r="D73" s="1">
        <f t="shared" si="11"/>
        <v>2989317</v>
      </c>
      <c r="E73" s="1">
        <f t="shared" si="11"/>
        <v>-8089287</v>
      </c>
      <c r="F73" s="1">
        <f>+(F78+F80+F81+F82)-(D78+D80+D81+D82)</f>
        <v>-8089390</v>
      </c>
      <c r="G73" s="1">
        <f>+(G78+G80+G81+G82)-(D78+D80+D81+D82)</f>
        <v>-8089390</v>
      </c>
      <c r="H73" s="1">
        <f>+(H78+H80+H81+H82)-(D78+D80+D81+D82)</f>
        <v>4137253</v>
      </c>
      <c r="I73" s="1">
        <f>+(I78+I80+I81+I82)-(E78+E80+E81+E82)</f>
        <v>-277820</v>
      </c>
      <c r="J73" s="1">
        <f t="shared" si="11"/>
        <v>-605027</v>
      </c>
      <c r="K73" s="1">
        <f t="shared" si="11"/>
        <v>-92153</v>
      </c>
    </row>
    <row r="74" spans="1:11" ht="12.75" hidden="1">
      <c r="A74" s="1" t="s">
        <v>115</v>
      </c>
      <c r="B74" s="1">
        <f>+TREND(C74:E74)</f>
        <v>10497623.5</v>
      </c>
      <c r="C74" s="1">
        <f>+C73</f>
        <v>9783564</v>
      </c>
      <c r="D74" s="1">
        <f aca="true" t="shared" si="12" ref="D74:K74">+D73</f>
        <v>2989317</v>
      </c>
      <c r="E74" s="1">
        <f t="shared" si="12"/>
        <v>-8089287</v>
      </c>
      <c r="F74" s="1">
        <f t="shared" si="12"/>
        <v>-8089390</v>
      </c>
      <c r="G74" s="1">
        <f t="shared" si="12"/>
        <v>-8089390</v>
      </c>
      <c r="H74" s="1">
        <f t="shared" si="12"/>
        <v>4137253</v>
      </c>
      <c r="I74" s="1">
        <f t="shared" si="12"/>
        <v>-277820</v>
      </c>
      <c r="J74" s="1">
        <f t="shared" si="12"/>
        <v>-605027</v>
      </c>
      <c r="K74" s="1">
        <f t="shared" si="12"/>
        <v>-92153</v>
      </c>
    </row>
    <row r="75" spans="1:11" ht="12.75" hidden="1">
      <c r="A75" s="1" t="s">
        <v>116</v>
      </c>
      <c r="B75" s="1">
        <f>+B84-(((B80+B81+B78)*B70)-B79)</f>
        <v>6588341.342056967</v>
      </c>
      <c r="C75" s="1">
        <f aca="true" t="shared" si="13" ref="C75:K75">+C84-(((C80+C81+C78)*C70)-C79)</f>
        <v>17148827.320693932</v>
      </c>
      <c r="D75" s="1">
        <f t="shared" si="13"/>
        <v>-3232274.7554969937</v>
      </c>
      <c r="E75" s="1">
        <f t="shared" si="13"/>
        <v>-26792748.531779584</v>
      </c>
      <c r="F75" s="1">
        <f t="shared" si="13"/>
        <v>-21823041.335482825</v>
      </c>
      <c r="G75" s="1">
        <f t="shared" si="13"/>
        <v>-21823041.335482825</v>
      </c>
      <c r="H75" s="1">
        <f t="shared" si="13"/>
        <v>45520610</v>
      </c>
      <c r="I75" s="1">
        <f t="shared" si="13"/>
        <v>-24751863.697183013</v>
      </c>
      <c r="J75" s="1">
        <f t="shared" si="13"/>
        <v>-24282871.32032576</v>
      </c>
      <c r="K75" s="1">
        <f t="shared" si="13"/>
        <v>-24201501.33656943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54041431</v>
      </c>
      <c r="C77" s="3">
        <v>60022333</v>
      </c>
      <c r="D77" s="3">
        <v>60468107</v>
      </c>
      <c r="E77" s="3">
        <v>64324470</v>
      </c>
      <c r="F77" s="3">
        <v>72038910</v>
      </c>
      <c r="G77" s="3">
        <v>72038910</v>
      </c>
      <c r="H77" s="3">
        <v>0</v>
      </c>
      <c r="I77" s="3">
        <v>77752045</v>
      </c>
      <c r="J77" s="3">
        <v>82837943</v>
      </c>
      <c r="K77" s="3">
        <v>87585424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42837737</v>
      </c>
      <c r="C79" s="3">
        <v>42111993</v>
      </c>
      <c r="D79" s="3">
        <v>30656752</v>
      </c>
      <c r="E79" s="3">
        <v>0</v>
      </c>
      <c r="F79" s="3">
        <v>0</v>
      </c>
      <c r="G79" s="3">
        <v>0</v>
      </c>
      <c r="H79" s="3">
        <v>45520610</v>
      </c>
      <c r="I79" s="3">
        <v>0</v>
      </c>
      <c r="J79" s="3">
        <v>0</v>
      </c>
      <c r="K79" s="3">
        <v>0</v>
      </c>
    </row>
    <row r="80" spans="1:11" ht="12.75" hidden="1">
      <c r="A80" s="2" t="s">
        <v>67</v>
      </c>
      <c r="B80" s="3">
        <v>24291406</v>
      </c>
      <c r="C80" s="3">
        <v>27167865</v>
      </c>
      <c r="D80" s="3">
        <v>37057169</v>
      </c>
      <c r="E80" s="3">
        <v>28975000</v>
      </c>
      <c r="F80" s="3">
        <v>28974897</v>
      </c>
      <c r="G80" s="3">
        <v>28974897</v>
      </c>
      <c r="H80" s="3">
        <v>37347773</v>
      </c>
      <c r="I80" s="3">
        <v>28697180</v>
      </c>
      <c r="J80" s="3">
        <v>28092153</v>
      </c>
      <c r="K80" s="3">
        <v>28000000</v>
      </c>
    </row>
    <row r="81" spans="1:11" ht="12.75" hidden="1">
      <c r="A81" s="2" t="s">
        <v>68</v>
      </c>
      <c r="B81" s="3">
        <v>0</v>
      </c>
      <c r="C81" s="3">
        <v>6907105</v>
      </c>
      <c r="D81" s="3">
        <v>7118</v>
      </c>
      <c r="E81" s="3">
        <v>0</v>
      </c>
      <c r="F81" s="3">
        <v>0</v>
      </c>
      <c r="G81" s="3">
        <v>0</v>
      </c>
      <c r="H81" s="3">
        <v>3853767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80644538</v>
      </c>
      <c r="C83" s="3">
        <v>43972084</v>
      </c>
      <c r="D83" s="3">
        <v>55287865</v>
      </c>
      <c r="E83" s="3">
        <v>59479874</v>
      </c>
      <c r="F83" s="3">
        <v>54257591</v>
      </c>
      <c r="G83" s="3">
        <v>54257591</v>
      </c>
      <c r="H83" s="3">
        <v>66423560</v>
      </c>
      <c r="I83" s="3">
        <v>67062618</v>
      </c>
      <c r="J83" s="3">
        <v>71605160</v>
      </c>
      <c r="K83" s="3">
        <v>75703527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14560556</v>
      </c>
      <c r="C5" s="6">
        <v>17323131</v>
      </c>
      <c r="D5" s="23">
        <v>21185393</v>
      </c>
      <c r="E5" s="24">
        <v>23784540</v>
      </c>
      <c r="F5" s="6">
        <v>23784540</v>
      </c>
      <c r="G5" s="25">
        <v>23784540</v>
      </c>
      <c r="H5" s="26">
        <v>0</v>
      </c>
      <c r="I5" s="24">
        <v>27502699</v>
      </c>
      <c r="J5" s="6">
        <v>29038645</v>
      </c>
      <c r="K5" s="25">
        <v>30926156</v>
      </c>
    </row>
    <row r="6" spans="1:11" ht="13.5">
      <c r="A6" s="22" t="s">
        <v>18</v>
      </c>
      <c r="B6" s="6">
        <v>75540770</v>
      </c>
      <c r="C6" s="6">
        <v>79889148</v>
      </c>
      <c r="D6" s="23">
        <v>91654816</v>
      </c>
      <c r="E6" s="24">
        <v>100511903</v>
      </c>
      <c r="F6" s="6">
        <v>96364588</v>
      </c>
      <c r="G6" s="25">
        <v>96364588</v>
      </c>
      <c r="H6" s="26">
        <v>0</v>
      </c>
      <c r="I6" s="24">
        <v>108110549</v>
      </c>
      <c r="J6" s="6">
        <v>118941685</v>
      </c>
      <c r="K6" s="25">
        <v>134127628</v>
      </c>
    </row>
    <row r="7" spans="1:11" ht="13.5">
      <c r="A7" s="22" t="s">
        <v>19</v>
      </c>
      <c r="B7" s="6">
        <v>585044</v>
      </c>
      <c r="C7" s="6">
        <v>1594930</v>
      </c>
      <c r="D7" s="23">
        <v>1030475</v>
      </c>
      <c r="E7" s="24">
        <v>940000</v>
      </c>
      <c r="F7" s="6">
        <v>940000</v>
      </c>
      <c r="G7" s="25">
        <v>940000</v>
      </c>
      <c r="H7" s="26">
        <v>0</v>
      </c>
      <c r="I7" s="24">
        <v>715200</v>
      </c>
      <c r="J7" s="6">
        <v>768840</v>
      </c>
      <c r="K7" s="25">
        <v>822658</v>
      </c>
    </row>
    <row r="8" spans="1:11" ht="13.5">
      <c r="A8" s="22" t="s">
        <v>20</v>
      </c>
      <c r="B8" s="6">
        <v>34533403</v>
      </c>
      <c r="C8" s="6">
        <v>43510490</v>
      </c>
      <c r="D8" s="23">
        <v>45752312</v>
      </c>
      <c r="E8" s="24">
        <v>39633000</v>
      </c>
      <c r="F8" s="6">
        <v>39633000</v>
      </c>
      <c r="G8" s="25">
        <v>39633000</v>
      </c>
      <c r="H8" s="26">
        <v>0</v>
      </c>
      <c r="I8" s="24">
        <v>40601000</v>
      </c>
      <c r="J8" s="6">
        <v>38831000</v>
      </c>
      <c r="K8" s="25">
        <v>38640000</v>
      </c>
    </row>
    <row r="9" spans="1:11" ht="13.5">
      <c r="A9" s="22" t="s">
        <v>21</v>
      </c>
      <c r="B9" s="6">
        <v>15079818</v>
      </c>
      <c r="C9" s="6">
        <v>21720840</v>
      </c>
      <c r="D9" s="23">
        <v>25560226</v>
      </c>
      <c r="E9" s="24">
        <v>35323454</v>
      </c>
      <c r="F9" s="6">
        <v>29170769</v>
      </c>
      <c r="G9" s="25">
        <v>29170769</v>
      </c>
      <c r="H9" s="26">
        <v>0</v>
      </c>
      <c r="I9" s="24">
        <v>34768008</v>
      </c>
      <c r="J9" s="6">
        <v>36304228</v>
      </c>
      <c r="K9" s="25">
        <v>41359353</v>
      </c>
    </row>
    <row r="10" spans="1:11" ht="25.5">
      <c r="A10" s="27" t="s">
        <v>105</v>
      </c>
      <c r="B10" s="28">
        <f>SUM(B5:B9)</f>
        <v>140299591</v>
      </c>
      <c r="C10" s="29">
        <f aca="true" t="shared" si="0" ref="C10:K10">SUM(C5:C9)</f>
        <v>164038539</v>
      </c>
      <c r="D10" s="30">
        <f t="shared" si="0"/>
        <v>185183222</v>
      </c>
      <c r="E10" s="28">
        <f t="shared" si="0"/>
        <v>200192897</v>
      </c>
      <c r="F10" s="29">
        <f t="shared" si="0"/>
        <v>189892897</v>
      </c>
      <c r="G10" s="31">
        <f t="shared" si="0"/>
        <v>189892897</v>
      </c>
      <c r="H10" s="32">
        <f t="shared" si="0"/>
        <v>0</v>
      </c>
      <c r="I10" s="28">
        <f t="shared" si="0"/>
        <v>211697456</v>
      </c>
      <c r="J10" s="29">
        <f t="shared" si="0"/>
        <v>223884398</v>
      </c>
      <c r="K10" s="31">
        <f t="shared" si="0"/>
        <v>245875795</v>
      </c>
    </row>
    <row r="11" spans="1:11" ht="13.5">
      <c r="A11" s="22" t="s">
        <v>22</v>
      </c>
      <c r="B11" s="6">
        <v>45674920</v>
      </c>
      <c r="C11" s="6">
        <v>56448872</v>
      </c>
      <c r="D11" s="23">
        <v>59893633</v>
      </c>
      <c r="E11" s="24">
        <v>62979514</v>
      </c>
      <c r="F11" s="6">
        <v>62965013</v>
      </c>
      <c r="G11" s="25">
        <v>62965013</v>
      </c>
      <c r="H11" s="26">
        <v>0</v>
      </c>
      <c r="I11" s="24">
        <v>66803570</v>
      </c>
      <c r="J11" s="6">
        <v>69777326</v>
      </c>
      <c r="K11" s="25">
        <v>73883474</v>
      </c>
    </row>
    <row r="12" spans="1:11" ht="13.5">
      <c r="A12" s="22" t="s">
        <v>23</v>
      </c>
      <c r="B12" s="6">
        <v>3421246</v>
      </c>
      <c r="C12" s="6">
        <v>3693580</v>
      </c>
      <c r="D12" s="23">
        <v>4157184</v>
      </c>
      <c r="E12" s="24">
        <v>4308243</v>
      </c>
      <c r="F12" s="6">
        <v>4260840</v>
      </c>
      <c r="G12" s="25">
        <v>4260840</v>
      </c>
      <c r="H12" s="26">
        <v>0</v>
      </c>
      <c r="I12" s="24">
        <v>4579928</v>
      </c>
      <c r="J12" s="6">
        <v>4787053</v>
      </c>
      <c r="K12" s="25">
        <v>5074275</v>
      </c>
    </row>
    <row r="13" spans="1:11" ht="13.5">
      <c r="A13" s="22" t="s">
        <v>106</v>
      </c>
      <c r="B13" s="6">
        <v>68668190</v>
      </c>
      <c r="C13" s="6">
        <v>69274979</v>
      </c>
      <c r="D13" s="23">
        <v>68084142</v>
      </c>
      <c r="E13" s="24">
        <v>8680580</v>
      </c>
      <c r="F13" s="6">
        <v>8680760</v>
      </c>
      <c r="G13" s="25">
        <v>8680760</v>
      </c>
      <c r="H13" s="26">
        <v>0</v>
      </c>
      <c r="I13" s="24">
        <v>9248185</v>
      </c>
      <c r="J13" s="6">
        <v>9710596</v>
      </c>
      <c r="K13" s="25">
        <v>10290910</v>
      </c>
    </row>
    <row r="14" spans="1:11" ht="13.5">
      <c r="A14" s="22" t="s">
        <v>24</v>
      </c>
      <c r="B14" s="6">
        <v>1284487</v>
      </c>
      <c r="C14" s="6">
        <v>1758049</v>
      </c>
      <c r="D14" s="23">
        <v>1607928</v>
      </c>
      <c r="E14" s="24">
        <v>1700309</v>
      </c>
      <c r="F14" s="6">
        <v>2530309</v>
      </c>
      <c r="G14" s="25">
        <v>2530309</v>
      </c>
      <c r="H14" s="26">
        <v>0</v>
      </c>
      <c r="I14" s="24">
        <v>2555663</v>
      </c>
      <c r="J14" s="6">
        <v>2670896</v>
      </c>
      <c r="K14" s="25">
        <v>2809827</v>
      </c>
    </row>
    <row r="15" spans="1:11" ht="13.5">
      <c r="A15" s="22" t="s">
        <v>25</v>
      </c>
      <c r="B15" s="6">
        <v>34105602</v>
      </c>
      <c r="C15" s="6">
        <v>40837097</v>
      </c>
      <c r="D15" s="23">
        <v>49123301</v>
      </c>
      <c r="E15" s="24">
        <v>55879218</v>
      </c>
      <c r="F15" s="6">
        <v>55879218</v>
      </c>
      <c r="G15" s="25">
        <v>55879218</v>
      </c>
      <c r="H15" s="26">
        <v>0</v>
      </c>
      <c r="I15" s="24">
        <v>61742728</v>
      </c>
      <c r="J15" s="6">
        <v>64829866</v>
      </c>
      <c r="K15" s="25">
        <v>68714386</v>
      </c>
    </row>
    <row r="16" spans="1:11" ht="13.5">
      <c r="A16" s="33" t="s">
        <v>26</v>
      </c>
      <c r="B16" s="6">
        <v>788172</v>
      </c>
      <c r="C16" s="6">
        <v>304870</v>
      </c>
      <c r="D16" s="23">
        <v>750004</v>
      </c>
      <c r="E16" s="24">
        <v>13669128</v>
      </c>
      <c r="F16" s="6">
        <v>13669128</v>
      </c>
      <c r="G16" s="25">
        <v>13669128</v>
      </c>
      <c r="H16" s="26">
        <v>0</v>
      </c>
      <c r="I16" s="24">
        <v>12938351</v>
      </c>
      <c r="J16" s="6">
        <v>13585269</v>
      </c>
      <c r="K16" s="25">
        <v>14364553</v>
      </c>
    </row>
    <row r="17" spans="1:11" ht="13.5">
      <c r="A17" s="22" t="s">
        <v>27</v>
      </c>
      <c r="B17" s="6">
        <v>51953551</v>
      </c>
      <c r="C17" s="6">
        <v>45857850</v>
      </c>
      <c r="D17" s="23">
        <v>81449651</v>
      </c>
      <c r="E17" s="24">
        <v>54450200</v>
      </c>
      <c r="F17" s="6">
        <v>54018790</v>
      </c>
      <c r="G17" s="25">
        <v>54018790</v>
      </c>
      <c r="H17" s="26">
        <v>0</v>
      </c>
      <c r="I17" s="24">
        <v>63027533</v>
      </c>
      <c r="J17" s="6">
        <v>67199478</v>
      </c>
      <c r="K17" s="25">
        <v>72843706</v>
      </c>
    </row>
    <row r="18" spans="1:11" ht="13.5">
      <c r="A18" s="34" t="s">
        <v>28</v>
      </c>
      <c r="B18" s="35">
        <f>SUM(B11:B17)</f>
        <v>205896168</v>
      </c>
      <c r="C18" s="36">
        <f aca="true" t="shared" si="1" ref="C18:K18">SUM(C11:C17)</f>
        <v>218175297</v>
      </c>
      <c r="D18" s="37">
        <f t="shared" si="1"/>
        <v>265065843</v>
      </c>
      <c r="E18" s="35">
        <f t="shared" si="1"/>
        <v>201667192</v>
      </c>
      <c r="F18" s="36">
        <f t="shared" si="1"/>
        <v>202004058</v>
      </c>
      <c r="G18" s="38">
        <f t="shared" si="1"/>
        <v>202004058</v>
      </c>
      <c r="H18" s="39">
        <f t="shared" si="1"/>
        <v>0</v>
      </c>
      <c r="I18" s="35">
        <f t="shared" si="1"/>
        <v>220895958</v>
      </c>
      <c r="J18" s="36">
        <f t="shared" si="1"/>
        <v>232560484</v>
      </c>
      <c r="K18" s="38">
        <f t="shared" si="1"/>
        <v>247981131</v>
      </c>
    </row>
    <row r="19" spans="1:11" ht="13.5">
      <c r="A19" s="34" t="s">
        <v>29</v>
      </c>
      <c r="B19" s="40">
        <f>+B10-B18</f>
        <v>-65596577</v>
      </c>
      <c r="C19" s="41">
        <f aca="true" t="shared" si="2" ref="C19:K19">+C10-C18</f>
        <v>-54136758</v>
      </c>
      <c r="D19" s="42">
        <f t="shared" si="2"/>
        <v>-79882621</v>
      </c>
      <c r="E19" s="40">
        <f t="shared" si="2"/>
        <v>-1474295</v>
      </c>
      <c r="F19" s="41">
        <f t="shared" si="2"/>
        <v>-12111161</v>
      </c>
      <c r="G19" s="43">
        <f t="shared" si="2"/>
        <v>-12111161</v>
      </c>
      <c r="H19" s="44">
        <f t="shared" si="2"/>
        <v>0</v>
      </c>
      <c r="I19" s="40">
        <f t="shared" si="2"/>
        <v>-9198502</v>
      </c>
      <c r="J19" s="41">
        <f t="shared" si="2"/>
        <v>-8676086</v>
      </c>
      <c r="K19" s="43">
        <f t="shared" si="2"/>
        <v>-2105336</v>
      </c>
    </row>
    <row r="20" spans="1:11" ht="13.5">
      <c r="A20" s="22" t="s">
        <v>30</v>
      </c>
      <c r="B20" s="24">
        <v>9354009</v>
      </c>
      <c r="C20" s="6">
        <v>11450977</v>
      </c>
      <c r="D20" s="23">
        <v>13101844</v>
      </c>
      <c r="E20" s="24">
        <v>29248000</v>
      </c>
      <c r="F20" s="6">
        <v>12708000</v>
      </c>
      <c r="G20" s="25">
        <v>12708000</v>
      </c>
      <c r="H20" s="26">
        <v>0</v>
      </c>
      <c r="I20" s="24">
        <v>56565000</v>
      </c>
      <c r="J20" s="6">
        <v>41435000</v>
      </c>
      <c r="K20" s="25">
        <v>13641000</v>
      </c>
    </row>
    <row r="21" spans="1:11" ht="13.5">
      <c r="A21" s="22" t="s">
        <v>107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108</v>
      </c>
      <c r="B22" s="51">
        <f>SUM(B19:B21)</f>
        <v>-56242568</v>
      </c>
      <c r="C22" s="52">
        <f aca="true" t="shared" si="3" ref="C22:K22">SUM(C19:C21)</f>
        <v>-42685781</v>
      </c>
      <c r="D22" s="53">
        <f t="shared" si="3"/>
        <v>-66780777</v>
      </c>
      <c r="E22" s="51">
        <f t="shared" si="3"/>
        <v>27773705</v>
      </c>
      <c r="F22" s="52">
        <f t="shared" si="3"/>
        <v>596839</v>
      </c>
      <c r="G22" s="54">
        <f t="shared" si="3"/>
        <v>596839</v>
      </c>
      <c r="H22" s="55">
        <f t="shared" si="3"/>
        <v>0</v>
      </c>
      <c r="I22" s="51">
        <f t="shared" si="3"/>
        <v>47366498</v>
      </c>
      <c r="J22" s="52">
        <f t="shared" si="3"/>
        <v>32758914</v>
      </c>
      <c r="K22" s="54">
        <f t="shared" si="3"/>
        <v>11535664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-56242568</v>
      </c>
      <c r="C24" s="41">
        <f aca="true" t="shared" si="4" ref="C24:K24">SUM(C22:C23)</f>
        <v>-42685781</v>
      </c>
      <c r="D24" s="42">
        <f t="shared" si="4"/>
        <v>-66780777</v>
      </c>
      <c r="E24" s="40">
        <f t="shared" si="4"/>
        <v>27773705</v>
      </c>
      <c r="F24" s="41">
        <f t="shared" si="4"/>
        <v>596839</v>
      </c>
      <c r="G24" s="43">
        <f t="shared" si="4"/>
        <v>596839</v>
      </c>
      <c r="H24" s="44">
        <f t="shared" si="4"/>
        <v>0</v>
      </c>
      <c r="I24" s="40">
        <f t="shared" si="4"/>
        <v>47366498</v>
      </c>
      <c r="J24" s="41">
        <f t="shared" si="4"/>
        <v>32758914</v>
      </c>
      <c r="K24" s="43">
        <f t="shared" si="4"/>
        <v>11535664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18516990</v>
      </c>
      <c r="C27" s="7">
        <v>13720564</v>
      </c>
      <c r="D27" s="64">
        <v>21457449</v>
      </c>
      <c r="E27" s="65">
        <v>40589000</v>
      </c>
      <c r="F27" s="7">
        <v>23899000</v>
      </c>
      <c r="G27" s="66">
        <v>23899000</v>
      </c>
      <c r="H27" s="67">
        <v>0</v>
      </c>
      <c r="I27" s="65">
        <v>67344191</v>
      </c>
      <c r="J27" s="7">
        <v>51275748</v>
      </c>
      <c r="K27" s="66">
        <v>24593209</v>
      </c>
    </row>
    <row r="28" spans="1:11" ht="13.5">
      <c r="A28" s="68" t="s">
        <v>30</v>
      </c>
      <c r="B28" s="6">
        <v>13252107</v>
      </c>
      <c r="C28" s="6">
        <v>12138840</v>
      </c>
      <c r="D28" s="23">
        <v>15313058</v>
      </c>
      <c r="E28" s="24">
        <v>28448000</v>
      </c>
      <c r="F28" s="6">
        <v>11908000</v>
      </c>
      <c r="G28" s="25">
        <v>11908000</v>
      </c>
      <c r="H28" s="26">
        <v>0</v>
      </c>
      <c r="I28" s="24">
        <v>55957750</v>
      </c>
      <c r="J28" s="6">
        <v>40840100</v>
      </c>
      <c r="K28" s="25">
        <v>13525750</v>
      </c>
    </row>
    <row r="29" spans="1:11" ht="13.5">
      <c r="A29" s="22" t="s">
        <v>110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6000000</v>
      </c>
      <c r="F30" s="6">
        <v>6000000</v>
      </c>
      <c r="G30" s="25">
        <v>6000000</v>
      </c>
      <c r="H30" s="26">
        <v>0</v>
      </c>
      <c r="I30" s="24">
        <v>5045900</v>
      </c>
      <c r="J30" s="6">
        <v>3723195</v>
      </c>
      <c r="K30" s="25">
        <v>3946587</v>
      </c>
    </row>
    <row r="31" spans="1:11" ht="13.5">
      <c r="A31" s="22" t="s">
        <v>35</v>
      </c>
      <c r="B31" s="6">
        <v>5264883</v>
      </c>
      <c r="C31" s="6">
        <v>1581724</v>
      </c>
      <c r="D31" s="23">
        <v>6144391</v>
      </c>
      <c r="E31" s="24">
        <v>6141000</v>
      </c>
      <c r="F31" s="6">
        <v>5991000</v>
      </c>
      <c r="G31" s="25">
        <v>5991000</v>
      </c>
      <c r="H31" s="26">
        <v>0</v>
      </c>
      <c r="I31" s="24">
        <v>6340541</v>
      </c>
      <c r="J31" s="6">
        <v>6712453</v>
      </c>
      <c r="K31" s="25">
        <v>7120872</v>
      </c>
    </row>
    <row r="32" spans="1:11" ht="13.5">
      <c r="A32" s="34" t="s">
        <v>36</v>
      </c>
      <c r="B32" s="7">
        <f>SUM(B28:B31)</f>
        <v>18516990</v>
      </c>
      <c r="C32" s="7">
        <f aca="true" t="shared" si="5" ref="C32:K32">SUM(C28:C31)</f>
        <v>13720564</v>
      </c>
      <c r="D32" s="64">
        <f t="shared" si="5"/>
        <v>21457449</v>
      </c>
      <c r="E32" s="65">
        <f t="shared" si="5"/>
        <v>40589000</v>
      </c>
      <c r="F32" s="7">
        <f t="shared" si="5"/>
        <v>23899000</v>
      </c>
      <c r="G32" s="66">
        <f t="shared" si="5"/>
        <v>23899000</v>
      </c>
      <c r="H32" s="67">
        <f t="shared" si="5"/>
        <v>0</v>
      </c>
      <c r="I32" s="65">
        <f t="shared" si="5"/>
        <v>67344191</v>
      </c>
      <c r="J32" s="7">
        <f t="shared" si="5"/>
        <v>51275748</v>
      </c>
      <c r="K32" s="66">
        <f t="shared" si="5"/>
        <v>24593209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114801602</v>
      </c>
      <c r="C35" s="6">
        <v>139835432</v>
      </c>
      <c r="D35" s="23">
        <v>119417513</v>
      </c>
      <c r="E35" s="24">
        <v>78942957</v>
      </c>
      <c r="F35" s="6">
        <v>78942957</v>
      </c>
      <c r="G35" s="25">
        <v>78942957</v>
      </c>
      <c r="H35" s="26">
        <v>121617342</v>
      </c>
      <c r="I35" s="24">
        <v>109841511</v>
      </c>
      <c r="J35" s="6">
        <v>112763369</v>
      </c>
      <c r="K35" s="25">
        <v>109695606</v>
      </c>
    </row>
    <row r="36" spans="1:11" ht="13.5">
      <c r="A36" s="22" t="s">
        <v>39</v>
      </c>
      <c r="B36" s="6">
        <v>1030474921</v>
      </c>
      <c r="C36" s="6">
        <v>976066903</v>
      </c>
      <c r="D36" s="23">
        <v>929172117</v>
      </c>
      <c r="E36" s="24">
        <v>948055158</v>
      </c>
      <c r="F36" s="6">
        <v>948055158</v>
      </c>
      <c r="G36" s="25">
        <v>948055158</v>
      </c>
      <c r="H36" s="26">
        <v>939616997</v>
      </c>
      <c r="I36" s="24">
        <v>944096907</v>
      </c>
      <c r="J36" s="6">
        <v>991887472</v>
      </c>
      <c r="K36" s="25">
        <v>1011195155</v>
      </c>
    </row>
    <row r="37" spans="1:11" ht="13.5">
      <c r="A37" s="22" t="s">
        <v>40</v>
      </c>
      <c r="B37" s="6">
        <v>37058233</v>
      </c>
      <c r="C37" s="6">
        <v>40848230</v>
      </c>
      <c r="D37" s="23">
        <v>39672457</v>
      </c>
      <c r="E37" s="24">
        <v>17653897</v>
      </c>
      <c r="F37" s="6">
        <v>17653897</v>
      </c>
      <c r="G37" s="25">
        <v>17653897</v>
      </c>
      <c r="H37" s="26">
        <v>103048931</v>
      </c>
      <c r="I37" s="24">
        <v>33312913</v>
      </c>
      <c r="J37" s="6">
        <v>35621639</v>
      </c>
      <c r="K37" s="25">
        <v>33336406</v>
      </c>
    </row>
    <row r="38" spans="1:11" ht="13.5">
      <c r="A38" s="22" t="s">
        <v>41</v>
      </c>
      <c r="B38" s="6">
        <v>38714240</v>
      </c>
      <c r="C38" s="6">
        <v>52267160</v>
      </c>
      <c r="D38" s="23">
        <v>52911006</v>
      </c>
      <c r="E38" s="24">
        <v>45370389</v>
      </c>
      <c r="F38" s="6">
        <v>45370389</v>
      </c>
      <c r="G38" s="25">
        <v>45370389</v>
      </c>
      <c r="H38" s="26">
        <v>3165945</v>
      </c>
      <c r="I38" s="24">
        <v>67489711</v>
      </c>
      <c r="J38" s="6">
        <v>70311638</v>
      </c>
      <c r="K38" s="25">
        <v>69330989</v>
      </c>
    </row>
    <row r="39" spans="1:11" ht="13.5">
      <c r="A39" s="22" t="s">
        <v>42</v>
      </c>
      <c r="B39" s="6">
        <v>1069504050</v>
      </c>
      <c r="C39" s="6">
        <v>1022786943</v>
      </c>
      <c r="D39" s="23">
        <v>956006166</v>
      </c>
      <c r="E39" s="24">
        <v>963973830</v>
      </c>
      <c r="F39" s="6">
        <v>963973830</v>
      </c>
      <c r="G39" s="25">
        <v>963973830</v>
      </c>
      <c r="H39" s="26">
        <v>955019464</v>
      </c>
      <c r="I39" s="24">
        <v>953135794</v>
      </c>
      <c r="J39" s="6">
        <v>998717565</v>
      </c>
      <c r="K39" s="25">
        <v>1018223367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25305916</v>
      </c>
      <c r="C42" s="6">
        <v>16874760</v>
      </c>
      <c r="D42" s="23">
        <v>13042254</v>
      </c>
      <c r="E42" s="24">
        <v>43671667</v>
      </c>
      <c r="F42" s="6">
        <v>16150516</v>
      </c>
      <c r="G42" s="25">
        <v>16150516</v>
      </c>
      <c r="H42" s="26">
        <v>17294451</v>
      </c>
      <c r="I42" s="24">
        <v>55260394</v>
      </c>
      <c r="J42" s="6">
        <v>46355536</v>
      </c>
      <c r="K42" s="25">
        <v>22609368</v>
      </c>
    </row>
    <row r="43" spans="1:11" ht="13.5">
      <c r="A43" s="22" t="s">
        <v>45</v>
      </c>
      <c r="B43" s="6">
        <v>-19170777</v>
      </c>
      <c r="C43" s="6">
        <v>-13185578</v>
      </c>
      <c r="D43" s="23">
        <v>-20892931</v>
      </c>
      <c r="E43" s="24">
        <v>-40469000</v>
      </c>
      <c r="F43" s="6">
        <v>-23778999</v>
      </c>
      <c r="G43" s="25">
        <v>-23778999</v>
      </c>
      <c r="H43" s="26">
        <v>-13421158</v>
      </c>
      <c r="I43" s="24">
        <v>-59373875</v>
      </c>
      <c r="J43" s="6">
        <v>-45418806</v>
      </c>
      <c r="K43" s="25">
        <v>-20503513</v>
      </c>
    </row>
    <row r="44" spans="1:11" ht="13.5">
      <c r="A44" s="22" t="s">
        <v>46</v>
      </c>
      <c r="B44" s="6">
        <v>-2050436</v>
      </c>
      <c r="C44" s="6">
        <v>-2274561</v>
      </c>
      <c r="D44" s="23">
        <v>-2503720</v>
      </c>
      <c r="E44" s="24">
        <v>2751000</v>
      </c>
      <c r="F44" s="6">
        <v>2751001</v>
      </c>
      <c r="G44" s="25">
        <v>2751001</v>
      </c>
      <c r="H44" s="26">
        <v>-2563557</v>
      </c>
      <c r="I44" s="24">
        <v>1096405</v>
      </c>
      <c r="J44" s="6">
        <v>-1361285</v>
      </c>
      <c r="K44" s="25">
        <v>-872769</v>
      </c>
    </row>
    <row r="45" spans="1:11" ht="13.5">
      <c r="A45" s="34" t="s">
        <v>47</v>
      </c>
      <c r="B45" s="7">
        <v>9225228</v>
      </c>
      <c r="C45" s="7">
        <v>10639847</v>
      </c>
      <c r="D45" s="64">
        <v>285450</v>
      </c>
      <c r="E45" s="65">
        <v>3324201</v>
      </c>
      <c r="F45" s="7">
        <v>-4592032</v>
      </c>
      <c r="G45" s="66">
        <v>-4592032</v>
      </c>
      <c r="H45" s="67">
        <v>-1319730</v>
      </c>
      <c r="I45" s="65">
        <v>606459</v>
      </c>
      <c r="J45" s="7">
        <v>181904</v>
      </c>
      <c r="K45" s="66">
        <v>1414990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9236168</v>
      </c>
      <c r="C48" s="6">
        <v>10653828</v>
      </c>
      <c r="D48" s="23">
        <v>306538</v>
      </c>
      <c r="E48" s="24">
        <v>13605568</v>
      </c>
      <c r="F48" s="6">
        <v>13605568</v>
      </c>
      <c r="G48" s="25">
        <v>13605568</v>
      </c>
      <c r="H48" s="26">
        <v>-3717138</v>
      </c>
      <c r="I48" s="24">
        <v>11502821</v>
      </c>
      <c r="J48" s="6">
        <v>10748180</v>
      </c>
      <c r="K48" s="25">
        <v>13127883</v>
      </c>
    </row>
    <row r="49" spans="1:11" ht="13.5">
      <c r="A49" s="22" t="s">
        <v>50</v>
      </c>
      <c r="B49" s="6">
        <f>+B75</f>
        <v>-12394598.654357195</v>
      </c>
      <c r="C49" s="6">
        <f aca="true" t="shared" si="6" ref="C49:K49">+C75</f>
        <v>-17439918.951307952</v>
      </c>
      <c r="D49" s="23">
        <f t="shared" si="6"/>
        <v>-10645782.929524831</v>
      </c>
      <c r="E49" s="24">
        <f t="shared" si="6"/>
        <v>-6367120.072426535</v>
      </c>
      <c r="F49" s="6">
        <f t="shared" si="6"/>
        <v>-4420663.209583182</v>
      </c>
      <c r="G49" s="25">
        <f t="shared" si="6"/>
        <v>-4420663.209583182</v>
      </c>
      <c r="H49" s="26">
        <f t="shared" si="6"/>
        <v>35224938</v>
      </c>
      <c r="I49" s="24">
        <f t="shared" si="6"/>
        <v>4477212.234967232</v>
      </c>
      <c r="J49" s="6">
        <f t="shared" si="6"/>
        <v>-1405190.5027355552</v>
      </c>
      <c r="K49" s="25">
        <f t="shared" si="6"/>
        <v>614548.5703175813</v>
      </c>
    </row>
    <row r="50" spans="1:11" ht="13.5">
      <c r="A50" s="34" t="s">
        <v>51</v>
      </c>
      <c r="B50" s="7">
        <f>+B48-B49</f>
        <v>21630766.654357195</v>
      </c>
      <c r="C50" s="7">
        <f aca="true" t="shared" si="7" ref="C50:K50">+C48-C49</f>
        <v>28093746.951307952</v>
      </c>
      <c r="D50" s="64">
        <f t="shared" si="7"/>
        <v>10952320.929524831</v>
      </c>
      <c r="E50" s="65">
        <f t="shared" si="7"/>
        <v>19972688.072426535</v>
      </c>
      <c r="F50" s="7">
        <f t="shared" si="7"/>
        <v>18026231.209583182</v>
      </c>
      <c r="G50" s="66">
        <f t="shared" si="7"/>
        <v>18026231.209583182</v>
      </c>
      <c r="H50" s="67">
        <f t="shared" si="7"/>
        <v>-38942076</v>
      </c>
      <c r="I50" s="65">
        <f t="shared" si="7"/>
        <v>7025608.765032768</v>
      </c>
      <c r="J50" s="7">
        <f t="shared" si="7"/>
        <v>12153370.502735555</v>
      </c>
      <c r="K50" s="66">
        <f t="shared" si="7"/>
        <v>12513334.429682419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1030342139</v>
      </c>
      <c r="C53" s="6">
        <v>976803289</v>
      </c>
      <c r="D53" s="23">
        <v>871175298</v>
      </c>
      <c r="E53" s="24">
        <v>947887023</v>
      </c>
      <c r="F53" s="6">
        <v>943615022</v>
      </c>
      <c r="G53" s="25">
        <v>943615022</v>
      </c>
      <c r="H53" s="26">
        <v>919716022</v>
      </c>
      <c r="I53" s="24">
        <v>935453823</v>
      </c>
      <c r="J53" s="6">
        <v>983244386</v>
      </c>
      <c r="K53" s="25">
        <v>1002552068</v>
      </c>
    </row>
    <row r="54" spans="1:11" ht="13.5">
      <c r="A54" s="22" t="s">
        <v>106</v>
      </c>
      <c r="B54" s="6">
        <v>68668190</v>
      </c>
      <c r="C54" s="6">
        <v>69274979</v>
      </c>
      <c r="D54" s="23">
        <v>68084142</v>
      </c>
      <c r="E54" s="24">
        <v>8680580</v>
      </c>
      <c r="F54" s="6">
        <v>8680760</v>
      </c>
      <c r="G54" s="25">
        <v>8680760</v>
      </c>
      <c r="H54" s="26">
        <v>0</v>
      </c>
      <c r="I54" s="24">
        <v>9248185</v>
      </c>
      <c r="J54" s="6">
        <v>9710596</v>
      </c>
      <c r="K54" s="25">
        <v>10290910</v>
      </c>
    </row>
    <row r="55" spans="1:11" ht="13.5">
      <c r="A55" s="22" t="s">
        <v>54</v>
      </c>
      <c r="B55" s="6">
        <v>3326734</v>
      </c>
      <c r="C55" s="6">
        <v>5436530</v>
      </c>
      <c r="D55" s="23">
        <v>9158549</v>
      </c>
      <c r="E55" s="24">
        <v>10141000</v>
      </c>
      <c r="F55" s="6">
        <v>9991000</v>
      </c>
      <c r="G55" s="25">
        <v>9991000</v>
      </c>
      <c r="H55" s="26">
        <v>0</v>
      </c>
      <c r="I55" s="24">
        <v>11386441</v>
      </c>
      <c r="J55" s="6">
        <v>10435648</v>
      </c>
      <c r="K55" s="25">
        <v>11067459</v>
      </c>
    </row>
    <row r="56" spans="1:11" ht="13.5">
      <c r="A56" s="22" t="s">
        <v>55</v>
      </c>
      <c r="B56" s="6">
        <v>8679226</v>
      </c>
      <c r="C56" s="6">
        <v>8470541</v>
      </c>
      <c r="D56" s="23">
        <v>11610872</v>
      </c>
      <c r="E56" s="24">
        <v>12490603</v>
      </c>
      <c r="F56" s="6">
        <v>12490603</v>
      </c>
      <c r="G56" s="25">
        <v>12490603</v>
      </c>
      <c r="H56" s="26">
        <v>0</v>
      </c>
      <c r="I56" s="24">
        <v>16618102</v>
      </c>
      <c r="J56" s="6">
        <v>17467650</v>
      </c>
      <c r="K56" s="25">
        <v>18628830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10472274</v>
      </c>
      <c r="C59" s="6">
        <v>12993027</v>
      </c>
      <c r="D59" s="23">
        <v>14906168</v>
      </c>
      <c r="E59" s="24">
        <v>15651476</v>
      </c>
      <c r="F59" s="6">
        <v>15651476</v>
      </c>
      <c r="G59" s="25">
        <v>15651476</v>
      </c>
      <c r="H59" s="26">
        <v>15651476</v>
      </c>
      <c r="I59" s="24">
        <v>16590565</v>
      </c>
      <c r="J59" s="6">
        <v>17585999</v>
      </c>
      <c r="K59" s="25">
        <v>18641159</v>
      </c>
    </row>
    <row r="60" spans="1:11" ht="13.5">
      <c r="A60" s="33" t="s">
        <v>58</v>
      </c>
      <c r="B60" s="6">
        <v>10472274</v>
      </c>
      <c r="C60" s="6">
        <v>12993027</v>
      </c>
      <c r="D60" s="23">
        <v>14906168</v>
      </c>
      <c r="E60" s="24">
        <v>15651476</v>
      </c>
      <c r="F60" s="6">
        <v>15651476</v>
      </c>
      <c r="G60" s="25">
        <v>15651476</v>
      </c>
      <c r="H60" s="26">
        <v>15651476</v>
      </c>
      <c r="I60" s="24">
        <v>16590565</v>
      </c>
      <c r="J60" s="6">
        <v>16590565</v>
      </c>
      <c r="K60" s="25">
        <v>17171850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62</v>
      </c>
      <c r="C63" s="92">
        <v>63</v>
      </c>
      <c r="D63" s="93">
        <v>963</v>
      </c>
      <c r="E63" s="91">
        <v>18888</v>
      </c>
      <c r="F63" s="92">
        <v>18888</v>
      </c>
      <c r="G63" s="93">
        <v>18888</v>
      </c>
      <c r="H63" s="94">
        <v>18888</v>
      </c>
      <c r="I63" s="91">
        <v>353</v>
      </c>
      <c r="J63" s="92">
        <v>173</v>
      </c>
      <c r="K63" s="93">
        <v>163</v>
      </c>
    </row>
    <row r="64" spans="1:11" ht="13.5">
      <c r="A64" s="90" t="s">
        <v>62</v>
      </c>
      <c r="B64" s="91">
        <v>10</v>
      </c>
      <c r="C64" s="92">
        <v>11</v>
      </c>
      <c r="D64" s="93">
        <v>911</v>
      </c>
      <c r="E64" s="91">
        <v>956</v>
      </c>
      <c r="F64" s="92">
        <v>956</v>
      </c>
      <c r="G64" s="93">
        <v>956</v>
      </c>
      <c r="H64" s="94">
        <v>956</v>
      </c>
      <c r="I64" s="91">
        <v>662</v>
      </c>
      <c r="J64" s="92">
        <v>505</v>
      </c>
      <c r="K64" s="93">
        <v>423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0.9275839001968114</v>
      </c>
      <c r="C70" s="5">
        <f aca="true" t="shared" si="8" ref="C70:K70">IF(ISERROR(C71/C72),0,(C71/C72))</f>
        <v>0.7791715158682581</v>
      </c>
      <c r="D70" s="5">
        <f t="shared" si="8"/>
        <v>0.7315238202700706</v>
      </c>
      <c r="E70" s="5">
        <f t="shared" si="8"/>
        <v>0.9598111840786957</v>
      </c>
      <c r="F70" s="5">
        <f t="shared" si="8"/>
        <v>0.9547280585589144</v>
      </c>
      <c r="G70" s="5">
        <f t="shared" si="8"/>
        <v>0.9547280585589144</v>
      </c>
      <c r="H70" s="5">
        <f t="shared" si="8"/>
        <v>0</v>
      </c>
      <c r="I70" s="5">
        <f t="shared" si="8"/>
        <v>0.9227913765490774</v>
      </c>
      <c r="J70" s="5">
        <f t="shared" si="8"/>
        <v>0.9534727311275897</v>
      </c>
      <c r="K70" s="5">
        <f t="shared" si="8"/>
        <v>0.9397067249692767</v>
      </c>
    </row>
    <row r="71" spans="1:11" ht="12.75" hidden="1">
      <c r="A71" s="1" t="s">
        <v>112</v>
      </c>
      <c r="B71" s="1">
        <f>+B83</f>
        <v>97561310</v>
      </c>
      <c r="C71" s="1">
        <f aca="true" t="shared" si="9" ref="C71:K71">+C83</f>
        <v>92420672</v>
      </c>
      <c r="D71" s="1">
        <f t="shared" si="9"/>
        <v>101123177</v>
      </c>
      <c r="E71" s="1">
        <f t="shared" si="9"/>
        <v>153089785</v>
      </c>
      <c r="F71" s="1">
        <f t="shared" si="9"/>
        <v>142445328</v>
      </c>
      <c r="G71" s="1">
        <f t="shared" si="9"/>
        <v>142445328</v>
      </c>
      <c r="H71" s="1">
        <f t="shared" si="9"/>
        <v>122814543</v>
      </c>
      <c r="I71" s="1">
        <f t="shared" si="9"/>
        <v>157106760</v>
      </c>
      <c r="J71" s="1">
        <f t="shared" si="9"/>
        <v>175577463</v>
      </c>
      <c r="K71" s="1">
        <f t="shared" si="9"/>
        <v>193827729</v>
      </c>
    </row>
    <row r="72" spans="1:11" ht="12.75" hidden="1">
      <c r="A72" s="1" t="s">
        <v>113</v>
      </c>
      <c r="B72" s="1">
        <f>+B77</f>
        <v>105177882</v>
      </c>
      <c r="C72" s="1">
        <f aca="true" t="shared" si="10" ref="C72:K72">+C77</f>
        <v>118614028</v>
      </c>
      <c r="D72" s="1">
        <f t="shared" si="10"/>
        <v>138236342</v>
      </c>
      <c r="E72" s="1">
        <f t="shared" si="10"/>
        <v>159499897</v>
      </c>
      <c r="F72" s="1">
        <f t="shared" si="10"/>
        <v>149199897</v>
      </c>
      <c r="G72" s="1">
        <f t="shared" si="10"/>
        <v>149199897</v>
      </c>
      <c r="H72" s="1">
        <f t="shared" si="10"/>
        <v>0</v>
      </c>
      <c r="I72" s="1">
        <f t="shared" si="10"/>
        <v>170251656</v>
      </c>
      <c r="J72" s="1">
        <f t="shared" si="10"/>
        <v>184145238</v>
      </c>
      <c r="K72" s="1">
        <f t="shared" si="10"/>
        <v>206264065</v>
      </c>
    </row>
    <row r="73" spans="1:11" ht="12.75" hidden="1">
      <c r="A73" s="1" t="s">
        <v>114</v>
      </c>
      <c r="B73" s="1">
        <f>+B74</f>
        <v>10088961.999999996</v>
      </c>
      <c r="C73" s="1">
        <f aca="true" t="shared" si="11" ref="C73:K73">+(C78+C80+C81+C82)-(B78+B80+B81+B82)</f>
        <v>12986319</v>
      </c>
      <c r="D73" s="1">
        <f t="shared" si="11"/>
        <v>-15066915</v>
      </c>
      <c r="E73" s="1">
        <f t="shared" si="11"/>
        <v>-25736007</v>
      </c>
      <c r="F73" s="1">
        <f>+(F78+F80+F81+F82)-(D78+D80+D81+D82)</f>
        <v>-21464007</v>
      </c>
      <c r="G73" s="1">
        <f>+(G78+G80+G81+G82)-(D78+D80+D81+D82)</f>
        <v>-21464007</v>
      </c>
      <c r="H73" s="1">
        <f>+(H78+H80+H81+H82)-(D78+D80+D81+D82)</f>
        <v>19322518</v>
      </c>
      <c r="I73" s="1">
        <f>+(I78+I80+I81+I82)-(E78+E80+E81+E82)</f>
        <v>12337387</v>
      </c>
      <c r="J73" s="1">
        <f t="shared" si="11"/>
        <v>6993835</v>
      </c>
      <c r="K73" s="1">
        <f t="shared" si="11"/>
        <v>-170211</v>
      </c>
    </row>
    <row r="74" spans="1:11" ht="12.75" hidden="1">
      <c r="A74" s="1" t="s">
        <v>115</v>
      </c>
      <c r="B74" s="1">
        <f>+TREND(C74:E74)</f>
        <v>10088961.999999996</v>
      </c>
      <c r="C74" s="1">
        <f>+C73</f>
        <v>12986319</v>
      </c>
      <c r="D74" s="1">
        <f aca="true" t="shared" si="12" ref="D74:K74">+D73</f>
        <v>-15066915</v>
      </c>
      <c r="E74" s="1">
        <f t="shared" si="12"/>
        <v>-25736007</v>
      </c>
      <c r="F74" s="1">
        <f t="shared" si="12"/>
        <v>-21464007</v>
      </c>
      <c r="G74" s="1">
        <f t="shared" si="12"/>
        <v>-21464007</v>
      </c>
      <c r="H74" s="1">
        <f t="shared" si="12"/>
        <v>19322518</v>
      </c>
      <c r="I74" s="1">
        <f t="shared" si="12"/>
        <v>12337387</v>
      </c>
      <c r="J74" s="1">
        <f t="shared" si="12"/>
        <v>6993835</v>
      </c>
      <c r="K74" s="1">
        <f t="shared" si="12"/>
        <v>-170211</v>
      </c>
    </row>
    <row r="75" spans="1:11" ht="12.75" hidden="1">
      <c r="A75" s="1" t="s">
        <v>116</v>
      </c>
      <c r="B75" s="1">
        <f>+B84-(((B80+B81+B78)*B70)-B79)</f>
        <v>-12394598.654357195</v>
      </c>
      <c r="C75" s="1">
        <f aca="true" t="shared" si="13" ref="C75:K75">+C84-(((C80+C81+C78)*C70)-C79)</f>
        <v>-17439918.951307952</v>
      </c>
      <c r="D75" s="1">
        <f t="shared" si="13"/>
        <v>-10645782.929524831</v>
      </c>
      <c r="E75" s="1">
        <f t="shared" si="13"/>
        <v>-6367120.072426535</v>
      </c>
      <c r="F75" s="1">
        <f t="shared" si="13"/>
        <v>-4420663.209583182</v>
      </c>
      <c r="G75" s="1">
        <f t="shared" si="13"/>
        <v>-4420663.209583182</v>
      </c>
      <c r="H75" s="1">
        <f t="shared" si="13"/>
        <v>35224938</v>
      </c>
      <c r="I75" s="1">
        <f t="shared" si="13"/>
        <v>4477212.234967232</v>
      </c>
      <c r="J75" s="1">
        <f t="shared" si="13"/>
        <v>-1405190.5027355552</v>
      </c>
      <c r="K75" s="1">
        <f t="shared" si="13"/>
        <v>614548.5703175813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105177882</v>
      </c>
      <c r="C77" s="3">
        <v>118614028</v>
      </c>
      <c r="D77" s="3">
        <v>138236342</v>
      </c>
      <c r="E77" s="3">
        <v>159499897</v>
      </c>
      <c r="F77" s="3">
        <v>149199897</v>
      </c>
      <c r="G77" s="3">
        <v>149199897</v>
      </c>
      <c r="H77" s="3">
        <v>0</v>
      </c>
      <c r="I77" s="3">
        <v>170251656</v>
      </c>
      <c r="J77" s="3">
        <v>184145238</v>
      </c>
      <c r="K77" s="3">
        <v>206264065</v>
      </c>
    </row>
    <row r="78" spans="1:11" ht="12.75" hidden="1">
      <c r="A78" s="2" t="s">
        <v>65</v>
      </c>
      <c r="B78" s="3">
        <v>1164</v>
      </c>
      <c r="C78" s="3">
        <v>1164</v>
      </c>
      <c r="D78" s="3">
        <v>1164</v>
      </c>
      <c r="E78" s="3">
        <v>0</v>
      </c>
      <c r="F78" s="3">
        <v>4272000</v>
      </c>
      <c r="G78" s="3">
        <v>4272000</v>
      </c>
      <c r="H78" s="3">
        <v>5004000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27087401</v>
      </c>
      <c r="C79" s="3">
        <v>28679575</v>
      </c>
      <c r="D79" s="3">
        <v>21627089</v>
      </c>
      <c r="E79" s="3">
        <v>11305985</v>
      </c>
      <c r="F79" s="3">
        <v>11305985</v>
      </c>
      <c r="G79" s="3">
        <v>11305985</v>
      </c>
      <c r="H79" s="3">
        <v>29293479</v>
      </c>
      <c r="I79" s="3">
        <v>16752200</v>
      </c>
      <c r="J79" s="3">
        <v>17561729</v>
      </c>
      <c r="K79" s="3">
        <v>17930905</v>
      </c>
    </row>
    <row r="80" spans="1:11" ht="12.75" hidden="1">
      <c r="A80" s="2" t="s">
        <v>67</v>
      </c>
      <c r="B80" s="3">
        <v>38360851</v>
      </c>
      <c r="C80" s="3">
        <v>46603596</v>
      </c>
      <c r="D80" s="3">
        <v>30488661</v>
      </c>
      <c r="E80" s="3">
        <v>9170552</v>
      </c>
      <c r="F80" s="3">
        <v>9170552</v>
      </c>
      <c r="G80" s="3">
        <v>9170552</v>
      </c>
      <c r="H80" s="3">
        <v>57724735</v>
      </c>
      <c r="I80" s="3">
        <v>20583684</v>
      </c>
      <c r="J80" s="3">
        <v>21935312</v>
      </c>
      <c r="K80" s="3">
        <v>23267511</v>
      </c>
    </row>
    <row r="81" spans="1:11" ht="12.75" hidden="1">
      <c r="A81" s="2" t="s">
        <v>68</v>
      </c>
      <c r="B81" s="3">
        <v>7788763</v>
      </c>
      <c r="C81" s="3">
        <v>12585666</v>
      </c>
      <c r="D81" s="3">
        <v>13627497</v>
      </c>
      <c r="E81" s="3">
        <v>9242554</v>
      </c>
      <c r="F81" s="3">
        <v>9242554</v>
      </c>
      <c r="G81" s="3">
        <v>9242554</v>
      </c>
      <c r="H81" s="3">
        <v>742896</v>
      </c>
      <c r="I81" s="3">
        <v>10166809</v>
      </c>
      <c r="J81" s="3">
        <v>15809016</v>
      </c>
      <c r="K81" s="3">
        <v>14306606</v>
      </c>
    </row>
    <row r="82" spans="1:11" ht="12.75" hidden="1">
      <c r="A82" s="2" t="s">
        <v>69</v>
      </c>
      <c r="B82" s="3">
        <v>78931</v>
      </c>
      <c r="C82" s="3">
        <v>25602</v>
      </c>
      <c r="D82" s="3">
        <v>31791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97561310</v>
      </c>
      <c r="C83" s="3">
        <v>92420672</v>
      </c>
      <c r="D83" s="3">
        <v>101123177</v>
      </c>
      <c r="E83" s="3">
        <v>153089785</v>
      </c>
      <c r="F83" s="3">
        <v>142445328</v>
      </c>
      <c r="G83" s="3">
        <v>142445328</v>
      </c>
      <c r="H83" s="3">
        <v>122814543</v>
      </c>
      <c r="I83" s="3">
        <v>157106760</v>
      </c>
      <c r="J83" s="3">
        <v>175577463</v>
      </c>
      <c r="K83" s="3">
        <v>193827729</v>
      </c>
    </row>
    <row r="84" spans="1:11" ht="12.75" hidden="1">
      <c r="A84" s="2" t="s">
        <v>71</v>
      </c>
      <c r="B84" s="3">
        <v>3326719</v>
      </c>
      <c r="C84" s="3">
        <v>0</v>
      </c>
      <c r="D84" s="3">
        <v>0</v>
      </c>
      <c r="E84" s="3">
        <v>0</v>
      </c>
      <c r="F84" s="3">
        <v>5931459</v>
      </c>
      <c r="G84" s="3">
        <v>5931459</v>
      </c>
      <c r="H84" s="3">
        <v>5931459</v>
      </c>
      <c r="I84" s="3">
        <v>16101302</v>
      </c>
      <c r="J84" s="3">
        <v>17021268</v>
      </c>
      <c r="K84" s="3">
        <v>17992294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4077635</v>
      </c>
      <c r="C5" s="6">
        <v>4498392</v>
      </c>
      <c r="D5" s="23">
        <v>4424239</v>
      </c>
      <c r="E5" s="24">
        <v>4331323</v>
      </c>
      <c r="F5" s="6">
        <v>4331323</v>
      </c>
      <c r="G5" s="25">
        <v>4331323</v>
      </c>
      <c r="H5" s="26">
        <v>0</v>
      </c>
      <c r="I5" s="24">
        <v>4543217</v>
      </c>
      <c r="J5" s="6">
        <v>5038769</v>
      </c>
      <c r="K5" s="25">
        <v>5289530</v>
      </c>
    </row>
    <row r="6" spans="1:11" ht="13.5">
      <c r="A6" s="22" t="s">
        <v>18</v>
      </c>
      <c r="B6" s="6">
        <v>14856392</v>
      </c>
      <c r="C6" s="6">
        <v>15671908</v>
      </c>
      <c r="D6" s="23">
        <v>16998356</v>
      </c>
      <c r="E6" s="24">
        <v>18018052</v>
      </c>
      <c r="F6" s="6">
        <v>18018052</v>
      </c>
      <c r="G6" s="25">
        <v>18018052</v>
      </c>
      <c r="H6" s="26">
        <v>0</v>
      </c>
      <c r="I6" s="24">
        <v>19564238</v>
      </c>
      <c r="J6" s="6">
        <v>20866560</v>
      </c>
      <c r="K6" s="25">
        <v>22880254</v>
      </c>
    </row>
    <row r="7" spans="1:11" ht="13.5">
      <c r="A7" s="22" t="s">
        <v>19</v>
      </c>
      <c r="B7" s="6">
        <v>925184</v>
      </c>
      <c r="C7" s="6">
        <v>1212532</v>
      </c>
      <c r="D7" s="23">
        <v>1335243</v>
      </c>
      <c r="E7" s="24">
        <v>1297000</v>
      </c>
      <c r="F7" s="6">
        <v>1297000</v>
      </c>
      <c r="G7" s="25">
        <v>1297000</v>
      </c>
      <c r="H7" s="26">
        <v>0</v>
      </c>
      <c r="I7" s="24">
        <v>1297000</v>
      </c>
      <c r="J7" s="6">
        <v>1361850</v>
      </c>
      <c r="K7" s="25">
        <v>1429943</v>
      </c>
    </row>
    <row r="8" spans="1:11" ht="13.5">
      <c r="A8" s="22" t="s">
        <v>20</v>
      </c>
      <c r="B8" s="6">
        <v>18650665</v>
      </c>
      <c r="C8" s="6">
        <v>17561874</v>
      </c>
      <c r="D8" s="23">
        <v>17905813</v>
      </c>
      <c r="E8" s="24">
        <v>20489000</v>
      </c>
      <c r="F8" s="6">
        <v>20489000</v>
      </c>
      <c r="G8" s="25">
        <v>20489000</v>
      </c>
      <c r="H8" s="26">
        <v>0</v>
      </c>
      <c r="I8" s="24">
        <v>23060000</v>
      </c>
      <c r="J8" s="6">
        <v>22956000</v>
      </c>
      <c r="K8" s="25">
        <v>23611000</v>
      </c>
    </row>
    <row r="9" spans="1:11" ht="13.5">
      <c r="A9" s="22" t="s">
        <v>21</v>
      </c>
      <c r="B9" s="6">
        <v>2590384</v>
      </c>
      <c r="C9" s="6">
        <v>2953824</v>
      </c>
      <c r="D9" s="23">
        <v>2040847</v>
      </c>
      <c r="E9" s="24">
        <v>7843626</v>
      </c>
      <c r="F9" s="6">
        <v>7843626</v>
      </c>
      <c r="G9" s="25">
        <v>7843626</v>
      </c>
      <c r="H9" s="26">
        <v>0</v>
      </c>
      <c r="I9" s="24">
        <v>8891296</v>
      </c>
      <c r="J9" s="6">
        <v>10452061</v>
      </c>
      <c r="K9" s="25">
        <v>11774256</v>
      </c>
    </row>
    <row r="10" spans="1:11" ht="25.5">
      <c r="A10" s="27" t="s">
        <v>105</v>
      </c>
      <c r="B10" s="28">
        <f>SUM(B5:B9)</f>
        <v>41100260</v>
      </c>
      <c r="C10" s="29">
        <f aca="true" t="shared" si="0" ref="C10:K10">SUM(C5:C9)</f>
        <v>41898530</v>
      </c>
      <c r="D10" s="30">
        <f t="shared" si="0"/>
        <v>42704498</v>
      </c>
      <c r="E10" s="28">
        <f t="shared" si="0"/>
        <v>51979001</v>
      </c>
      <c r="F10" s="29">
        <f t="shared" si="0"/>
        <v>51979001</v>
      </c>
      <c r="G10" s="31">
        <f t="shared" si="0"/>
        <v>51979001</v>
      </c>
      <c r="H10" s="32">
        <f t="shared" si="0"/>
        <v>0</v>
      </c>
      <c r="I10" s="28">
        <f t="shared" si="0"/>
        <v>57355751</v>
      </c>
      <c r="J10" s="29">
        <f t="shared" si="0"/>
        <v>60675240</v>
      </c>
      <c r="K10" s="31">
        <f t="shared" si="0"/>
        <v>64984983</v>
      </c>
    </row>
    <row r="11" spans="1:11" ht="13.5">
      <c r="A11" s="22" t="s">
        <v>22</v>
      </c>
      <c r="B11" s="6">
        <v>11033995</v>
      </c>
      <c r="C11" s="6">
        <v>12463236</v>
      </c>
      <c r="D11" s="23">
        <v>13236780</v>
      </c>
      <c r="E11" s="24">
        <v>15378405</v>
      </c>
      <c r="F11" s="6">
        <v>15378405</v>
      </c>
      <c r="G11" s="25">
        <v>15378405</v>
      </c>
      <c r="H11" s="26">
        <v>0</v>
      </c>
      <c r="I11" s="24">
        <v>16881136</v>
      </c>
      <c r="J11" s="6">
        <v>18042310</v>
      </c>
      <c r="K11" s="25">
        <v>18750625</v>
      </c>
    </row>
    <row r="12" spans="1:11" ht="13.5">
      <c r="A12" s="22" t="s">
        <v>23</v>
      </c>
      <c r="B12" s="6">
        <v>1687659</v>
      </c>
      <c r="C12" s="6">
        <v>1784359</v>
      </c>
      <c r="D12" s="23">
        <v>1912960</v>
      </c>
      <c r="E12" s="24">
        <v>2018982</v>
      </c>
      <c r="F12" s="6">
        <v>2018982</v>
      </c>
      <c r="G12" s="25">
        <v>2018982</v>
      </c>
      <c r="H12" s="26">
        <v>0</v>
      </c>
      <c r="I12" s="24">
        <v>2062366</v>
      </c>
      <c r="J12" s="6">
        <v>2192532</v>
      </c>
      <c r="K12" s="25">
        <v>2331151</v>
      </c>
    </row>
    <row r="13" spans="1:11" ht="13.5">
      <c r="A13" s="22" t="s">
        <v>106</v>
      </c>
      <c r="B13" s="6">
        <v>2820976</v>
      </c>
      <c r="C13" s="6">
        <v>2657654</v>
      </c>
      <c r="D13" s="23">
        <v>2734043</v>
      </c>
      <c r="E13" s="24">
        <v>3671152</v>
      </c>
      <c r="F13" s="6">
        <v>3671152</v>
      </c>
      <c r="G13" s="25">
        <v>3671152</v>
      </c>
      <c r="H13" s="26">
        <v>0</v>
      </c>
      <c r="I13" s="24">
        <v>4322911</v>
      </c>
      <c r="J13" s="6">
        <v>5652076</v>
      </c>
      <c r="K13" s="25">
        <v>6582490</v>
      </c>
    </row>
    <row r="14" spans="1:11" ht="13.5">
      <c r="A14" s="22" t="s">
        <v>24</v>
      </c>
      <c r="B14" s="6">
        <v>826755</v>
      </c>
      <c r="C14" s="6">
        <v>531014</v>
      </c>
      <c r="D14" s="23">
        <v>811725</v>
      </c>
      <c r="E14" s="24">
        <v>531013</v>
      </c>
      <c r="F14" s="6">
        <v>531013</v>
      </c>
      <c r="G14" s="25">
        <v>531013</v>
      </c>
      <c r="H14" s="26">
        <v>0</v>
      </c>
      <c r="I14" s="24">
        <v>831014</v>
      </c>
      <c r="J14" s="6">
        <v>958587</v>
      </c>
      <c r="K14" s="25">
        <v>1098990</v>
      </c>
    </row>
    <row r="15" spans="1:11" ht="13.5">
      <c r="A15" s="22" t="s">
        <v>25</v>
      </c>
      <c r="B15" s="6">
        <v>6806986</v>
      </c>
      <c r="C15" s="6">
        <v>7469849</v>
      </c>
      <c r="D15" s="23">
        <v>8399183</v>
      </c>
      <c r="E15" s="24">
        <v>8975045</v>
      </c>
      <c r="F15" s="6">
        <v>8975045</v>
      </c>
      <c r="G15" s="25">
        <v>8975045</v>
      </c>
      <c r="H15" s="26">
        <v>0</v>
      </c>
      <c r="I15" s="24">
        <v>10167101</v>
      </c>
      <c r="J15" s="6">
        <v>10663120</v>
      </c>
      <c r="K15" s="25">
        <v>11933224</v>
      </c>
    </row>
    <row r="16" spans="1:11" ht="13.5">
      <c r="A16" s="33" t="s">
        <v>26</v>
      </c>
      <c r="B16" s="6">
        <v>7436334</v>
      </c>
      <c r="C16" s="6">
        <v>7408903</v>
      </c>
      <c r="D16" s="23">
        <v>7536185</v>
      </c>
      <c r="E16" s="24">
        <v>8302311</v>
      </c>
      <c r="F16" s="6">
        <v>8302311</v>
      </c>
      <c r="G16" s="25">
        <v>8302311</v>
      </c>
      <c r="H16" s="26">
        <v>0</v>
      </c>
      <c r="I16" s="24">
        <v>9303352</v>
      </c>
      <c r="J16" s="6">
        <v>10420695</v>
      </c>
      <c r="K16" s="25">
        <v>11178467</v>
      </c>
    </row>
    <row r="17" spans="1:11" ht="13.5">
      <c r="A17" s="22" t="s">
        <v>27</v>
      </c>
      <c r="B17" s="6">
        <v>12601431</v>
      </c>
      <c r="C17" s="6">
        <v>11914104</v>
      </c>
      <c r="D17" s="23">
        <v>12583418</v>
      </c>
      <c r="E17" s="24">
        <v>14902093</v>
      </c>
      <c r="F17" s="6">
        <v>14902093</v>
      </c>
      <c r="G17" s="25">
        <v>14902093</v>
      </c>
      <c r="H17" s="26">
        <v>0</v>
      </c>
      <c r="I17" s="24">
        <v>15587871</v>
      </c>
      <c r="J17" s="6">
        <v>15345920</v>
      </c>
      <c r="K17" s="25">
        <v>16310112</v>
      </c>
    </row>
    <row r="18" spans="1:11" ht="13.5">
      <c r="A18" s="34" t="s">
        <v>28</v>
      </c>
      <c r="B18" s="35">
        <f>SUM(B11:B17)</f>
        <v>43214136</v>
      </c>
      <c r="C18" s="36">
        <f aca="true" t="shared" si="1" ref="C18:K18">SUM(C11:C17)</f>
        <v>44229119</v>
      </c>
      <c r="D18" s="37">
        <f t="shared" si="1"/>
        <v>47214294</v>
      </c>
      <c r="E18" s="35">
        <f t="shared" si="1"/>
        <v>53779001</v>
      </c>
      <c r="F18" s="36">
        <f t="shared" si="1"/>
        <v>53779001</v>
      </c>
      <c r="G18" s="38">
        <f t="shared" si="1"/>
        <v>53779001</v>
      </c>
      <c r="H18" s="39">
        <f t="shared" si="1"/>
        <v>0</v>
      </c>
      <c r="I18" s="35">
        <f t="shared" si="1"/>
        <v>59155751</v>
      </c>
      <c r="J18" s="36">
        <f t="shared" si="1"/>
        <v>63275240</v>
      </c>
      <c r="K18" s="38">
        <f t="shared" si="1"/>
        <v>68185059</v>
      </c>
    </row>
    <row r="19" spans="1:11" ht="13.5">
      <c r="A19" s="34" t="s">
        <v>29</v>
      </c>
      <c r="B19" s="40">
        <f>+B10-B18</f>
        <v>-2113876</v>
      </c>
      <c r="C19" s="41">
        <f aca="true" t="shared" si="2" ref="C19:K19">+C10-C18</f>
        <v>-2330589</v>
      </c>
      <c r="D19" s="42">
        <f t="shared" si="2"/>
        <v>-4509796</v>
      </c>
      <c r="E19" s="40">
        <f t="shared" si="2"/>
        <v>-1800000</v>
      </c>
      <c r="F19" s="41">
        <f t="shared" si="2"/>
        <v>-1800000</v>
      </c>
      <c r="G19" s="43">
        <f t="shared" si="2"/>
        <v>-1800000</v>
      </c>
      <c r="H19" s="44">
        <f t="shared" si="2"/>
        <v>0</v>
      </c>
      <c r="I19" s="40">
        <f t="shared" si="2"/>
        <v>-1800000</v>
      </c>
      <c r="J19" s="41">
        <f t="shared" si="2"/>
        <v>-2600000</v>
      </c>
      <c r="K19" s="43">
        <f t="shared" si="2"/>
        <v>-3200076</v>
      </c>
    </row>
    <row r="20" spans="1:11" ht="13.5">
      <c r="A20" s="22" t="s">
        <v>30</v>
      </c>
      <c r="B20" s="24">
        <v>10088203</v>
      </c>
      <c r="C20" s="6">
        <v>14437056</v>
      </c>
      <c r="D20" s="23">
        <v>7357500</v>
      </c>
      <c r="E20" s="24">
        <v>19848000</v>
      </c>
      <c r="F20" s="6">
        <v>19848000</v>
      </c>
      <c r="G20" s="25">
        <v>19848000</v>
      </c>
      <c r="H20" s="26">
        <v>0</v>
      </c>
      <c r="I20" s="24">
        <v>7928000</v>
      </c>
      <c r="J20" s="6">
        <v>8054000</v>
      </c>
      <c r="K20" s="25">
        <v>8244000</v>
      </c>
    </row>
    <row r="21" spans="1:11" ht="13.5">
      <c r="A21" s="22" t="s">
        <v>107</v>
      </c>
      <c r="B21" s="45">
        <v>121297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108</v>
      </c>
      <c r="B22" s="51">
        <f>SUM(B19:B21)</f>
        <v>8095624</v>
      </c>
      <c r="C22" s="52">
        <f aca="true" t="shared" si="3" ref="C22:K22">SUM(C19:C21)</f>
        <v>12106467</v>
      </c>
      <c r="D22" s="53">
        <f t="shared" si="3"/>
        <v>2847704</v>
      </c>
      <c r="E22" s="51">
        <f t="shared" si="3"/>
        <v>18048000</v>
      </c>
      <c r="F22" s="52">
        <f t="shared" si="3"/>
        <v>18048000</v>
      </c>
      <c r="G22" s="54">
        <f t="shared" si="3"/>
        <v>18048000</v>
      </c>
      <c r="H22" s="55">
        <f t="shared" si="3"/>
        <v>0</v>
      </c>
      <c r="I22" s="51">
        <f t="shared" si="3"/>
        <v>6128000</v>
      </c>
      <c r="J22" s="52">
        <f t="shared" si="3"/>
        <v>5454000</v>
      </c>
      <c r="K22" s="54">
        <f t="shared" si="3"/>
        <v>5043924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8095624</v>
      </c>
      <c r="C24" s="41">
        <f aca="true" t="shared" si="4" ref="C24:K24">SUM(C22:C23)</f>
        <v>12106467</v>
      </c>
      <c r="D24" s="42">
        <f t="shared" si="4"/>
        <v>2847704</v>
      </c>
      <c r="E24" s="40">
        <f t="shared" si="4"/>
        <v>18048000</v>
      </c>
      <c r="F24" s="41">
        <f t="shared" si="4"/>
        <v>18048000</v>
      </c>
      <c r="G24" s="43">
        <f t="shared" si="4"/>
        <v>18048000</v>
      </c>
      <c r="H24" s="44">
        <f t="shared" si="4"/>
        <v>0</v>
      </c>
      <c r="I24" s="40">
        <f t="shared" si="4"/>
        <v>6128000</v>
      </c>
      <c r="J24" s="41">
        <f t="shared" si="4"/>
        <v>5454000</v>
      </c>
      <c r="K24" s="43">
        <f t="shared" si="4"/>
        <v>5043924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10251560</v>
      </c>
      <c r="C27" s="7">
        <v>14499589</v>
      </c>
      <c r="D27" s="64">
        <v>7661164</v>
      </c>
      <c r="E27" s="65">
        <v>19848000</v>
      </c>
      <c r="F27" s="7">
        <v>19848000</v>
      </c>
      <c r="G27" s="66">
        <v>19848000</v>
      </c>
      <c r="H27" s="67">
        <v>0</v>
      </c>
      <c r="I27" s="65">
        <v>7928000</v>
      </c>
      <c r="J27" s="7">
        <v>8054000</v>
      </c>
      <c r="K27" s="66">
        <v>8244000</v>
      </c>
    </row>
    <row r="28" spans="1:11" ht="13.5">
      <c r="A28" s="68" t="s">
        <v>30</v>
      </c>
      <c r="B28" s="6">
        <v>10088203</v>
      </c>
      <c r="C28" s="6">
        <v>14437056</v>
      </c>
      <c r="D28" s="23">
        <v>7357501</v>
      </c>
      <c r="E28" s="24">
        <v>19848000</v>
      </c>
      <c r="F28" s="6">
        <v>19848000</v>
      </c>
      <c r="G28" s="25">
        <v>19848000</v>
      </c>
      <c r="H28" s="26">
        <v>0</v>
      </c>
      <c r="I28" s="24">
        <v>7928000</v>
      </c>
      <c r="J28" s="6">
        <v>8054000</v>
      </c>
      <c r="K28" s="25">
        <v>8244000</v>
      </c>
    </row>
    <row r="29" spans="1:11" ht="13.5">
      <c r="A29" s="22" t="s">
        <v>110</v>
      </c>
      <c r="B29" s="6">
        <v>121297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42060</v>
      </c>
      <c r="C31" s="6">
        <v>62533</v>
      </c>
      <c r="D31" s="23">
        <v>303663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10251560</v>
      </c>
      <c r="C32" s="7">
        <f aca="true" t="shared" si="5" ref="C32:K32">SUM(C28:C31)</f>
        <v>14499589</v>
      </c>
      <c r="D32" s="64">
        <f t="shared" si="5"/>
        <v>7661164</v>
      </c>
      <c r="E32" s="65">
        <f t="shared" si="5"/>
        <v>19848000</v>
      </c>
      <c r="F32" s="7">
        <f t="shared" si="5"/>
        <v>19848000</v>
      </c>
      <c r="G32" s="66">
        <f t="shared" si="5"/>
        <v>19848000</v>
      </c>
      <c r="H32" s="67">
        <f t="shared" si="5"/>
        <v>0</v>
      </c>
      <c r="I32" s="65">
        <f t="shared" si="5"/>
        <v>7928000</v>
      </c>
      <c r="J32" s="7">
        <f t="shared" si="5"/>
        <v>8054000</v>
      </c>
      <c r="K32" s="66">
        <f t="shared" si="5"/>
        <v>8244000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23609101</v>
      </c>
      <c r="C35" s="6">
        <v>25328191</v>
      </c>
      <c r="D35" s="23">
        <v>24623390</v>
      </c>
      <c r="E35" s="24">
        <v>28888689</v>
      </c>
      <c r="F35" s="6">
        <v>28888689</v>
      </c>
      <c r="G35" s="25">
        <v>28888689</v>
      </c>
      <c r="H35" s="26">
        <v>30137525</v>
      </c>
      <c r="I35" s="24">
        <v>31320426</v>
      </c>
      <c r="J35" s="6">
        <v>32639170</v>
      </c>
      <c r="K35" s="25">
        <v>31755272</v>
      </c>
    </row>
    <row r="36" spans="1:11" ht="13.5">
      <c r="A36" s="22" t="s">
        <v>39</v>
      </c>
      <c r="B36" s="6">
        <v>100712286</v>
      </c>
      <c r="C36" s="6">
        <v>112734593</v>
      </c>
      <c r="D36" s="23">
        <v>117341783</v>
      </c>
      <c r="E36" s="24">
        <v>125792507</v>
      </c>
      <c r="F36" s="6">
        <v>125792507</v>
      </c>
      <c r="G36" s="25">
        <v>125792507</v>
      </c>
      <c r="H36" s="26">
        <v>121548469</v>
      </c>
      <c r="I36" s="24">
        <v>130628050</v>
      </c>
      <c r="J36" s="6">
        <v>133023357</v>
      </c>
      <c r="K36" s="25">
        <v>134679279</v>
      </c>
    </row>
    <row r="37" spans="1:11" ht="13.5">
      <c r="A37" s="22" t="s">
        <v>40</v>
      </c>
      <c r="B37" s="6">
        <v>4561506</v>
      </c>
      <c r="C37" s="6">
        <v>4630712</v>
      </c>
      <c r="D37" s="23">
        <v>5104496</v>
      </c>
      <c r="E37" s="24">
        <v>6584740</v>
      </c>
      <c r="F37" s="6">
        <v>6584740</v>
      </c>
      <c r="G37" s="25">
        <v>6584740</v>
      </c>
      <c r="H37" s="26">
        <v>9207854</v>
      </c>
      <c r="I37" s="24">
        <v>6884596</v>
      </c>
      <c r="J37" s="6">
        <v>6907196</v>
      </c>
      <c r="K37" s="25">
        <v>6936196</v>
      </c>
    </row>
    <row r="38" spans="1:11" ht="13.5">
      <c r="A38" s="22" t="s">
        <v>41</v>
      </c>
      <c r="B38" s="6">
        <v>12904491</v>
      </c>
      <c r="C38" s="6">
        <v>15048308</v>
      </c>
      <c r="D38" s="23">
        <v>11811034</v>
      </c>
      <c r="E38" s="24">
        <v>13498884</v>
      </c>
      <c r="F38" s="6">
        <v>13498884</v>
      </c>
      <c r="G38" s="25">
        <v>13498884</v>
      </c>
      <c r="H38" s="26">
        <v>11811033</v>
      </c>
      <c r="I38" s="24">
        <v>12530249</v>
      </c>
      <c r="J38" s="6">
        <v>13321387</v>
      </c>
      <c r="K38" s="25">
        <v>14191639</v>
      </c>
    </row>
    <row r="39" spans="1:11" ht="13.5">
      <c r="A39" s="22" t="s">
        <v>42</v>
      </c>
      <c r="B39" s="6">
        <v>106855390</v>
      </c>
      <c r="C39" s="6">
        <v>118383764</v>
      </c>
      <c r="D39" s="23">
        <v>125049643</v>
      </c>
      <c r="E39" s="24">
        <v>134597572</v>
      </c>
      <c r="F39" s="6">
        <v>134597572</v>
      </c>
      <c r="G39" s="25">
        <v>134597572</v>
      </c>
      <c r="H39" s="26">
        <v>130667107</v>
      </c>
      <c r="I39" s="24">
        <v>142533631</v>
      </c>
      <c r="J39" s="6">
        <v>145433944</v>
      </c>
      <c r="K39" s="25">
        <v>145306716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10431104</v>
      </c>
      <c r="C42" s="6">
        <v>16027314</v>
      </c>
      <c r="D42" s="23">
        <v>7025180</v>
      </c>
      <c r="E42" s="24">
        <v>21589453</v>
      </c>
      <c r="F42" s="6">
        <v>21589453</v>
      </c>
      <c r="G42" s="25">
        <v>21589453</v>
      </c>
      <c r="H42" s="26">
        <v>-34574036</v>
      </c>
      <c r="I42" s="24">
        <v>10322922</v>
      </c>
      <c r="J42" s="6">
        <v>11115368</v>
      </c>
      <c r="K42" s="25">
        <v>11588046</v>
      </c>
    </row>
    <row r="43" spans="1:11" ht="13.5">
      <c r="A43" s="22" t="s">
        <v>45</v>
      </c>
      <c r="B43" s="6">
        <v>-10000571</v>
      </c>
      <c r="C43" s="6">
        <v>-14441448</v>
      </c>
      <c r="D43" s="23">
        <v>-7625313</v>
      </c>
      <c r="E43" s="24">
        <v>-19838955</v>
      </c>
      <c r="F43" s="6">
        <v>-19838955</v>
      </c>
      <c r="G43" s="25">
        <v>-19838955</v>
      </c>
      <c r="H43" s="26">
        <v>34990162</v>
      </c>
      <c r="I43" s="24">
        <v>-7919510</v>
      </c>
      <c r="J43" s="6">
        <v>-8046468</v>
      </c>
      <c r="K43" s="25">
        <v>-8236100</v>
      </c>
    </row>
    <row r="44" spans="1:11" ht="13.5">
      <c r="A44" s="22" t="s">
        <v>46</v>
      </c>
      <c r="B44" s="6">
        <v>24370</v>
      </c>
      <c r="C44" s="6">
        <v>15360</v>
      </c>
      <c r="D44" s="23">
        <v>8650</v>
      </c>
      <c r="E44" s="24">
        <v>29000</v>
      </c>
      <c r="F44" s="6">
        <v>29000</v>
      </c>
      <c r="G44" s="25">
        <v>29000</v>
      </c>
      <c r="H44" s="26">
        <v>31000</v>
      </c>
      <c r="I44" s="24">
        <v>10000</v>
      </c>
      <c r="J44" s="6">
        <v>10000</v>
      </c>
      <c r="K44" s="25">
        <v>10000</v>
      </c>
    </row>
    <row r="45" spans="1:11" ht="13.5">
      <c r="A45" s="34" t="s">
        <v>47</v>
      </c>
      <c r="B45" s="7">
        <v>21602265</v>
      </c>
      <c r="C45" s="7">
        <v>23203491</v>
      </c>
      <c r="D45" s="64">
        <v>22612008</v>
      </c>
      <c r="E45" s="65">
        <v>22868890</v>
      </c>
      <c r="F45" s="7">
        <v>22868890</v>
      </c>
      <c r="G45" s="66">
        <v>22868890</v>
      </c>
      <c r="H45" s="67">
        <v>21536518</v>
      </c>
      <c r="I45" s="65">
        <v>25282302</v>
      </c>
      <c r="J45" s="7">
        <v>28361202</v>
      </c>
      <c r="K45" s="66">
        <v>31723148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21602266</v>
      </c>
      <c r="C48" s="6">
        <v>23203492</v>
      </c>
      <c r="D48" s="23">
        <v>22612007</v>
      </c>
      <c r="E48" s="24">
        <v>22868891</v>
      </c>
      <c r="F48" s="6">
        <v>22868891</v>
      </c>
      <c r="G48" s="25">
        <v>22868891</v>
      </c>
      <c r="H48" s="26">
        <v>28600419</v>
      </c>
      <c r="I48" s="24">
        <v>25282302</v>
      </c>
      <c r="J48" s="6">
        <v>28361202</v>
      </c>
      <c r="K48" s="25">
        <v>31723148</v>
      </c>
    </row>
    <row r="49" spans="1:11" ht="13.5">
      <c r="A49" s="22" t="s">
        <v>50</v>
      </c>
      <c r="B49" s="6">
        <f>+B75</f>
        <v>12060974.019250747</v>
      </c>
      <c r="C49" s="6">
        <f aca="true" t="shared" si="6" ref="C49:K49">+C75</f>
        <v>12160940.22500074</v>
      </c>
      <c r="D49" s="23">
        <f t="shared" si="6"/>
        <v>12641201.126522955</v>
      </c>
      <c r="E49" s="24">
        <f t="shared" si="6"/>
        <v>12076210.860699637</v>
      </c>
      <c r="F49" s="6">
        <f t="shared" si="6"/>
        <v>12076210.860699637</v>
      </c>
      <c r="G49" s="25">
        <f t="shared" si="6"/>
        <v>12076210.860699637</v>
      </c>
      <c r="H49" s="26">
        <f t="shared" si="6"/>
        <v>20955045</v>
      </c>
      <c r="I49" s="24">
        <f t="shared" si="6"/>
        <v>12604675.566584384</v>
      </c>
      <c r="J49" s="6">
        <f t="shared" si="6"/>
        <v>13909330.09303363</v>
      </c>
      <c r="K49" s="25">
        <f t="shared" si="6"/>
        <v>17883274.762076143</v>
      </c>
    </row>
    <row r="50" spans="1:11" ht="13.5">
      <c r="A50" s="34" t="s">
        <v>51</v>
      </c>
      <c r="B50" s="7">
        <f>+B48-B49</f>
        <v>9541291.980749253</v>
      </c>
      <c r="C50" s="7">
        <f aca="true" t="shared" si="7" ref="C50:K50">+C48-C49</f>
        <v>11042551.77499926</v>
      </c>
      <c r="D50" s="64">
        <f t="shared" si="7"/>
        <v>9970805.873477045</v>
      </c>
      <c r="E50" s="65">
        <f t="shared" si="7"/>
        <v>10792680.139300363</v>
      </c>
      <c r="F50" s="7">
        <f t="shared" si="7"/>
        <v>10792680.139300363</v>
      </c>
      <c r="G50" s="66">
        <f t="shared" si="7"/>
        <v>10792680.139300363</v>
      </c>
      <c r="H50" s="67">
        <f t="shared" si="7"/>
        <v>7645374</v>
      </c>
      <c r="I50" s="65">
        <f t="shared" si="7"/>
        <v>12677626.433415616</v>
      </c>
      <c r="J50" s="7">
        <f t="shared" si="7"/>
        <v>14451871.90696637</v>
      </c>
      <c r="K50" s="66">
        <f t="shared" si="7"/>
        <v>13839873.237923857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100655297</v>
      </c>
      <c r="C53" s="6">
        <v>116394952</v>
      </c>
      <c r="D53" s="23">
        <v>116063733</v>
      </c>
      <c r="E53" s="24">
        <v>125762633</v>
      </c>
      <c r="F53" s="6">
        <v>125762633</v>
      </c>
      <c r="G53" s="25">
        <v>125762633</v>
      </c>
      <c r="H53" s="26">
        <v>105914633</v>
      </c>
      <c r="I53" s="24">
        <v>125762517</v>
      </c>
      <c r="J53" s="6">
        <v>129352678</v>
      </c>
      <c r="K53" s="25">
        <v>131754677</v>
      </c>
    </row>
    <row r="54" spans="1:11" ht="13.5">
      <c r="A54" s="22" t="s">
        <v>106</v>
      </c>
      <c r="B54" s="6">
        <v>2820976</v>
      </c>
      <c r="C54" s="6">
        <v>2657654</v>
      </c>
      <c r="D54" s="23">
        <v>2734043</v>
      </c>
      <c r="E54" s="24">
        <v>3671152</v>
      </c>
      <c r="F54" s="6">
        <v>3671152</v>
      </c>
      <c r="G54" s="25">
        <v>3671152</v>
      </c>
      <c r="H54" s="26">
        <v>0</v>
      </c>
      <c r="I54" s="24">
        <v>4322911</v>
      </c>
      <c r="J54" s="6">
        <v>5652076</v>
      </c>
      <c r="K54" s="25">
        <v>6582490</v>
      </c>
    </row>
    <row r="55" spans="1:11" ht="13.5">
      <c r="A55" s="22" t="s">
        <v>54</v>
      </c>
      <c r="B55" s="6">
        <v>9879497</v>
      </c>
      <c r="C55" s="6">
        <v>12744987</v>
      </c>
      <c r="D55" s="23">
        <v>7192513</v>
      </c>
      <c r="E55" s="24">
        <v>6598000</v>
      </c>
      <c r="F55" s="6">
        <v>6598000</v>
      </c>
      <c r="G55" s="25">
        <v>6598000</v>
      </c>
      <c r="H55" s="26">
        <v>0</v>
      </c>
      <c r="I55" s="24">
        <v>7928000</v>
      </c>
      <c r="J55" s="6">
        <v>8054000</v>
      </c>
      <c r="K55" s="25">
        <v>8244000</v>
      </c>
    </row>
    <row r="56" spans="1:11" ht="13.5">
      <c r="A56" s="22" t="s">
        <v>55</v>
      </c>
      <c r="B56" s="6">
        <v>715356</v>
      </c>
      <c r="C56" s="6">
        <v>734386</v>
      </c>
      <c r="D56" s="23">
        <v>714779</v>
      </c>
      <c r="E56" s="24">
        <v>972600</v>
      </c>
      <c r="F56" s="6">
        <v>972600</v>
      </c>
      <c r="G56" s="25">
        <v>972600</v>
      </c>
      <c r="H56" s="26">
        <v>0</v>
      </c>
      <c r="I56" s="24">
        <v>985000</v>
      </c>
      <c r="J56" s="6">
        <v>1039211</v>
      </c>
      <c r="K56" s="25">
        <v>1296364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4628951</v>
      </c>
      <c r="C59" s="6">
        <v>4867044</v>
      </c>
      <c r="D59" s="23">
        <v>6526781</v>
      </c>
      <c r="E59" s="24">
        <v>6930547</v>
      </c>
      <c r="F59" s="6">
        <v>6930547</v>
      </c>
      <c r="G59" s="25">
        <v>6930547</v>
      </c>
      <c r="H59" s="26">
        <v>6930547</v>
      </c>
      <c r="I59" s="24">
        <v>7684655</v>
      </c>
      <c r="J59" s="6">
        <v>8715083</v>
      </c>
      <c r="K59" s="25">
        <v>9413736</v>
      </c>
    </row>
    <row r="60" spans="1:11" ht="13.5">
      <c r="A60" s="33" t="s">
        <v>58</v>
      </c>
      <c r="B60" s="6">
        <v>5383500</v>
      </c>
      <c r="C60" s="6">
        <v>6015629</v>
      </c>
      <c r="D60" s="23">
        <v>7536185</v>
      </c>
      <c r="E60" s="24">
        <v>9184867</v>
      </c>
      <c r="F60" s="6">
        <v>9179658</v>
      </c>
      <c r="G60" s="25">
        <v>9179658</v>
      </c>
      <c r="H60" s="26">
        <v>9179658</v>
      </c>
      <c r="I60" s="24">
        <v>9303352</v>
      </c>
      <c r="J60" s="6">
        <v>9638695</v>
      </c>
      <c r="K60" s="25">
        <v>10857467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735</v>
      </c>
      <c r="C63" s="92">
        <v>70</v>
      </c>
      <c r="D63" s="93">
        <v>160</v>
      </c>
      <c r="E63" s="91">
        <v>160</v>
      </c>
      <c r="F63" s="92">
        <v>160</v>
      </c>
      <c r="G63" s="93">
        <v>160</v>
      </c>
      <c r="H63" s="94">
        <v>160</v>
      </c>
      <c r="I63" s="91">
        <v>160</v>
      </c>
      <c r="J63" s="92">
        <v>160</v>
      </c>
      <c r="K63" s="93">
        <v>160</v>
      </c>
    </row>
    <row r="64" spans="1:11" ht="13.5">
      <c r="A64" s="90" t="s">
        <v>62</v>
      </c>
      <c r="B64" s="91">
        <v>326</v>
      </c>
      <c r="C64" s="92">
        <v>326</v>
      </c>
      <c r="D64" s="93">
        <v>891</v>
      </c>
      <c r="E64" s="91">
        <v>891</v>
      </c>
      <c r="F64" s="92">
        <v>891</v>
      </c>
      <c r="G64" s="93">
        <v>891</v>
      </c>
      <c r="H64" s="94">
        <v>891</v>
      </c>
      <c r="I64" s="91">
        <v>891</v>
      </c>
      <c r="J64" s="92">
        <v>891</v>
      </c>
      <c r="K64" s="93">
        <v>891</v>
      </c>
    </row>
    <row r="65" spans="1:11" ht="13.5">
      <c r="A65" s="90" t="s">
        <v>63</v>
      </c>
      <c r="B65" s="91">
        <v>0</v>
      </c>
      <c r="C65" s="92">
        <v>0</v>
      </c>
      <c r="D65" s="93">
        <v>891</v>
      </c>
      <c r="E65" s="91">
        <v>891</v>
      </c>
      <c r="F65" s="92">
        <v>891</v>
      </c>
      <c r="G65" s="93">
        <v>891</v>
      </c>
      <c r="H65" s="94">
        <v>891</v>
      </c>
      <c r="I65" s="91">
        <v>891</v>
      </c>
      <c r="J65" s="92">
        <v>891</v>
      </c>
      <c r="K65" s="93">
        <v>891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1.1451090113453046</v>
      </c>
      <c r="C70" s="5">
        <f aca="true" t="shared" si="8" ref="C70:K70">IF(ISERROR(C71/C72),0,(C71/C72))</f>
        <v>0.9458561543779993</v>
      </c>
      <c r="D70" s="5">
        <f t="shared" si="8"/>
        <v>0.9261520539058166</v>
      </c>
      <c r="E70" s="5">
        <f t="shared" si="8"/>
        <v>0.9227053978503164</v>
      </c>
      <c r="F70" s="5">
        <f t="shared" si="8"/>
        <v>0.9227053978503164</v>
      </c>
      <c r="G70" s="5">
        <f t="shared" si="8"/>
        <v>0.9227053978503164</v>
      </c>
      <c r="H70" s="5">
        <f t="shared" si="8"/>
        <v>0</v>
      </c>
      <c r="I70" s="5">
        <f t="shared" si="8"/>
        <v>0.9263614250127225</v>
      </c>
      <c r="J70" s="5">
        <f t="shared" si="8"/>
        <v>0.9299904091025236</v>
      </c>
      <c r="K70" s="5">
        <f t="shared" si="8"/>
        <v>0.931883630198648</v>
      </c>
    </row>
    <row r="71" spans="1:11" ht="12.75" hidden="1">
      <c r="A71" s="1" t="s">
        <v>112</v>
      </c>
      <c r="B71" s="1">
        <f>+B83</f>
        <v>24647797</v>
      </c>
      <c r="C71" s="1">
        <f aca="true" t="shared" si="9" ref="C71:K71">+C83</f>
        <v>21872095</v>
      </c>
      <c r="D71" s="1">
        <f t="shared" si="9"/>
        <v>21730715</v>
      </c>
      <c r="E71" s="1">
        <f t="shared" si="9"/>
        <v>27859245</v>
      </c>
      <c r="F71" s="1">
        <f t="shared" si="9"/>
        <v>27859245</v>
      </c>
      <c r="G71" s="1">
        <f t="shared" si="9"/>
        <v>27859245</v>
      </c>
      <c r="H71" s="1">
        <f t="shared" si="9"/>
        <v>14842124</v>
      </c>
      <c r="I71" s="1">
        <f t="shared" si="9"/>
        <v>30568770</v>
      </c>
      <c r="J71" s="1">
        <f t="shared" si="9"/>
        <v>33812024</v>
      </c>
      <c r="K71" s="1">
        <f t="shared" si="9"/>
        <v>37223197</v>
      </c>
    </row>
    <row r="72" spans="1:11" ht="12.75" hidden="1">
      <c r="A72" s="1" t="s">
        <v>113</v>
      </c>
      <c r="B72" s="1">
        <f>+B77</f>
        <v>21524411</v>
      </c>
      <c r="C72" s="1">
        <f aca="true" t="shared" si="10" ref="C72:K72">+C77</f>
        <v>23124124</v>
      </c>
      <c r="D72" s="1">
        <f t="shared" si="10"/>
        <v>23463442</v>
      </c>
      <c r="E72" s="1">
        <f t="shared" si="10"/>
        <v>30193001</v>
      </c>
      <c r="F72" s="1">
        <f t="shared" si="10"/>
        <v>30193001</v>
      </c>
      <c r="G72" s="1">
        <f t="shared" si="10"/>
        <v>30193001</v>
      </c>
      <c r="H72" s="1">
        <f t="shared" si="10"/>
        <v>0</v>
      </c>
      <c r="I72" s="1">
        <f t="shared" si="10"/>
        <v>32998751</v>
      </c>
      <c r="J72" s="1">
        <f t="shared" si="10"/>
        <v>36357390</v>
      </c>
      <c r="K72" s="1">
        <f t="shared" si="10"/>
        <v>39944040</v>
      </c>
    </row>
    <row r="73" spans="1:11" ht="12.75" hidden="1">
      <c r="A73" s="1" t="s">
        <v>114</v>
      </c>
      <c r="B73" s="1">
        <f>+B74</f>
        <v>-611887.6666666663</v>
      </c>
      <c r="C73" s="1">
        <f aca="true" t="shared" si="11" ref="C73:K73">+(C78+C80+C81+C82)-(B78+B80+B81+B82)</f>
        <v>112252</v>
      </c>
      <c r="D73" s="1">
        <f t="shared" si="11"/>
        <v>-119668</v>
      </c>
      <c r="E73" s="1">
        <f t="shared" si="11"/>
        <v>3993250</v>
      </c>
      <c r="F73" s="1">
        <f>+(F78+F80+F81+F82)-(D78+D80+D81+D82)</f>
        <v>3993250</v>
      </c>
      <c r="G73" s="1">
        <f>+(G78+G80+G81+G82)-(D78+D80+D81+D82)</f>
        <v>3993250</v>
      </c>
      <c r="H73" s="1">
        <f>+(H78+H80+H81+H82)-(D78+D80+D81+D82)</f>
        <v>-474277</v>
      </c>
      <c r="I73" s="1">
        <f>+(I78+I80+I81+I82)-(E78+E80+E81+E82)</f>
        <v>30073</v>
      </c>
      <c r="J73" s="1">
        <f t="shared" si="11"/>
        <v>-1766773</v>
      </c>
      <c r="K73" s="1">
        <f t="shared" si="11"/>
        <v>-4251432</v>
      </c>
    </row>
    <row r="74" spans="1:11" ht="12.75" hidden="1">
      <c r="A74" s="1" t="s">
        <v>115</v>
      </c>
      <c r="B74" s="1">
        <f>+TREND(C74:E74)</f>
        <v>-611887.6666666663</v>
      </c>
      <c r="C74" s="1">
        <f>+C73</f>
        <v>112252</v>
      </c>
      <c r="D74" s="1">
        <f aca="true" t="shared" si="12" ref="D74:K74">+D73</f>
        <v>-119668</v>
      </c>
      <c r="E74" s="1">
        <f t="shared" si="12"/>
        <v>3993250</v>
      </c>
      <c r="F74" s="1">
        <f t="shared" si="12"/>
        <v>3993250</v>
      </c>
      <c r="G74" s="1">
        <f t="shared" si="12"/>
        <v>3993250</v>
      </c>
      <c r="H74" s="1">
        <f t="shared" si="12"/>
        <v>-474277</v>
      </c>
      <c r="I74" s="1">
        <f t="shared" si="12"/>
        <v>30073</v>
      </c>
      <c r="J74" s="1">
        <f t="shared" si="12"/>
        <v>-1766773</v>
      </c>
      <c r="K74" s="1">
        <f t="shared" si="12"/>
        <v>-4251432</v>
      </c>
    </row>
    <row r="75" spans="1:11" ht="12.75" hidden="1">
      <c r="A75" s="1" t="s">
        <v>116</v>
      </c>
      <c r="B75" s="1">
        <f>+B84-(((B80+B81+B78)*B70)-B79)</f>
        <v>12060974.019250747</v>
      </c>
      <c r="C75" s="1">
        <f aca="true" t="shared" si="13" ref="C75:K75">+C84-(((C80+C81+C78)*C70)-C79)</f>
        <v>12160940.22500074</v>
      </c>
      <c r="D75" s="1">
        <f t="shared" si="13"/>
        <v>12641201.126522955</v>
      </c>
      <c r="E75" s="1">
        <f t="shared" si="13"/>
        <v>12076210.860699637</v>
      </c>
      <c r="F75" s="1">
        <f t="shared" si="13"/>
        <v>12076210.860699637</v>
      </c>
      <c r="G75" s="1">
        <f t="shared" si="13"/>
        <v>12076210.860699637</v>
      </c>
      <c r="H75" s="1">
        <f t="shared" si="13"/>
        <v>20955045</v>
      </c>
      <c r="I75" s="1">
        <f t="shared" si="13"/>
        <v>12604675.566584384</v>
      </c>
      <c r="J75" s="1">
        <f t="shared" si="13"/>
        <v>13909330.09303363</v>
      </c>
      <c r="K75" s="1">
        <f t="shared" si="13"/>
        <v>17883274.762076143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21524411</v>
      </c>
      <c r="C77" s="3">
        <v>23124124</v>
      </c>
      <c r="D77" s="3">
        <v>23463442</v>
      </c>
      <c r="E77" s="3">
        <v>30193001</v>
      </c>
      <c r="F77" s="3">
        <v>30193001</v>
      </c>
      <c r="G77" s="3">
        <v>30193001</v>
      </c>
      <c r="H77" s="3">
        <v>0</v>
      </c>
      <c r="I77" s="3">
        <v>32998751</v>
      </c>
      <c r="J77" s="3">
        <v>36357390</v>
      </c>
      <c r="K77" s="3">
        <v>39944040</v>
      </c>
    </row>
    <row r="78" spans="1:11" ht="12.75" hidden="1">
      <c r="A78" s="2" t="s">
        <v>65</v>
      </c>
      <c r="B78" s="3">
        <v>57003</v>
      </c>
      <c r="C78" s="3">
        <v>51391</v>
      </c>
      <c r="D78" s="3">
        <v>45039</v>
      </c>
      <c r="E78" s="3">
        <v>29874</v>
      </c>
      <c r="F78" s="3">
        <v>29874</v>
      </c>
      <c r="G78" s="3">
        <v>29874</v>
      </c>
      <c r="H78" s="3">
        <v>45039</v>
      </c>
      <c r="I78" s="3">
        <v>41621</v>
      </c>
      <c r="J78" s="3">
        <v>35004</v>
      </c>
      <c r="K78" s="3">
        <v>29416</v>
      </c>
    </row>
    <row r="79" spans="1:11" ht="12.75" hidden="1">
      <c r="A79" s="2" t="s">
        <v>66</v>
      </c>
      <c r="B79" s="3">
        <v>2945229</v>
      </c>
      <c r="C79" s="3">
        <v>2826767</v>
      </c>
      <c r="D79" s="3">
        <v>3152582</v>
      </c>
      <c r="E79" s="3">
        <v>4604751</v>
      </c>
      <c r="F79" s="3">
        <v>4604751</v>
      </c>
      <c r="G79" s="3">
        <v>4604751</v>
      </c>
      <c r="H79" s="3">
        <v>7909866</v>
      </c>
      <c r="I79" s="3">
        <v>4855064</v>
      </c>
      <c r="J79" s="3">
        <v>4867664</v>
      </c>
      <c r="K79" s="3">
        <v>4886664</v>
      </c>
    </row>
    <row r="80" spans="1:11" ht="12.75" hidden="1">
      <c r="A80" s="2" t="s">
        <v>67</v>
      </c>
      <c r="B80" s="3">
        <v>1983993</v>
      </c>
      <c r="C80" s="3">
        <v>2092456</v>
      </c>
      <c r="D80" s="3">
        <v>1972072</v>
      </c>
      <c r="E80" s="3">
        <v>6000119</v>
      </c>
      <c r="F80" s="3">
        <v>6000119</v>
      </c>
      <c r="G80" s="3">
        <v>6000119</v>
      </c>
      <c r="H80" s="3">
        <v>1506760</v>
      </c>
      <c r="I80" s="3">
        <v>6000119</v>
      </c>
      <c r="J80" s="3">
        <v>4240921</v>
      </c>
      <c r="K80" s="3">
        <v>-5291</v>
      </c>
    </row>
    <row r="81" spans="1:11" ht="12.75" hidden="1">
      <c r="A81" s="2" t="s">
        <v>68</v>
      </c>
      <c r="B81" s="3">
        <v>13797</v>
      </c>
      <c r="C81" s="3">
        <v>22830</v>
      </c>
      <c r="D81" s="3">
        <v>29515</v>
      </c>
      <c r="E81" s="3">
        <v>10634</v>
      </c>
      <c r="F81" s="3">
        <v>10634</v>
      </c>
      <c r="G81" s="3">
        <v>10634</v>
      </c>
      <c r="H81" s="3">
        <v>29515</v>
      </c>
      <c r="I81" s="3">
        <v>29515</v>
      </c>
      <c r="J81" s="3">
        <v>29515</v>
      </c>
      <c r="K81" s="3">
        <v>29515</v>
      </c>
    </row>
    <row r="82" spans="1:11" ht="12.75" hidden="1">
      <c r="A82" s="2" t="s">
        <v>69</v>
      </c>
      <c r="B82" s="3">
        <v>9045</v>
      </c>
      <c r="C82" s="3">
        <v>9413</v>
      </c>
      <c r="D82" s="3">
        <v>9796</v>
      </c>
      <c r="E82" s="3">
        <v>9045</v>
      </c>
      <c r="F82" s="3">
        <v>9045</v>
      </c>
      <c r="G82" s="3">
        <v>9045</v>
      </c>
      <c r="H82" s="3">
        <v>831</v>
      </c>
      <c r="I82" s="3">
        <v>8490</v>
      </c>
      <c r="J82" s="3">
        <v>7532</v>
      </c>
      <c r="K82" s="3">
        <v>7900</v>
      </c>
    </row>
    <row r="83" spans="1:11" ht="12.75" hidden="1">
      <c r="A83" s="2" t="s">
        <v>70</v>
      </c>
      <c r="B83" s="3">
        <v>24647797</v>
      </c>
      <c r="C83" s="3">
        <v>21872095</v>
      </c>
      <c r="D83" s="3">
        <v>21730715</v>
      </c>
      <c r="E83" s="3">
        <v>27859245</v>
      </c>
      <c r="F83" s="3">
        <v>27859245</v>
      </c>
      <c r="G83" s="3">
        <v>27859245</v>
      </c>
      <c r="H83" s="3">
        <v>14842124</v>
      </c>
      <c r="I83" s="3">
        <v>30568770</v>
      </c>
      <c r="J83" s="3">
        <v>33812024</v>
      </c>
      <c r="K83" s="3">
        <v>37223197</v>
      </c>
    </row>
    <row r="84" spans="1:11" ht="12.75" hidden="1">
      <c r="A84" s="2" t="s">
        <v>71</v>
      </c>
      <c r="B84" s="3">
        <v>11468707</v>
      </c>
      <c r="C84" s="3">
        <v>11383538</v>
      </c>
      <c r="D84" s="3">
        <v>11384106</v>
      </c>
      <c r="E84" s="3">
        <v>13045179</v>
      </c>
      <c r="F84" s="3">
        <v>13045179</v>
      </c>
      <c r="G84" s="3">
        <v>13045179</v>
      </c>
      <c r="H84" s="3">
        <v>13045179</v>
      </c>
      <c r="I84" s="3">
        <v>13373788</v>
      </c>
      <c r="J84" s="3">
        <v>13045684</v>
      </c>
      <c r="K84" s="3">
        <v>13046597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2212476</v>
      </c>
      <c r="C5" s="6">
        <v>1769477</v>
      </c>
      <c r="D5" s="23">
        <v>4230021</v>
      </c>
      <c r="E5" s="24">
        <v>2963000</v>
      </c>
      <c r="F5" s="6">
        <v>2963000</v>
      </c>
      <c r="G5" s="25">
        <v>2963000</v>
      </c>
      <c r="H5" s="26">
        <v>0</v>
      </c>
      <c r="I5" s="24">
        <v>4138450</v>
      </c>
      <c r="J5" s="6">
        <v>3311465</v>
      </c>
      <c r="K5" s="25">
        <v>3311465</v>
      </c>
    </row>
    <row r="6" spans="1:11" ht="13.5">
      <c r="A6" s="22" t="s">
        <v>18</v>
      </c>
      <c r="B6" s="6">
        <v>8974920</v>
      </c>
      <c r="C6" s="6">
        <v>8300494</v>
      </c>
      <c r="D6" s="23">
        <v>19491887</v>
      </c>
      <c r="E6" s="24">
        <v>13990500</v>
      </c>
      <c r="F6" s="6">
        <v>13990500</v>
      </c>
      <c r="G6" s="25">
        <v>13990500</v>
      </c>
      <c r="H6" s="26">
        <v>0</v>
      </c>
      <c r="I6" s="24">
        <v>15317700</v>
      </c>
      <c r="J6" s="6">
        <v>15161700</v>
      </c>
      <c r="K6" s="25">
        <v>15608100</v>
      </c>
    </row>
    <row r="7" spans="1:11" ht="13.5">
      <c r="A7" s="22" t="s">
        <v>19</v>
      </c>
      <c r="B7" s="6">
        <v>258100</v>
      </c>
      <c r="C7" s="6">
        <v>1629932</v>
      </c>
      <c r="D7" s="23">
        <v>148299</v>
      </c>
      <c r="E7" s="24">
        <v>350000</v>
      </c>
      <c r="F7" s="6">
        <v>350000</v>
      </c>
      <c r="G7" s="25">
        <v>350000</v>
      </c>
      <c r="H7" s="26">
        <v>0</v>
      </c>
      <c r="I7" s="24">
        <v>370650</v>
      </c>
      <c r="J7" s="6">
        <v>391000</v>
      </c>
      <c r="K7" s="25">
        <v>391000</v>
      </c>
    </row>
    <row r="8" spans="1:11" ht="13.5">
      <c r="A8" s="22" t="s">
        <v>20</v>
      </c>
      <c r="B8" s="6">
        <v>23681299</v>
      </c>
      <c r="C8" s="6">
        <v>16483801</v>
      </c>
      <c r="D8" s="23">
        <v>35125600</v>
      </c>
      <c r="E8" s="24">
        <v>19786000</v>
      </c>
      <c r="F8" s="6">
        <v>19786000</v>
      </c>
      <c r="G8" s="25">
        <v>19786000</v>
      </c>
      <c r="H8" s="26">
        <v>0</v>
      </c>
      <c r="I8" s="24">
        <v>22061000</v>
      </c>
      <c r="J8" s="6">
        <v>22620000</v>
      </c>
      <c r="K8" s="25">
        <v>23214000</v>
      </c>
    </row>
    <row r="9" spans="1:11" ht="13.5">
      <c r="A9" s="22" t="s">
        <v>21</v>
      </c>
      <c r="B9" s="6">
        <v>736824</v>
      </c>
      <c r="C9" s="6">
        <v>787572</v>
      </c>
      <c r="D9" s="23">
        <v>753226</v>
      </c>
      <c r="E9" s="24">
        <v>5109500</v>
      </c>
      <c r="F9" s="6">
        <v>5109500</v>
      </c>
      <c r="G9" s="25">
        <v>5109500</v>
      </c>
      <c r="H9" s="26">
        <v>0</v>
      </c>
      <c r="I9" s="24">
        <v>9406000</v>
      </c>
      <c r="J9" s="6">
        <v>3620100</v>
      </c>
      <c r="K9" s="25">
        <v>4180700</v>
      </c>
    </row>
    <row r="10" spans="1:11" ht="25.5">
      <c r="A10" s="27" t="s">
        <v>105</v>
      </c>
      <c r="B10" s="28">
        <f>SUM(B5:B9)</f>
        <v>35863619</v>
      </c>
      <c r="C10" s="29">
        <f aca="true" t="shared" si="0" ref="C10:K10">SUM(C5:C9)</f>
        <v>28971276</v>
      </c>
      <c r="D10" s="30">
        <f t="shared" si="0"/>
        <v>59749033</v>
      </c>
      <c r="E10" s="28">
        <f t="shared" si="0"/>
        <v>42199000</v>
      </c>
      <c r="F10" s="29">
        <f t="shared" si="0"/>
        <v>42199000</v>
      </c>
      <c r="G10" s="31">
        <f t="shared" si="0"/>
        <v>42199000</v>
      </c>
      <c r="H10" s="32">
        <f t="shared" si="0"/>
        <v>0</v>
      </c>
      <c r="I10" s="28">
        <f t="shared" si="0"/>
        <v>51293800</v>
      </c>
      <c r="J10" s="29">
        <f t="shared" si="0"/>
        <v>45104265</v>
      </c>
      <c r="K10" s="31">
        <f t="shared" si="0"/>
        <v>46705265</v>
      </c>
    </row>
    <row r="11" spans="1:11" ht="13.5">
      <c r="A11" s="22" t="s">
        <v>22</v>
      </c>
      <c r="B11" s="6">
        <v>11745674</v>
      </c>
      <c r="C11" s="6">
        <v>13234461</v>
      </c>
      <c r="D11" s="23">
        <v>14783224</v>
      </c>
      <c r="E11" s="24">
        <v>17188800</v>
      </c>
      <c r="F11" s="6">
        <v>17188800</v>
      </c>
      <c r="G11" s="25">
        <v>17188800</v>
      </c>
      <c r="H11" s="26">
        <v>0</v>
      </c>
      <c r="I11" s="24">
        <v>18454981</v>
      </c>
      <c r="J11" s="6">
        <v>20637998</v>
      </c>
      <c r="K11" s="25">
        <v>22139726</v>
      </c>
    </row>
    <row r="12" spans="1:11" ht="13.5">
      <c r="A12" s="22" t="s">
        <v>23</v>
      </c>
      <c r="B12" s="6">
        <v>1877990</v>
      </c>
      <c r="C12" s="6">
        <v>2110990</v>
      </c>
      <c r="D12" s="23">
        <v>1956519</v>
      </c>
      <c r="E12" s="24">
        <v>2007600</v>
      </c>
      <c r="F12" s="6">
        <v>2007600</v>
      </c>
      <c r="G12" s="25">
        <v>2007600</v>
      </c>
      <c r="H12" s="26">
        <v>0</v>
      </c>
      <c r="I12" s="24">
        <v>2349600</v>
      </c>
      <c r="J12" s="6">
        <v>2272800</v>
      </c>
      <c r="K12" s="25">
        <v>2282400</v>
      </c>
    </row>
    <row r="13" spans="1:11" ht="13.5">
      <c r="A13" s="22" t="s">
        <v>106</v>
      </c>
      <c r="B13" s="6">
        <v>18641783</v>
      </c>
      <c r="C13" s="6">
        <v>18204886</v>
      </c>
      <c r="D13" s="23">
        <v>18217574</v>
      </c>
      <c r="E13" s="24">
        <v>4497600</v>
      </c>
      <c r="F13" s="6">
        <v>4497600</v>
      </c>
      <c r="G13" s="25">
        <v>4497600</v>
      </c>
      <c r="H13" s="26">
        <v>0</v>
      </c>
      <c r="I13" s="24">
        <v>2770000</v>
      </c>
      <c r="J13" s="6">
        <v>4966100</v>
      </c>
      <c r="K13" s="25">
        <v>5874500</v>
      </c>
    </row>
    <row r="14" spans="1:11" ht="13.5">
      <c r="A14" s="22" t="s">
        <v>24</v>
      </c>
      <c r="B14" s="6">
        <v>309132</v>
      </c>
      <c r="C14" s="6">
        <v>1120610</v>
      </c>
      <c r="D14" s="23">
        <v>880522</v>
      </c>
      <c r="E14" s="24">
        <v>0</v>
      </c>
      <c r="F14" s="6">
        <v>0</v>
      </c>
      <c r="G14" s="25">
        <v>0</v>
      </c>
      <c r="H14" s="26">
        <v>0</v>
      </c>
      <c r="I14" s="24">
        <v>1573400</v>
      </c>
      <c r="J14" s="6">
        <v>1661100</v>
      </c>
      <c r="K14" s="25">
        <v>1667400</v>
      </c>
    </row>
    <row r="15" spans="1:11" ht="13.5">
      <c r="A15" s="22" t="s">
        <v>25</v>
      </c>
      <c r="B15" s="6">
        <v>3260547</v>
      </c>
      <c r="C15" s="6">
        <v>8876780</v>
      </c>
      <c r="D15" s="23">
        <v>12612332</v>
      </c>
      <c r="E15" s="24">
        <v>7005900</v>
      </c>
      <c r="F15" s="6">
        <v>7005900</v>
      </c>
      <c r="G15" s="25">
        <v>7005900</v>
      </c>
      <c r="H15" s="26">
        <v>0</v>
      </c>
      <c r="I15" s="24">
        <v>11098400</v>
      </c>
      <c r="J15" s="6">
        <v>9952600</v>
      </c>
      <c r="K15" s="25">
        <v>10147300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2805000</v>
      </c>
      <c r="J16" s="6">
        <v>2967000</v>
      </c>
      <c r="K16" s="25">
        <v>3378000</v>
      </c>
    </row>
    <row r="17" spans="1:11" ht="13.5">
      <c r="A17" s="22" t="s">
        <v>27</v>
      </c>
      <c r="B17" s="6">
        <v>12867582</v>
      </c>
      <c r="C17" s="6">
        <v>13509724</v>
      </c>
      <c r="D17" s="23">
        <v>28299367</v>
      </c>
      <c r="E17" s="24">
        <v>9635200</v>
      </c>
      <c r="F17" s="6">
        <v>9635200</v>
      </c>
      <c r="G17" s="25">
        <v>9635200</v>
      </c>
      <c r="H17" s="26">
        <v>0</v>
      </c>
      <c r="I17" s="24">
        <v>12182240</v>
      </c>
      <c r="J17" s="6">
        <v>22781312</v>
      </c>
      <c r="K17" s="25">
        <v>20870890</v>
      </c>
    </row>
    <row r="18" spans="1:11" ht="13.5">
      <c r="A18" s="34" t="s">
        <v>28</v>
      </c>
      <c r="B18" s="35">
        <f>SUM(B11:B17)</f>
        <v>48702708</v>
      </c>
      <c r="C18" s="36">
        <f aca="true" t="shared" si="1" ref="C18:K18">SUM(C11:C17)</f>
        <v>57057451</v>
      </c>
      <c r="D18" s="37">
        <f t="shared" si="1"/>
        <v>76749538</v>
      </c>
      <c r="E18" s="35">
        <f t="shared" si="1"/>
        <v>40335100</v>
      </c>
      <c r="F18" s="36">
        <f t="shared" si="1"/>
        <v>40335100</v>
      </c>
      <c r="G18" s="38">
        <f t="shared" si="1"/>
        <v>40335100</v>
      </c>
      <c r="H18" s="39">
        <f t="shared" si="1"/>
        <v>0</v>
      </c>
      <c r="I18" s="35">
        <f t="shared" si="1"/>
        <v>51233621</v>
      </c>
      <c r="J18" s="36">
        <f t="shared" si="1"/>
        <v>65238910</v>
      </c>
      <c r="K18" s="38">
        <f t="shared" si="1"/>
        <v>66360216</v>
      </c>
    </row>
    <row r="19" spans="1:11" ht="13.5">
      <c r="A19" s="34" t="s">
        <v>29</v>
      </c>
      <c r="B19" s="40">
        <f>+B10-B18</f>
        <v>-12839089</v>
      </c>
      <c r="C19" s="41">
        <f aca="true" t="shared" si="2" ref="C19:K19">+C10-C18</f>
        <v>-28086175</v>
      </c>
      <c r="D19" s="42">
        <f t="shared" si="2"/>
        <v>-17000505</v>
      </c>
      <c r="E19" s="40">
        <f t="shared" si="2"/>
        <v>1863900</v>
      </c>
      <c r="F19" s="41">
        <f t="shared" si="2"/>
        <v>1863900</v>
      </c>
      <c r="G19" s="43">
        <f t="shared" si="2"/>
        <v>1863900</v>
      </c>
      <c r="H19" s="44">
        <f t="shared" si="2"/>
        <v>0</v>
      </c>
      <c r="I19" s="40">
        <f t="shared" si="2"/>
        <v>60179</v>
      </c>
      <c r="J19" s="41">
        <f t="shared" si="2"/>
        <v>-20134645</v>
      </c>
      <c r="K19" s="43">
        <f t="shared" si="2"/>
        <v>-19654951</v>
      </c>
    </row>
    <row r="20" spans="1:11" ht="13.5">
      <c r="A20" s="22" t="s">
        <v>30</v>
      </c>
      <c r="B20" s="24">
        <v>4357299</v>
      </c>
      <c r="C20" s="6">
        <v>16178591</v>
      </c>
      <c r="D20" s="23">
        <v>0</v>
      </c>
      <c r="E20" s="24">
        <v>7741000</v>
      </c>
      <c r="F20" s="6">
        <v>7741000</v>
      </c>
      <c r="G20" s="25">
        <v>7741000</v>
      </c>
      <c r="H20" s="26">
        <v>0</v>
      </c>
      <c r="I20" s="24">
        <v>9890000</v>
      </c>
      <c r="J20" s="6">
        <v>8493000</v>
      </c>
      <c r="K20" s="25">
        <v>8648000</v>
      </c>
    </row>
    <row r="21" spans="1:11" ht="13.5">
      <c r="A21" s="22" t="s">
        <v>107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108</v>
      </c>
      <c r="B22" s="51">
        <f>SUM(B19:B21)</f>
        <v>-8481790</v>
      </c>
      <c r="C22" s="52">
        <f aca="true" t="shared" si="3" ref="C22:K22">SUM(C19:C21)</f>
        <v>-11907584</v>
      </c>
      <c r="D22" s="53">
        <f t="shared" si="3"/>
        <v>-17000505</v>
      </c>
      <c r="E22" s="51">
        <f t="shared" si="3"/>
        <v>9604900</v>
      </c>
      <c r="F22" s="52">
        <f t="shared" si="3"/>
        <v>9604900</v>
      </c>
      <c r="G22" s="54">
        <f t="shared" si="3"/>
        <v>9604900</v>
      </c>
      <c r="H22" s="55">
        <f t="shared" si="3"/>
        <v>0</v>
      </c>
      <c r="I22" s="51">
        <f t="shared" si="3"/>
        <v>9950179</v>
      </c>
      <c r="J22" s="52">
        <f t="shared" si="3"/>
        <v>-11641645</v>
      </c>
      <c r="K22" s="54">
        <f t="shared" si="3"/>
        <v>-11006951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-8481790</v>
      </c>
      <c r="C24" s="41">
        <f aca="true" t="shared" si="4" ref="C24:K24">SUM(C22:C23)</f>
        <v>-11907584</v>
      </c>
      <c r="D24" s="42">
        <f t="shared" si="4"/>
        <v>-17000505</v>
      </c>
      <c r="E24" s="40">
        <f t="shared" si="4"/>
        <v>9604900</v>
      </c>
      <c r="F24" s="41">
        <f t="shared" si="4"/>
        <v>9604900</v>
      </c>
      <c r="G24" s="43">
        <f t="shared" si="4"/>
        <v>9604900</v>
      </c>
      <c r="H24" s="44">
        <f t="shared" si="4"/>
        <v>0</v>
      </c>
      <c r="I24" s="40">
        <f t="shared" si="4"/>
        <v>9950179</v>
      </c>
      <c r="J24" s="41">
        <f t="shared" si="4"/>
        <v>-11641645</v>
      </c>
      <c r="K24" s="43">
        <f t="shared" si="4"/>
        <v>-11006951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12532579</v>
      </c>
      <c r="C27" s="7">
        <v>9911000</v>
      </c>
      <c r="D27" s="64">
        <v>1</v>
      </c>
      <c r="E27" s="65">
        <v>7741000</v>
      </c>
      <c r="F27" s="7">
        <v>7741000</v>
      </c>
      <c r="G27" s="66">
        <v>7741000</v>
      </c>
      <c r="H27" s="67">
        <v>0</v>
      </c>
      <c r="I27" s="65">
        <v>9890000</v>
      </c>
      <c r="J27" s="7">
        <v>8493000</v>
      </c>
      <c r="K27" s="66">
        <v>8648000</v>
      </c>
    </row>
    <row r="28" spans="1:11" ht="13.5">
      <c r="A28" s="68" t="s">
        <v>30</v>
      </c>
      <c r="B28" s="6">
        <v>12532579</v>
      </c>
      <c r="C28" s="6">
        <v>9911000</v>
      </c>
      <c r="D28" s="23">
        <v>0</v>
      </c>
      <c r="E28" s="24">
        <v>7741000</v>
      </c>
      <c r="F28" s="6">
        <v>7741000</v>
      </c>
      <c r="G28" s="25">
        <v>7741000</v>
      </c>
      <c r="H28" s="26">
        <v>0</v>
      </c>
      <c r="I28" s="24">
        <v>9890000</v>
      </c>
      <c r="J28" s="6">
        <v>8493000</v>
      </c>
      <c r="K28" s="25">
        <v>8648000</v>
      </c>
    </row>
    <row r="29" spans="1:11" ht="13.5">
      <c r="A29" s="22" t="s">
        <v>110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1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12532579</v>
      </c>
      <c r="C32" s="7">
        <f aca="true" t="shared" si="5" ref="C32:K32">SUM(C28:C31)</f>
        <v>9911000</v>
      </c>
      <c r="D32" s="64">
        <f t="shared" si="5"/>
        <v>1</v>
      </c>
      <c r="E32" s="65">
        <f t="shared" si="5"/>
        <v>7741000</v>
      </c>
      <c r="F32" s="7">
        <f t="shared" si="5"/>
        <v>7741000</v>
      </c>
      <c r="G32" s="66">
        <f t="shared" si="5"/>
        <v>7741000</v>
      </c>
      <c r="H32" s="67">
        <f t="shared" si="5"/>
        <v>0</v>
      </c>
      <c r="I32" s="65">
        <f t="shared" si="5"/>
        <v>9890000</v>
      </c>
      <c r="J32" s="7">
        <f t="shared" si="5"/>
        <v>8493000</v>
      </c>
      <c r="K32" s="66">
        <f t="shared" si="5"/>
        <v>8648000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7545260</v>
      </c>
      <c r="C35" s="6">
        <v>12941059</v>
      </c>
      <c r="D35" s="23">
        <v>19359246</v>
      </c>
      <c r="E35" s="24">
        <v>13005000</v>
      </c>
      <c r="F35" s="6">
        <v>13005000</v>
      </c>
      <c r="G35" s="25">
        <v>13005000</v>
      </c>
      <c r="H35" s="26">
        <v>7187556</v>
      </c>
      <c r="I35" s="24">
        <v>13481000</v>
      </c>
      <c r="J35" s="6">
        <v>17892000</v>
      </c>
      <c r="K35" s="25">
        <v>22988000</v>
      </c>
    </row>
    <row r="36" spans="1:11" ht="13.5">
      <c r="A36" s="22" t="s">
        <v>39</v>
      </c>
      <c r="B36" s="6">
        <v>282512498</v>
      </c>
      <c r="C36" s="6">
        <v>397201144</v>
      </c>
      <c r="D36" s="23">
        <v>395290074</v>
      </c>
      <c r="E36" s="24">
        <v>393150000</v>
      </c>
      <c r="F36" s="6">
        <v>393150000</v>
      </c>
      <c r="G36" s="25">
        <v>393150000</v>
      </c>
      <c r="H36" s="26">
        <v>398100564</v>
      </c>
      <c r="I36" s="24">
        <v>399793000</v>
      </c>
      <c r="J36" s="6">
        <v>404694000</v>
      </c>
      <c r="K36" s="25">
        <v>410480000</v>
      </c>
    </row>
    <row r="37" spans="1:11" ht="13.5">
      <c r="A37" s="22" t="s">
        <v>40</v>
      </c>
      <c r="B37" s="6">
        <v>13641433</v>
      </c>
      <c r="C37" s="6">
        <v>29117476</v>
      </c>
      <c r="D37" s="23">
        <v>49386150</v>
      </c>
      <c r="E37" s="24">
        <v>16586000</v>
      </c>
      <c r="F37" s="6">
        <v>16586000</v>
      </c>
      <c r="G37" s="25">
        <v>16586000</v>
      </c>
      <c r="H37" s="26">
        <v>30204547</v>
      </c>
      <c r="I37" s="24">
        <v>21265000</v>
      </c>
      <c r="J37" s="6">
        <v>31164000</v>
      </c>
      <c r="K37" s="25">
        <v>43295000</v>
      </c>
    </row>
    <row r="38" spans="1:11" ht="13.5">
      <c r="A38" s="22" t="s">
        <v>41</v>
      </c>
      <c r="B38" s="6">
        <v>23454247</v>
      </c>
      <c r="C38" s="6">
        <v>15551228</v>
      </c>
      <c r="D38" s="23">
        <v>16574723</v>
      </c>
      <c r="E38" s="24">
        <v>2100000</v>
      </c>
      <c r="F38" s="6">
        <v>2100000</v>
      </c>
      <c r="G38" s="25">
        <v>2100000</v>
      </c>
      <c r="H38" s="26">
        <v>0</v>
      </c>
      <c r="I38" s="24">
        <v>11707000</v>
      </c>
      <c r="J38" s="6">
        <v>11707000</v>
      </c>
      <c r="K38" s="25">
        <v>11707000</v>
      </c>
    </row>
    <row r="39" spans="1:11" ht="13.5">
      <c r="A39" s="22" t="s">
        <v>42</v>
      </c>
      <c r="B39" s="6">
        <v>252962078</v>
      </c>
      <c r="C39" s="6">
        <v>365473499</v>
      </c>
      <c r="D39" s="23">
        <v>348688447</v>
      </c>
      <c r="E39" s="24">
        <v>387469000</v>
      </c>
      <c r="F39" s="6">
        <v>387469000</v>
      </c>
      <c r="G39" s="25">
        <v>387469000</v>
      </c>
      <c r="H39" s="26">
        <v>375083573</v>
      </c>
      <c r="I39" s="24">
        <v>380302000</v>
      </c>
      <c r="J39" s="6">
        <v>379715000</v>
      </c>
      <c r="K39" s="25">
        <v>378466000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18333981</v>
      </c>
      <c r="C42" s="6">
        <v>7263049</v>
      </c>
      <c r="D42" s="23">
        <v>18251206</v>
      </c>
      <c r="E42" s="24">
        <v>1865000</v>
      </c>
      <c r="F42" s="6">
        <v>1865000</v>
      </c>
      <c r="G42" s="25">
        <v>1865000</v>
      </c>
      <c r="H42" s="26">
        <v>-1803064</v>
      </c>
      <c r="I42" s="24">
        <v>1142620</v>
      </c>
      <c r="J42" s="6">
        <v>-3453100</v>
      </c>
      <c r="K42" s="25">
        <v>-4983400</v>
      </c>
    </row>
    <row r="43" spans="1:11" ht="13.5">
      <c r="A43" s="22" t="s">
        <v>45</v>
      </c>
      <c r="B43" s="6">
        <v>-12532579</v>
      </c>
      <c r="C43" s="6">
        <v>-12761000</v>
      </c>
      <c r="D43" s="23">
        <v>-18217574</v>
      </c>
      <c r="E43" s="24">
        <v>13304000</v>
      </c>
      <c r="F43" s="6">
        <v>13304000</v>
      </c>
      <c r="G43" s="25">
        <v>13304000</v>
      </c>
      <c r="H43" s="26">
        <v>-8749782</v>
      </c>
      <c r="I43" s="24">
        <v>-9890000</v>
      </c>
      <c r="J43" s="6">
        <v>-8493000</v>
      </c>
      <c r="K43" s="25">
        <v>-8648000</v>
      </c>
    </row>
    <row r="44" spans="1:11" ht="13.5">
      <c r="A44" s="22" t="s">
        <v>46</v>
      </c>
      <c r="B44" s="6">
        <v>0</v>
      </c>
      <c r="C44" s="6">
        <v>12000</v>
      </c>
      <c r="D44" s="23">
        <v>-17034137</v>
      </c>
      <c r="E44" s="24">
        <v>5000</v>
      </c>
      <c r="F44" s="6">
        <v>5000</v>
      </c>
      <c r="G44" s="25">
        <v>5000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7121849</v>
      </c>
      <c r="C45" s="7">
        <v>1636049</v>
      </c>
      <c r="D45" s="64">
        <v>-17000505</v>
      </c>
      <c r="E45" s="65">
        <v>16174000</v>
      </c>
      <c r="F45" s="7">
        <v>16174000</v>
      </c>
      <c r="G45" s="66">
        <v>16174000</v>
      </c>
      <c r="H45" s="67">
        <v>-10258537</v>
      </c>
      <c r="I45" s="65">
        <v>-747380</v>
      </c>
      <c r="J45" s="7">
        <v>-12693480</v>
      </c>
      <c r="K45" s="66">
        <v>-26324880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7121849</v>
      </c>
      <c r="C48" s="6">
        <v>8257853</v>
      </c>
      <c r="D48" s="23">
        <v>10676510</v>
      </c>
      <c r="E48" s="24">
        <v>1000000</v>
      </c>
      <c r="F48" s="6">
        <v>1000000</v>
      </c>
      <c r="G48" s="25">
        <v>1000000</v>
      </c>
      <c r="H48" s="26">
        <v>1529592</v>
      </c>
      <c r="I48" s="24">
        <v>480000</v>
      </c>
      <c r="J48" s="6">
        <v>-9899000</v>
      </c>
      <c r="K48" s="25">
        <v>-22030000</v>
      </c>
    </row>
    <row r="49" spans="1:11" ht="13.5">
      <c r="A49" s="22" t="s">
        <v>50</v>
      </c>
      <c r="B49" s="6">
        <f>+B75</f>
        <v>12558827.644099824</v>
      </c>
      <c r="C49" s="6">
        <f aca="true" t="shared" si="6" ref="C49:K49">+C75</f>
        <v>22200491.29785026</v>
      </c>
      <c r="D49" s="23">
        <f t="shared" si="6"/>
        <v>33818640</v>
      </c>
      <c r="E49" s="24">
        <f t="shared" si="6"/>
        <v>-9988860.50248387</v>
      </c>
      <c r="F49" s="6">
        <f t="shared" si="6"/>
        <v>-9988860.50248387</v>
      </c>
      <c r="G49" s="25">
        <f t="shared" si="6"/>
        <v>-9988860.50248387</v>
      </c>
      <c r="H49" s="26">
        <f t="shared" si="6"/>
        <v>30074547</v>
      </c>
      <c r="I49" s="24">
        <f t="shared" si="6"/>
        <v>11858485.257063676</v>
      </c>
      <c r="J49" s="6">
        <f t="shared" si="6"/>
        <v>8213698.741414839</v>
      </c>
      <c r="K49" s="25">
        <f t="shared" si="6"/>
        <v>4681563.073441716</v>
      </c>
    </row>
    <row r="50" spans="1:11" ht="13.5">
      <c r="A50" s="34" t="s">
        <v>51</v>
      </c>
      <c r="B50" s="7">
        <f>+B48-B49</f>
        <v>-5436978.644099824</v>
      </c>
      <c r="C50" s="7">
        <f aca="true" t="shared" si="7" ref="C50:K50">+C48-C49</f>
        <v>-13942638.297850259</v>
      </c>
      <c r="D50" s="64">
        <f t="shared" si="7"/>
        <v>-23142130</v>
      </c>
      <c r="E50" s="65">
        <f t="shared" si="7"/>
        <v>10988860.50248387</v>
      </c>
      <c r="F50" s="7">
        <f t="shared" si="7"/>
        <v>10988860.50248387</v>
      </c>
      <c r="G50" s="66">
        <f t="shared" si="7"/>
        <v>10988860.50248387</v>
      </c>
      <c r="H50" s="67">
        <f t="shared" si="7"/>
        <v>-28544955</v>
      </c>
      <c r="I50" s="65">
        <f t="shared" si="7"/>
        <v>-11378485.257063676</v>
      </c>
      <c r="J50" s="7">
        <f t="shared" si="7"/>
        <v>-18112698.741414838</v>
      </c>
      <c r="K50" s="66">
        <f t="shared" si="7"/>
        <v>-26711563.073441714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282511579</v>
      </c>
      <c r="C53" s="6">
        <v>397201000</v>
      </c>
      <c r="D53" s="23">
        <v>587065001</v>
      </c>
      <c r="E53" s="24">
        <v>393150000</v>
      </c>
      <c r="F53" s="6">
        <v>393150000</v>
      </c>
      <c r="G53" s="25">
        <v>393150000</v>
      </c>
      <c r="H53" s="26">
        <v>385409000</v>
      </c>
      <c r="I53" s="24">
        <v>399793000</v>
      </c>
      <c r="J53" s="6">
        <v>404314000</v>
      </c>
      <c r="K53" s="25">
        <v>410161500</v>
      </c>
    </row>
    <row r="54" spans="1:11" ht="13.5">
      <c r="A54" s="22" t="s">
        <v>106</v>
      </c>
      <c r="B54" s="6">
        <v>18641783</v>
      </c>
      <c r="C54" s="6">
        <v>18204886</v>
      </c>
      <c r="D54" s="23">
        <v>18217574</v>
      </c>
      <c r="E54" s="24">
        <v>4497600</v>
      </c>
      <c r="F54" s="6">
        <v>4497600</v>
      </c>
      <c r="G54" s="25">
        <v>4497600</v>
      </c>
      <c r="H54" s="26">
        <v>0</v>
      </c>
      <c r="I54" s="24">
        <v>2770000</v>
      </c>
      <c r="J54" s="6">
        <v>4966100</v>
      </c>
      <c r="K54" s="25">
        <v>5874500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1286000</v>
      </c>
      <c r="D56" s="23">
        <v>0</v>
      </c>
      <c r="E56" s="24">
        <v>1804000</v>
      </c>
      <c r="F56" s="6">
        <v>1804000</v>
      </c>
      <c r="G56" s="25">
        <v>1804000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2079000</v>
      </c>
      <c r="E59" s="24">
        <v>2011560</v>
      </c>
      <c r="F59" s="6">
        <v>2011560</v>
      </c>
      <c r="G59" s="25">
        <v>2011560</v>
      </c>
      <c r="H59" s="26">
        <v>0</v>
      </c>
      <c r="I59" s="24">
        <v>2011560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2947000</v>
      </c>
      <c r="E60" s="24">
        <v>3278580</v>
      </c>
      <c r="F60" s="6">
        <v>3278580</v>
      </c>
      <c r="G60" s="25">
        <v>3278580</v>
      </c>
      <c r="H60" s="26">
        <v>0</v>
      </c>
      <c r="I60" s="24">
        <v>3278580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3.0520341791748224</v>
      </c>
      <c r="C70" s="5">
        <f aca="true" t="shared" si="8" ref="C70:K70">IF(ISERROR(C71/C72),0,(C71/C72))</f>
        <v>1.4394646192052842</v>
      </c>
      <c r="D70" s="5">
        <f t="shared" si="8"/>
        <v>1</v>
      </c>
      <c r="E70" s="5">
        <f t="shared" si="8"/>
        <v>2.2028205333181066</v>
      </c>
      <c r="F70" s="5">
        <f t="shared" si="8"/>
        <v>2.2028205333181066</v>
      </c>
      <c r="G70" s="5">
        <f t="shared" si="8"/>
        <v>2.2028205333181066</v>
      </c>
      <c r="H70" s="5">
        <f t="shared" si="8"/>
        <v>0</v>
      </c>
      <c r="I70" s="5">
        <f t="shared" si="8"/>
        <v>0.6862175788736501</v>
      </c>
      <c r="J70" s="5">
        <f t="shared" si="8"/>
        <v>0.702341899093738</v>
      </c>
      <c r="K70" s="5">
        <f t="shared" si="8"/>
        <v>0.700297412848368</v>
      </c>
    </row>
    <row r="71" spans="1:11" ht="12.75" hidden="1">
      <c r="A71" s="1" t="s">
        <v>112</v>
      </c>
      <c r="B71" s="1">
        <f>+B83</f>
        <v>36393127</v>
      </c>
      <c r="C71" s="1">
        <f aca="true" t="shared" si="9" ref="C71:K71">+C83</f>
        <v>15629049</v>
      </c>
      <c r="D71" s="1">
        <f t="shared" si="9"/>
        <v>24475134</v>
      </c>
      <c r="E71" s="1">
        <f t="shared" si="9"/>
        <v>38577996</v>
      </c>
      <c r="F71" s="1">
        <f t="shared" si="9"/>
        <v>38577996</v>
      </c>
      <c r="G71" s="1">
        <f t="shared" si="9"/>
        <v>38577996</v>
      </c>
      <c r="H71" s="1">
        <f t="shared" si="9"/>
        <v>10300411</v>
      </c>
      <c r="I71" s="1">
        <f t="shared" si="9"/>
        <v>13767000</v>
      </c>
      <c r="J71" s="1">
        <f t="shared" si="9"/>
        <v>13410000</v>
      </c>
      <c r="K71" s="1">
        <f t="shared" si="9"/>
        <v>13691000</v>
      </c>
    </row>
    <row r="72" spans="1:11" ht="12.75" hidden="1">
      <c r="A72" s="1" t="s">
        <v>113</v>
      </c>
      <c r="B72" s="1">
        <f>+B77</f>
        <v>11924220</v>
      </c>
      <c r="C72" s="1">
        <f aca="true" t="shared" si="10" ref="C72:K72">+C77</f>
        <v>10857543</v>
      </c>
      <c r="D72" s="1">
        <f t="shared" si="10"/>
        <v>24475134</v>
      </c>
      <c r="E72" s="1">
        <f t="shared" si="10"/>
        <v>17513000</v>
      </c>
      <c r="F72" s="1">
        <f t="shared" si="10"/>
        <v>17513000</v>
      </c>
      <c r="G72" s="1">
        <f t="shared" si="10"/>
        <v>17513000</v>
      </c>
      <c r="H72" s="1">
        <f t="shared" si="10"/>
        <v>0</v>
      </c>
      <c r="I72" s="1">
        <f t="shared" si="10"/>
        <v>20062150</v>
      </c>
      <c r="J72" s="1">
        <f t="shared" si="10"/>
        <v>19093265</v>
      </c>
      <c r="K72" s="1">
        <f t="shared" si="10"/>
        <v>19550265</v>
      </c>
    </row>
    <row r="73" spans="1:11" ht="12.75" hidden="1">
      <c r="A73" s="1" t="s">
        <v>114</v>
      </c>
      <c r="B73" s="1">
        <f>+B74</f>
        <v>4157659.5</v>
      </c>
      <c r="C73" s="1">
        <f aca="true" t="shared" si="11" ref="C73:K73">+(C78+C80+C81+C82)-(B78+B80+B81+B82)</f>
        <v>4076780</v>
      </c>
      <c r="D73" s="1">
        <f t="shared" si="11"/>
        <v>4045187</v>
      </c>
      <c r="E73" s="1">
        <f t="shared" si="11"/>
        <v>3528317</v>
      </c>
      <c r="F73" s="1">
        <f>+(F78+F80+F81+F82)-(D78+D80+D81+D82)</f>
        <v>3528317</v>
      </c>
      <c r="G73" s="1">
        <f>+(G78+G80+G81+G82)-(D78+D80+D81+D82)</f>
        <v>3528317</v>
      </c>
      <c r="H73" s="1">
        <f>+(H78+H80+H81+H82)-(D78+D80+D81+D82)</f>
        <v>-2818719</v>
      </c>
      <c r="I73" s="1">
        <f>+(I78+I80+I81+I82)-(E78+E80+E81+E82)</f>
        <v>996000</v>
      </c>
      <c r="J73" s="1">
        <f t="shared" si="11"/>
        <v>4891000</v>
      </c>
      <c r="K73" s="1">
        <f t="shared" si="11"/>
        <v>5096000</v>
      </c>
    </row>
    <row r="74" spans="1:11" ht="12.75" hidden="1">
      <c r="A74" s="1" t="s">
        <v>115</v>
      </c>
      <c r="B74" s="1">
        <f>+TREND(C74:E74)</f>
        <v>4157659.5</v>
      </c>
      <c r="C74" s="1">
        <f>+C73</f>
        <v>4076780</v>
      </c>
      <c r="D74" s="1">
        <f aca="true" t="shared" si="12" ref="D74:K74">+D73</f>
        <v>4045187</v>
      </c>
      <c r="E74" s="1">
        <f t="shared" si="12"/>
        <v>3528317</v>
      </c>
      <c r="F74" s="1">
        <f t="shared" si="12"/>
        <v>3528317</v>
      </c>
      <c r="G74" s="1">
        <f t="shared" si="12"/>
        <v>3528317</v>
      </c>
      <c r="H74" s="1">
        <f t="shared" si="12"/>
        <v>-2818719</v>
      </c>
      <c r="I74" s="1">
        <f t="shared" si="12"/>
        <v>996000</v>
      </c>
      <c r="J74" s="1">
        <f t="shared" si="12"/>
        <v>4891000</v>
      </c>
      <c r="K74" s="1">
        <f t="shared" si="12"/>
        <v>5096000</v>
      </c>
    </row>
    <row r="75" spans="1:11" ht="12.75" hidden="1">
      <c r="A75" s="1" t="s">
        <v>116</v>
      </c>
      <c r="B75" s="1">
        <f>+B84-(((B80+B81+B78)*B70)-B79)</f>
        <v>12558827.644099824</v>
      </c>
      <c r="C75" s="1">
        <f aca="true" t="shared" si="13" ref="C75:K75">+C84-(((C80+C81+C78)*C70)-C79)</f>
        <v>22200491.29785026</v>
      </c>
      <c r="D75" s="1">
        <f t="shared" si="13"/>
        <v>33818640</v>
      </c>
      <c r="E75" s="1">
        <f t="shared" si="13"/>
        <v>-9988860.50248387</v>
      </c>
      <c r="F75" s="1">
        <f t="shared" si="13"/>
        <v>-9988860.50248387</v>
      </c>
      <c r="G75" s="1">
        <f t="shared" si="13"/>
        <v>-9988860.50248387</v>
      </c>
      <c r="H75" s="1">
        <f t="shared" si="13"/>
        <v>30074547</v>
      </c>
      <c r="I75" s="1">
        <f t="shared" si="13"/>
        <v>11858485.257063676</v>
      </c>
      <c r="J75" s="1">
        <f t="shared" si="13"/>
        <v>8213698.741414839</v>
      </c>
      <c r="K75" s="1">
        <f t="shared" si="13"/>
        <v>4681563.073441716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11924220</v>
      </c>
      <c r="C77" s="3">
        <v>10857543</v>
      </c>
      <c r="D77" s="3">
        <v>24475134</v>
      </c>
      <c r="E77" s="3">
        <v>17513000</v>
      </c>
      <c r="F77" s="3">
        <v>17513000</v>
      </c>
      <c r="G77" s="3">
        <v>17513000</v>
      </c>
      <c r="H77" s="3">
        <v>0</v>
      </c>
      <c r="I77" s="3">
        <v>20062150</v>
      </c>
      <c r="J77" s="3">
        <v>19093265</v>
      </c>
      <c r="K77" s="3">
        <v>19550265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13641433</v>
      </c>
      <c r="C79" s="3">
        <v>28579473</v>
      </c>
      <c r="D79" s="3">
        <v>42295323</v>
      </c>
      <c r="E79" s="3">
        <v>16456000</v>
      </c>
      <c r="F79" s="3">
        <v>16456000</v>
      </c>
      <c r="G79" s="3">
        <v>16456000</v>
      </c>
      <c r="H79" s="3">
        <v>30074547</v>
      </c>
      <c r="I79" s="3">
        <v>20780000</v>
      </c>
      <c r="J79" s="3">
        <v>20780000</v>
      </c>
      <c r="K79" s="3">
        <v>20780000</v>
      </c>
    </row>
    <row r="80" spans="1:11" ht="12.75" hidden="1">
      <c r="A80" s="2" t="s">
        <v>67</v>
      </c>
      <c r="B80" s="3">
        <v>-1817617</v>
      </c>
      <c r="C80" s="3">
        <v>565974</v>
      </c>
      <c r="D80" s="3">
        <v>2088428</v>
      </c>
      <c r="E80" s="3">
        <v>7705000</v>
      </c>
      <c r="F80" s="3">
        <v>7705000</v>
      </c>
      <c r="G80" s="3">
        <v>7705000</v>
      </c>
      <c r="H80" s="3">
        <v>5657964</v>
      </c>
      <c r="I80" s="3">
        <v>10001000</v>
      </c>
      <c r="J80" s="3">
        <v>12892000</v>
      </c>
      <c r="K80" s="3">
        <v>15988000</v>
      </c>
    </row>
    <row r="81" spans="1:11" ht="12.75" hidden="1">
      <c r="A81" s="2" t="s">
        <v>68</v>
      </c>
      <c r="B81" s="3">
        <v>2172333</v>
      </c>
      <c r="C81" s="3">
        <v>3865522</v>
      </c>
      <c r="D81" s="3">
        <v>6388255</v>
      </c>
      <c r="E81" s="3">
        <v>4300000</v>
      </c>
      <c r="F81" s="3">
        <v>4300000</v>
      </c>
      <c r="G81" s="3">
        <v>4300000</v>
      </c>
      <c r="H81" s="3">
        <v>0</v>
      </c>
      <c r="I81" s="3">
        <v>3000000</v>
      </c>
      <c r="J81" s="3">
        <v>5000000</v>
      </c>
      <c r="K81" s="3">
        <v>7000000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36393127</v>
      </c>
      <c r="C83" s="3">
        <v>15629049</v>
      </c>
      <c r="D83" s="3">
        <v>24475134</v>
      </c>
      <c r="E83" s="3">
        <v>38577996</v>
      </c>
      <c r="F83" s="3">
        <v>38577996</v>
      </c>
      <c r="G83" s="3">
        <v>38577996</v>
      </c>
      <c r="H83" s="3">
        <v>10300411</v>
      </c>
      <c r="I83" s="3">
        <v>13767000</v>
      </c>
      <c r="J83" s="3">
        <v>13410000</v>
      </c>
      <c r="K83" s="3">
        <v>13691000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2267974</v>
      </c>
      <c r="C5" s="6">
        <v>2372841</v>
      </c>
      <c r="D5" s="23">
        <v>2093143</v>
      </c>
      <c r="E5" s="24">
        <v>3400848</v>
      </c>
      <c r="F5" s="6">
        <v>4060123</v>
      </c>
      <c r="G5" s="25">
        <v>4060123</v>
      </c>
      <c r="H5" s="26">
        <v>0</v>
      </c>
      <c r="I5" s="24">
        <v>4219514</v>
      </c>
      <c r="J5" s="6">
        <v>4070208</v>
      </c>
      <c r="K5" s="25">
        <v>3247337</v>
      </c>
    </row>
    <row r="6" spans="1:11" ht="13.5">
      <c r="A6" s="22" t="s">
        <v>18</v>
      </c>
      <c r="B6" s="6">
        <v>13349179</v>
      </c>
      <c r="C6" s="6">
        <v>14847313</v>
      </c>
      <c r="D6" s="23">
        <v>14346904</v>
      </c>
      <c r="E6" s="24">
        <v>17223419</v>
      </c>
      <c r="F6" s="6">
        <v>18490567</v>
      </c>
      <c r="G6" s="25">
        <v>18490567</v>
      </c>
      <c r="H6" s="26">
        <v>0</v>
      </c>
      <c r="I6" s="24">
        <v>20632910</v>
      </c>
      <c r="J6" s="6">
        <v>23042355</v>
      </c>
      <c r="K6" s="25">
        <v>25754063</v>
      </c>
    </row>
    <row r="7" spans="1:11" ht="13.5">
      <c r="A7" s="22" t="s">
        <v>19</v>
      </c>
      <c r="B7" s="6">
        <v>0</v>
      </c>
      <c r="C7" s="6">
        <v>0</v>
      </c>
      <c r="D7" s="23">
        <v>659824</v>
      </c>
      <c r="E7" s="24">
        <v>346726</v>
      </c>
      <c r="F7" s="6">
        <v>301344</v>
      </c>
      <c r="G7" s="25">
        <v>301344</v>
      </c>
      <c r="H7" s="26">
        <v>0</v>
      </c>
      <c r="I7" s="24">
        <v>318364</v>
      </c>
      <c r="J7" s="6">
        <v>337466</v>
      </c>
      <c r="K7" s="25">
        <v>357714</v>
      </c>
    </row>
    <row r="8" spans="1:11" ht="13.5">
      <c r="A8" s="22" t="s">
        <v>20</v>
      </c>
      <c r="B8" s="6">
        <v>22060425</v>
      </c>
      <c r="C8" s="6">
        <v>17316263</v>
      </c>
      <c r="D8" s="23">
        <v>16749566</v>
      </c>
      <c r="E8" s="24">
        <v>21531900</v>
      </c>
      <c r="F8" s="6">
        <v>21531900</v>
      </c>
      <c r="G8" s="25">
        <v>21531900</v>
      </c>
      <c r="H8" s="26">
        <v>0</v>
      </c>
      <c r="I8" s="24">
        <v>24059450</v>
      </c>
      <c r="J8" s="6">
        <v>23160750</v>
      </c>
      <c r="K8" s="25">
        <v>23845600</v>
      </c>
    </row>
    <row r="9" spans="1:11" ht="13.5">
      <c r="A9" s="22" t="s">
        <v>21</v>
      </c>
      <c r="B9" s="6">
        <v>7825981</v>
      </c>
      <c r="C9" s="6">
        <v>3906752</v>
      </c>
      <c r="D9" s="23">
        <v>3262127</v>
      </c>
      <c r="E9" s="24">
        <v>8786806</v>
      </c>
      <c r="F9" s="6">
        <v>6601102</v>
      </c>
      <c r="G9" s="25">
        <v>6601102</v>
      </c>
      <c r="H9" s="26">
        <v>0</v>
      </c>
      <c r="I9" s="24">
        <v>7428072</v>
      </c>
      <c r="J9" s="6">
        <v>7873755</v>
      </c>
      <c r="K9" s="25">
        <v>8346180</v>
      </c>
    </row>
    <row r="10" spans="1:11" ht="25.5">
      <c r="A10" s="27" t="s">
        <v>105</v>
      </c>
      <c r="B10" s="28">
        <f>SUM(B5:B9)</f>
        <v>45503559</v>
      </c>
      <c r="C10" s="29">
        <f aca="true" t="shared" si="0" ref="C10:K10">SUM(C5:C9)</f>
        <v>38443169</v>
      </c>
      <c r="D10" s="30">
        <f t="shared" si="0"/>
        <v>37111564</v>
      </c>
      <c r="E10" s="28">
        <f t="shared" si="0"/>
        <v>51289699</v>
      </c>
      <c r="F10" s="29">
        <f t="shared" si="0"/>
        <v>50985036</v>
      </c>
      <c r="G10" s="31">
        <f t="shared" si="0"/>
        <v>50985036</v>
      </c>
      <c r="H10" s="32">
        <f t="shared" si="0"/>
        <v>0</v>
      </c>
      <c r="I10" s="28">
        <f t="shared" si="0"/>
        <v>56658310</v>
      </c>
      <c r="J10" s="29">
        <f t="shared" si="0"/>
        <v>58484534</v>
      </c>
      <c r="K10" s="31">
        <f t="shared" si="0"/>
        <v>61550894</v>
      </c>
    </row>
    <row r="11" spans="1:11" ht="13.5">
      <c r="A11" s="22" t="s">
        <v>22</v>
      </c>
      <c r="B11" s="6">
        <v>12151433</v>
      </c>
      <c r="C11" s="6">
        <v>15280297</v>
      </c>
      <c r="D11" s="23">
        <v>15586859</v>
      </c>
      <c r="E11" s="24">
        <v>21324785</v>
      </c>
      <c r="F11" s="6">
        <v>20206875</v>
      </c>
      <c r="G11" s="25">
        <v>20206875</v>
      </c>
      <c r="H11" s="26">
        <v>0</v>
      </c>
      <c r="I11" s="24">
        <v>21976638</v>
      </c>
      <c r="J11" s="6">
        <v>23397736</v>
      </c>
      <c r="K11" s="25">
        <v>24894603</v>
      </c>
    </row>
    <row r="12" spans="1:11" ht="13.5">
      <c r="A12" s="22" t="s">
        <v>23</v>
      </c>
      <c r="B12" s="6">
        <v>1667171</v>
      </c>
      <c r="C12" s="6">
        <v>1802795</v>
      </c>
      <c r="D12" s="23">
        <v>1932774</v>
      </c>
      <c r="E12" s="24">
        <v>2380013</v>
      </c>
      <c r="F12" s="6">
        <v>2618997</v>
      </c>
      <c r="G12" s="25">
        <v>2618997</v>
      </c>
      <c r="H12" s="26">
        <v>0</v>
      </c>
      <c r="I12" s="24">
        <v>2807564</v>
      </c>
      <c r="J12" s="6">
        <v>2998479</v>
      </c>
      <c r="K12" s="25">
        <v>3193380</v>
      </c>
    </row>
    <row r="13" spans="1:11" ht="13.5">
      <c r="A13" s="22" t="s">
        <v>106</v>
      </c>
      <c r="B13" s="6">
        <v>10047215</v>
      </c>
      <c r="C13" s="6">
        <v>10266731</v>
      </c>
      <c r="D13" s="23">
        <v>10756485</v>
      </c>
      <c r="E13" s="24">
        <v>3290695</v>
      </c>
      <c r="F13" s="6">
        <v>10106929</v>
      </c>
      <c r="G13" s="25">
        <v>10106929</v>
      </c>
      <c r="H13" s="26">
        <v>0</v>
      </c>
      <c r="I13" s="24">
        <v>9586123</v>
      </c>
      <c r="J13" s="6">
        <v>9817872</v>
      </c>
      <c r="K13" s="25">
        <v>9720056</v>
      </c>
    </row>
    <row r="14" spans="1:11" ht="13.5">
      <c r="A14" s="22" t="s">
        <v>24</v>
      </c>
      <c r="B14" s="6">
        <v>0</v>
      </c>
      <c r="C14" s="6">
        <v>964735</v>
      </c>
      <c r="D14" s="23">
        <v>877763</v>
      </c>
      <c r="E14" s="24">
        <v>393084</v>
      </c>
      <c r="F14" s="6">
        <v>645000</v>
      </c>
      <c r="G14" s="25">
        <v>645000</v>
      </c>
      <c r="H14" s="26">
        <v>0</v>
      </c>
      <c r="I14" s="24">
        <v>684990</v>
      </c>
      <c r="J14" s="6">
        <v>724720</v>
      </c>
      <c r="K14" s="25">
        <v>764579</v>
      </c>
    </row>
    <row r="15" spans="1:11" ht="13.5">
      <c r="A15" s="22" t="s">
        <v>25</v>
      </c>
      <c r="B15" s="6">
        <v>10076862</v>
      </c>
      <c r="C15" s="6">
        <v>10705333</v>
      </c>
      <c r="D15" s="23">
        <v>11497390</v>
      </c>
      <c r="E15" s="24">
        <v>8185835</v>
      </c>
      <c r="F15" s="6">
        <v>10186136</v>
      </c>
      <c r="G15" s="25">
        <v>10186136</v>
      </c>
      <c r="H15" s="26">
        <v>0</v>
      </c>
      <c r="I15" s="24">
        <v>12145959</v>
      </c>
      <c r="J15" s="6">
        <v>14721732</v>
      </c>
      <c r="K15" s="25">
        <v>18574005</v>
      </c>
    </row>
    <row r="16" spans="1:11" ht="13.5">
      <c r="A16" s="33" t="s">
        <v>26</v>
      </c>
      <c r="B16" s="6">
        <v>411813</v>
      </c>
      <c r="C16" s="6">
        <v>2117344</v>
      </c>
      <c r="D16" s="23">
        <v>722822</v>
      </c>
      <c r="E16" s="24">
        <v>1312846</v>
      </c>
      <c r="F16" s="6">
        <v>1335004</v>
      </c>
      <c r="G16" s="25">
        <v>1335004</v>
      </c>
      <c r="H16" s="26">
        <v>0</v>
      </c>
      <c r="I16" s="24">
        <v>1407777</v>
      </c>
      <c r="J16" s="6">
        <v>1480077</v>
      </c>
      <c r="K16" s="25">
        <v>1553481</v>
      </c>
    </row>
    <row r="17" spans="1:11" ht="13.5">
      <c r="A17" s="22" t="s">
        <v>27</v>
      </c>
      <c r="B17" s="6">
        <v>21731105</v>
      </c>
      <c r="C17" s="6">
        <v>13621913</v>
      </c>
      <c r="D17" s="23">
        <v>15855314</v>
      </c>
      <c r="E17" s="24">
        <v>18249980</v>
      </c>
      <c r="F17" s="6">
        <v>20042318</v>
      </c>
      <c r="G17" s="25">
        <v>20042318</v>
      </c>
      <c r="H17" s="26">
        <v>0</v>
      </c>
      <c r="I17" s="24">
        <v>15770506</v>
      </c>
      <c r="J17" s="6">
        <v>14440511</v>
      </c>
      <c r="K17" s="25">
        <v>15242066</v>
      </c>
    </row>
    <row r="18" spans="1:11" ht="13.5">
      <c r="A18" s="34" t="s">
        <v>28</v>
      </c>
      <c r="B18" s="35">
        <f>SUM(B11:B17)</f>
        <v>56085599</v>
      </c>
      <c r="C18" s="36">
        <f aca="true" t="shared" si="1" ref="C18:K18">SUM(C11:C17)</f>
        <v>54759148</v>
      </c>
      <c r="D18" s="37">
        <f t="shared" si="1"/>
        <v>57229407</v>
      </c>
      <c r="E18" s="35">
        <f t="shared" si="1"/>
        <v>55137238</v>
      </c>
      <c r="F18" s="36">
        <f t="shared" si="1"/>
        <v>65141259</v>
      </c>
      <c r="G18" s="38">
        <f t="shared" si="1"/>
        <v>65141259</v>
      </c>
      <c r="H18" s="39">
        <f t="shared" si="1"/>
        <v>0</v>
      </c>
      <c r="I18" s="35">
        <f t="shared" si="1"/>
        <v>64379557</v>
      </c>
      <c r="J18" s="36">
        <f t="shared" si="1"/>
        <v>67581127</v>
      </c>
      <c r="K18" s="38">
        <f t="shared" si="1"/>
        <v>73942170</v>
      </c>
    </row>
    <row r="19" spans="1:11" ht="13.5">
      <c r="A19" s="34" t="s">
        <v>29</v>
      </c>
      <c r="B19" s="40">
        <f>+B10-B18</f>
        <v>-10582040</v>
      </c>
      <c r="C19" s="41">
        <f aca="true" t="shared" si="2" ref="C19:K19">+C10-C18</f>
        <v>-16315979</v>
      </c>
      <c r="D19" s="42">
        <f t="shared" si="2"/>
        <v>-20117843</v>
      </c>
      <c r="E19" s="40">
        <f t="shared" si="2"/>
        <v>-3847539</v>
      </c>
      <c r="F19" s="41">
        <f t="shared" si="2"/>
        <v>-14156223</v>
      </c>
      <c r="G19" s="43">
        <f t="shared" si="2"/>
        <v>-14156223</v>
      </c>
      <c r="H19" s="44">
        <f t="shared" si="2"/>
        <v>0</v>
      </c>
      <c r="I19" s="40">
        <f t="shared" si="2"/>
        <v>-7721247</v>
      </c>
      <c r="J19" s="41">
        <f t="shared" si="2"/>
        <v>-9096593</v>
      </c>
      <c r="K19" s="43">
        <f t="shared" si="2"/>
        <v>-12391276</v>
      </c>
    </row>
    <row r="20" spans="1:11" ht="13.5">
      <c r="A20" s="22" t="s">
        <v>30</v>
      </c>
      <c r="B20" s="24">
        <v>12489303</v>
      </c>
      <c r="C20" s="6">
        <v>29906538</v>
      </c>
      <c r="D20" s="23">
        <v>12031909</v>
      </c>
      <c r="E20" s="24">
        <v>21088100</v>
      </c>
      <c r="F20" s="6">
        <v>12737100</v>
      </c>
      <c r="G20" s="25">
        <v>12737100</v>
      </c>
      <c r="H20" s="26">
        <v>0</v>
      </c>
      <c r="I20" s="24">
        <v>17256550</v>
      </c>
      <c r="J20" s="6">
        <v>9071250</v>
      </c>
      <c r="K20" s="25">
        <v>9334400</v>
      </c>
    </row>
    <row r="21" spans="1:11" ht="13.5">
      <c r="A21" s="22" t="s">
        <v>107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108</v>
      </c>
      <c r="B22" s="51">
        <f>SUM(B19:B21)</f>
        <v>1907263</v>
      </c>
      <c r="C22" s="52">
        <f aca="true" t="shared" si="3" ref="C22:K22">SUM(C19:C21)</f>
        <v>13590559</v>
      </c>
      <c r="D22" s="53">
        <f t="shared" si="3"/>
        <v>-8085934</v>
      </c>
      <c r="E22" s="51">
        <f t="shared" si="3"/>
        <v>17240561</v>
      </c>
      <c r="F22" s="52">
        <f t="shared" si="3"/>
        <v>-1419123</v>
      </c>
      <c r="G22" s="54">
        <f t="shared" si="3"/>
        <v>-1419123</v>
      </c>
      <c r="H22" s="55">
        <f t="shared" si="3"/>
        <v>0</v>
      </c>
      <c r="I22" s="51">
        <f t="shared" si="3"/>
        <v>9535303</v>
      </c>
      <c r="J22" s="52">
        <f t="shared" si="3"/>
        <v>-25343</v>
      </c>
      <c r="K22" s="54">
        <f t="shared" si="3"/>
        <v>-3056876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1907263</v>
      </c>
      <c r="C24" s="41">
        <f aca="true" t="shared" si="4" ref="C24:K24">SUM(C22:C23)</f>
        <v>13590559</v>
      </c>
      <c r="D24" s="42">
        <f t="shared" si="4"/>
        <v>-8085934</v>
      </c>
      <c r="E24" s="40">
        <f t="shared" si="4"/>
        <v>17240561</v>
      </c>
      <c r="F24" s="41">
        <f t="shared" si="4"/>
        <v>-1419123</v>
      </c>
      <c r="G24" s="43">
        <f t="shared" si="4"/>
        <v>-1419123</v>
      </c>
      <c r="H24" s="44">
        <f t="shared" si="4"/>
        <v>0</v>
      </c>
      <c r="I24" s="40">
        <f t="shared" si="4"/>
        <v>9535303</v>
      </c>
      <c r="J24" s="41">
        <f t="shared" si="4"/>
        <v>-25343</v>
      </c>
      <c r="K24" s="43">
        <f t="shared" si="4"/>
        <v>-3056876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18687982</v>
      </c>
      <c r="C27" s="7">
        <v>28484281</v>
      </c>
      <c r="D27" s="64">
        <v>11719131</v>
      </c>
      <c r="E27" s="65">
        <v>21088100</v>
      </c>
      <c r="F27" s="7">
        <v>12737100</v>
      </c>
      <c r="G27" s="66">
        <v>12737100</v>
      </c>
      <c r="H27" s="67">
        <v>0</v>
      </c>
      <c r="I27" s="65">
        <v>17256550</v>
      </c>
      <c r="J27" s="7">
        <v>9071250</v>
      </c>
      <c r="K27" s="66">
        <v>9334400</v>
      </c>
    </row>
    <row r="28" spans="1:11" ht="13.5">
      <c r="A28" s="68" t="s">
        <v>30</v>
      </c>
      <c r="B28" s="6">
        <v>18044170</v>
      </c>
      <c r="C28" s="6">
        <v>28307701</v>
      </c>
      <c r="D28" s="23">
        <v>11612159</v>
      </c>
      <c r="E28" s="24">
        <v>20007100</v>
      </c>
      <c r="F28" s="6">
        <v>12737100</v>
      </c>
      <c r="G28" s="25">
        <v>12737100</v>
      </c>
      <c r="H28" s="26">
        <v>0</v>
      </c>
      <c r="I28" s="24">
        <v>17256550</v>
      </c>
      <c r="J28" s="6">
        <v>9071250</v>
      </c>
      <c r="K28" s="25">
        <v>9334400</v>
      </c>
    </row>
    <row r="29" spans="1:11" ht="13.5">
      <c r="A29" s="22" t="s">
        <v>110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643812</v>
      </c>
      <c r="C31" s="6">
        <v>176580</v>
      </c>
      <c r="D31" s="23">
        <v>106972</v>
      </c>
      <c r="E31" s="24">
        <v>1081000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18687982</v>
      </c>
      <c r="C32" s="7">
        <f aca="true" t="shared" si="5" ref="C32:K32">SUM(C28:C31)</f>
        <v>28484281</v>
      </c>
      <c r="D32" s="64">
        <f t="shared" si="5"/>
        <v>11719131</v>
      </c>
      <c r="E32" s="65">
        <f t="shared" si="5"/>
        <v>21088100</v>
      </c>
      <c r="F32" s="7">
        <f t="shared" si="5"/>
        <v>12737100</v>
      </c>
      <c r="G32" s="66">
        <f t="shared" si="5"/>
        <v>12737100</v>
      </c>
      <c r="H32" s="67">
        <f t="shared" si="5"/>
        <v>0</v>
      </c>
      <c r="I32" s="65">
        <f t="shared" si="5"/>
        <v>17256550</v>
      </c>
      <c r="J32" s="7">
        <f t="shared" si="5"/>
        <v>9071250</v>
      </c>
      <c r="K32" s="66">
        <f t="shared" si="5"/>
        <v>9334400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5502888</v>
      </c>
      <c r="C35" s="6">
        <v>9372525</v>
      </c>
      <c r="D35" s="23">
        <v>12253020</v>
      </c>
      <c r="E35" s="24">
        <v>10460542</v>
      </c>
      <c r="F35" s="6">
        <v>12005007</v>
      </c>
      <c r="G35" s="25">
        <v>12005007</v>
      </c>
      <c r="H35" s="26">
        <v>0</v>
      </c>
      <c r="I35" s="24">
        <v>18221120</v>
      </c>
      <c r="J35" s="6">
        <v>23747698</v>
      </c>
      <c r="K35" s="25">
        <v>24713729</v>
      </c>
    </row>
    <row r="36" spans="1:11" ht="13.5">
      <c r="A36" s="22" t="s">
        <v>39</v>
      </c>
      <c r="B36" s="6">
        <v>190120547</v>
      </c>
      <c r="C36" s="6">
        <v>196749460</v>
      </c>
      <c r="D36" s="23">
        <v>196746093</v>
      </c>
      <c r="E36" s="24">
        <v>215691939</v>
      </c>
      <c r="F36" s="6">
        <v>203867573</v>
      </c>
      <c r="G36" s="25">
        <v>203867573</v>
      </c>
      <c r="H36" s="26">
        <v>0</v>
      </c>
      <c r="I36" s="24">
        <v>221729735</v>
      </c>
      <c r="J36" s="6">
        <v>221529564</v>
      </c>
      <c r="K36" s="25">
        <v>221664625</v>
      </c>
    </row>
    <row r="37" spans="1:11" ht="13.5">
      <c r="A37" s="22" t="s">
        <v>40</v>
      </c>
      <c r="B37" s="6">
        <v>17832071</v>
      </c>
      <c r="C37" s="6">
        <v>32852947</v>
      </c>
      <c r="D37" s="23">
        <v>40740055</v>
      </c>
      <c r="E37" s="24">
        <v>31621359</v>
      </c>
      <c r="F37" s="6">
        <v>25148764</v>
      </c>
      <c r="G37" s="25">
        <v>25148764</v>
      </c>
      <c r="H37" s="26">
        <v>0</v>
      </c>
      <c r="I37" s="24">
        <v>26138951</v>
      </c>
      <c r="J37" s="6">
        <v>30995683</v>
      </c>
      <c r="K37" s="25">
        <v>31373153</v>
      </c>
    </row>
    <row r="38" spans="1:11" ht="13.5">
      <c r="A38" s="22" t="s">
        <v>41</v>
      </c>
      <c r="B38" s="6">
        <v>17731536</v>
      </c>
      <c r="C38" s="6">
        <v>12517030</v>
      </c>
      <c r="D38" s="23">
        <v>10505654</v>
      </c>
      <c r="E38" s="24">
        <v>16603473</v>
      </c>
      <c r="F38" s="6">
        <v>16029280</v>
      </c>
      <c r="G38" s="25">
        <v>16029280</v>
      </c>
      <c r="H38" s="26">
        <v>0</v>
      </c>
      <c r="I38" s="24">
        <v>10809657</v>
      </c>
      <c r="J38" s="6">
        <v>10675598</v>
      </c>
      <c r="K38" s="25">
        <v>9510364</v>
      </c>
    </row>
    <row r="39" spans="1:11" ht="13.5">
      <c r="A39" s="22" t="s">
        <v>42</v>
      </c>
      <c r="B39" s="6">
        <v>160059828</v>
      </c>
      <c r="C39" s="6">
        <v>160752008</v>
      </c>
      <c r="D39" s="23">
        <v>157753404</v>
      </c>
      <c r="E39" s="24">
        <v>177927649</v>
      </c>
      <c r="F39" s="6">
        <v>174694536</v>
      </c>
      <c r="G39" s="25">
        <v>174694536</v>
      </c>
      <c r="H39" s="26">
        <v>0</v>
      </c>
      <c r="I39" s="24">
        <v>203002247</v>
      </c>
      <c r="J39" s="6">
        <v>203605981</v>
      </c>
      <c r="K39" s="25">
        <v>205494837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19811317</v>
      </c>
      <c r="C42" s="6">
        <v>32164289</v>
      </c>
      <c r="D42" s="23">
        <v>13347100</v>
      </c>
      <c r="E42" s="24">
        <v>21841892</v>
      </c>
      <c r="F42" s="6">
        <v>14806373</v>
      </c>
      <c r="G42" s="25">
        <v>14806373</v>
      </c>
      <c r="H42" s="26">
        <v>16649287</v>
      </c>
      <c r="I42" s="24">
        <v>20644108</v>
      </c>
      <c r="J42" s="6">
        <v>10461544</v>
      </c>
      <c r="K42" s="25">
        <v>7193857</v>
      </c>
    </row>
    <row r="43" spans="1:11" ht="13.5">
      <c r="A43" s="22" t="s">
        <v>45</v>
      </c>
      <c r="B43" s="6">
        <v>-18684235</v>
      </c>
      <c r="C43" s="6">
        <v>-28501632</v>
      </c>
      <c r="D43" s="23">
        <v>-11533443</v>
      </c>
      <c r="E43" s="24">
        <v>-18370390</v>
      </c>
      <c r="F43" s="6">
        <v>-12100245</v>
      </c>
      <c r="G43" s="25">
        <v>-12100245</v>
      </c>
      <c r="H43" s="26">
        <v>-19677330</v>
      </c>
      <c r="I43" s="24">
        <v>-16393723</v>
      </c>
      <c r="J43" s="6">
        <v>-8617688</v>
      </c>
      <c r="K43" s="25">
        <v>-8867680</v>
      </c>
    </row>
    <row r="44" spans="1:11" ht="13.5">
      <c r="A44" s="22" t="s">
        <v>46</v>
      </c>
      <c r="B44" s="6">
        <v>-152512</v>
      </c>
      <c r="C44" s="6">
        <v>-66477</v>
      </c>
      <c r="D44" s="23">
        <v>-69790</v>
      </c>
      <c r="E44" s="24">
        <v>-32692</v>
      </c>
      <c r="F44" s="6">
        <v>-710000</v>
      </c>
      <c r="G44" s="25">
        <v>-710000</v>
      </c>
      <c r="H44" s="26">
        <v>9586</v>
      </c>
      <c r="I44" s="24">
        <v>-710000</v>
      </c>
      <c r="J44" s="6">
        <v>-710000</v>
      </c>
      <c r="K44" s="25">
        <v>-710000</v>
      </c>
    </row>
    <row r="45" spans="1:11" ht="13.5">
      <c r="A45" s="34" t="s">
        <v>47</v>
      </c>
      <c r="B45" s="7">
        <v>3066147</v>
      </c>
      <c r="C45" s="7">
        <v>6662327</v>
      </c>
      <c r="D45" s="64">
        <v>8406194</v>
      </c>
      <c r="E45" s="65">
        <v>7912420</v>
      </c>
      <c r="F45" s="7">
        <v>10402161</v>
      </c>
      <c r="G45" s="66">
        <v>10402161</v>
      </c>
      <c r="H45" s="67">
        <v>555482</v>
      </c>
      <c r="I45" s="65">
        <v>13942056</v>
      </c>
      <c r="J45" s="7">
        <v>15075912</v>
      </c>
      <c r="K45" s="66">
        <v>12692089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3066147</v>
      </c>
      <c r="C48" s="6">
        <v>6662327</v>
      </c>
      <c r="D48" s="23">
        <v>8406033</v>
      </c>
      <c r="E48" s="24">
        <v>7911808</v>
      </c>
      <c r="F48" s="6">
        <v>10402000</v>
      </c>
      <c r="G48" s="25">
        <v>10402000</v>
      </c>
      <c r="H48" s="26">
        <v>0</v>
      </c>
      <c r="I48" s="24">
        <v>13941608</v>
      </c>
      <c r="J48" s="6">
        <v>15076362</v>
      </c>
      <c r="K48" s="25">
        <v>12692540</v>
      </c>
    </row>
    <row r="49" spans="1:11" ht="13.5">
      <c r="A49" s="22" t="s">
        <v>50</v>
      </c>
      <c r="B49" s="6">
        <f>+B75</f>
        <v>12796749.379115352</v>
      </c>
      <c r="C49" s="6">
        <f aca="true" t="shared" si="6" ref="C49:K49">+C75</f>
        <v>19368984.139709145</v>
      </c>
      <c r="D49" s="23">
        <f t="shared" si="6"/>
        <v>26189047.13625513</v>
      </c>
      <c r="E49" s="24">
        <f t="shared" si="6"/>
        <v>53315237.20329925</v>
      </c>
      <c r="F49" s="6">
        <f t="shared" si="6"/>
        <v>17616783.11018688</v>
      </c>
      <c r="G49" s="25">
        <f t="shared" si="6"/>
        <v>17616783.11018688</v>
      </c>
      <c r="H49" s="26">
        <f t="shared" si="6"/>
        <v>0</v>
      </c>
      <c r="I49" s="24">
        <f t="shared" si="6"/>
        <v>13682958.495384581</v>
      </c>
      <c r="J49" s="6">
        <f t="shared" si="6"/>
        <v>14929381.250479002</v>
      </c>
      <c r="K49" s="25">
        <f t="shared" si="6"/>
        <v>12566272.986576775</v>
      </c>
    </row>
    <row r="50" spans="1:11" ht="13.5">
      <c r="A50" s="34" t="s">
        <v>51</v>
      </c>
      <c r="B50" s="7">
        <f>+B48-B49</f>
        <v>-9730602.379115352</v>
      </c>
      <c r="C50" s="7">
        <f aca="true" t="shared" si="7" ref="C50:K50">+C48-C49</f>
        <v>-12706657.139709145</v>
      </c>
      <c r="D50" s="64">
        <f t="shared" si="7"/>
        <v>-17783014.13625513</v>
      </c>
      <c r="E50" s="65">
        <f t="shared" si="7"/>
        <v>-45403429.20329925</v>
      </c>
      <c r="F50" s="7">
        <f t="shared" si="7"/>
        <v>-7214783.110186879</v>
      </c>
      <c r="G50" s="66">
        <f t="shared" si="7"/>
        <v>-7214783.110186879</v>
      </c>
      <c r="H50" s="67">
        <f t="shared" si="7"/>
        <v>0</v>
      </c>
      <c r="I50" s="65">
        <f t="shared" si="7"/>
        <v>258649.5046154186</v>
      </c>
      <c r="J50" s="7">
        <f t="shared" si="7"/>
        <v>146980.74952099845</v>
      </c>
      <c r="K50" s="66">
        <f t="shared" si="7"/>
        <v>126267.01342322491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190120546</v>
      </c>
      <c r="C53" s="6">
        <v>206898757</v>
      </c>
      <c r="D53" s="23">
        <v>211856889</v>
      </c>
      <c r="E53" s="24">
        <v>210918695</v>
      </c>
      <c r="F53" s="6">
        <v>198157099</v>
      </c>
      <c r="G53" s="25">
        <v>198157099</v>
      </c>
      <c r="H53" s="26">
        <v>185419999</v>
      </c>
      <c r="I53" s="24">
        <v>211296932</v>
      </c>
      <c r="J53" s="6">
        <v>211096788</v>
      </c>
      <c r="K53" s="25">
        <v>211231822</v>
      </c>
    </row>
    <row r="54" spans="1:11" ht="13.5">
      <c r="A54" s="22" t="s">
        <v>106</v>
      </c>
      <c r="B54" s="6">
        <v>10047215</v>
      </c>
      <c r="C54" s="6">
        <v>10266731</v>
      </c>
      <c r="D54" s="23">
        <v>10756485</v>
      </c>
      <c r="E54" s="24">
        <v>3290695</v>
      </c>
      <c r="F54" s="6">
        <v>10106929</v>
      </c>
      <c r="G54" s="25">
        <v>10106929</v>
      </c>
      <c r="H54" s="26">
        <v>0</v>
      </c>
      <c r="I54" s="24">
        <v>9586123</v>
      </c>
      <c r="J54" s="6">
        <v>9817872</v>
      </c>
      <c r="K54" s="25">
        <v>9720056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2386330</v>
      </c>
      <c r="C56" s="6">
        <v>1900026</v>
      </c>
      <c r="D56" s="23">
        <v>1901856</v>
      </c>
      <c r="E56" s="24">
        <v>1287997</v>
      </c>
      <c r="F56" s="6">
        <v>796283</v>
      </c>
      <c r="G56" s="25">
        <v>796283</v>
      </c>
      <c r="H56" s="26">
        <v>0</v>
      </c>
      <c r="I56" s="24">
        <v>1094770</v>
      </c>
      <c r="J56" s="6">
        <v>1448215</v>
      </c>
      <c r="K56" s="25">
        <v>2112832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43853</v>
      </c>
      <c r="D59" s="23">
        <v>62594</v>
      </c>
      <c r="E59" s="24">
        <v>161801</v>
      </c>
      <c r="F59" s="6">
        <v>161801</v>
      </c>
      <c r="G59" s="25">
        <v>161801</v>
      </c>
      <c r="H59" s="26">
        <v>161801</v>
      </c>
      <c r="I59" s="24">
        <v>161801</v>
      </c>
      <c r="J59" s="6">
        <v>161801</v>
      </c>
      <c r="K59" s="25">
        <v>161801</v>
      </c>
    </row>
    <row r="60" spans="1:11" ht="13.5">
      <c r="A60" s="33" t="s">
        <v>58</v>
      </c>
      <c r="B60" s="6">
        <v>0</v>
      </c>
      <c r="C60" s="6">
        <v>136755</v>
      </c>
      <c r="D60" s="23">
        <v>164278</v>
      </c>
      <c r="E60" s="24">
        <v>573626</v>
      </c>
      <c r="F60" s="6">
        <v>573626</v>
      </c>
      <c r="G60" s="25">
        <v>573626</v>
      </c>
      <c r="H60" s="26">
        <v>573626</v>
      </c>
      <c r="I60" s="24">
        <v>593800</v>
      </c>
      <c r="J60" s="6">
        <v>593800</v>
      </c>
      <c r="K60" s="25">
        <v>593800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1101</v>
      </c>
      <c r="F63" s="92">
        <v>1101</v>
      </c>
      <c r="G63" s="93">
        <v>1101</v>
      </c>
      <c r="H63" s="94">
        <v>1101</v>
      </c>
      <c r="I63" s="91">
        <v>1101</v>
      </c>
      <c r="J63" s="92">
        <v>1101</v>
      </c>
      <c r="K63" s="93">
        <v>1101</v>
      </c>
    </row>
    <row r="64" spans="1:11" ht="13.5">
      <c r="A64" s="90" t="s">
        <v>62</v>
      </c>
      <c r="B64" s="91">
        <v>0</v>
      </c>
      <c r="C64" s="92">
        <v>1875</v>
      </c>
      <c r="D64" s="93">
        <v>1875</v>
      </c>
      <c r="E64" s="91">
        <v>0</v>
      </c>
      <c r="F64" s="92">
        <v>1875</v>
      </c>
      <c r="G64" s="93">
        <v>1875</v>
      </c>
      <c r="H64" s="94">
        <v>1875</v>
      </c>
      <c r="I64" s="91">
        <v>1875</v>
      </c>
      <c r="J64" s="92">
        <v>1875</v>
      </c>
      <c r="K64" s="93">
        <v>1875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1.361226660223842</v>
      </c>
      <c r="C70" s="5">
        <f aca="true" t="shared" si="8" ref="C70:K70">IF(ISERROR(C71/C72),0,(C71/C72))</f>
        <v>1.0664845103206309</v>
      </c>
      <c r="D70" s="5">
        <f t="shared" si="8"/>
        <v>1.3110498149492764</v>
      </c>
      <c r="E70" s="5">
        <f t="shared" si="8"/>
        <v>0.7162446266411293</v>
      </c>
      <c r="F70" s="5">
        <f t="shared" si="8"/>
        <v>0.7703023196652885</v>
      </c>
      <c r="G70" s="5">
        <f t="shared" si="8"/>
        <v>0.7703023196652885</v>
      </c>
      <c r="H70" s="5">
        <f t="shared" si="8"/>
        <v>0</v>
      </c>
      <c r="I70" s="5">
        <f t="shared" si="8"/>
        <v>0.7518959126278605</v>
      </c>
      <c r="J70" s="5">
        <f t="shared" si="8"/>
        <v>0.756696031860226</v>
      </c>
      <c r="K70" s="5">
        <f t="shared" si="8"/>
        <v>0.7559682581843321</v>
      </c>
    </row>
    <row r="71" spans="1:11" ht="12.75" hidden="1">
      <c r="A71" s="1" t="s">
        <v>112</v>
      </c>
      <c r="B71" s="1">
        <f>+B83</f>
        <v>31911419</v>
      </c>
      <c r="C71" s="1">
        <f aca="true" t="shared" si="9" ref="C71:K71">+C83</f>
        <v>22531518</v>
      </c>
      <c r="D71" s="1">
        <f t="shared" si="9"/>
        <v>25719289</v>
      </c>
      <c r="E71" s="1">
        <f t="shared" si="9"/>
        <v>21065523</v>
      </c>
      <c r="F71" s="1">
        <f t="shared" si="9"/>
        <v>22455693</v>
      </c>
      <c r="G71" s="1">
        <f t="shared" si="9"/>
        <v>22455693</v>
      </c>
      <c r="H71" s="1">
        <f t="shared" si="9"/>
        <v>31191719</v>
      </c>
      <c r="I71" s="1">
        <f t="shared" si="9"/>
        <v>24271573</v>
      </c>
      <c r="J71" s="1">
        <f t="shared" si="9"/>
        <v>26474008</v>
      </c>
      <c r="K71" s="1">
        <f t="shared" si="9"/>
        <v>28233585</v>
      </c>
    </row>
    <row r="72" spans="1:11" ht="12.75" hidden="1">
      <c r="A72" s="1" t="s">
        <v>113</v>
      </c>
      <c r="B72" s="1">
        <f>+B77</f>
        <v>23443134</v>
      </c>
      <c r="C72" s="1">
        <f aca="true" t="shared" si="10" ref="C72:K72">+C77</f>
        <v>21126906</v>
      </c>
      <c r="D72" s="1">
        <f t="shared" si="10"/>
        <v>19617324</v>
      </c>
      <c r="E72" s="1">
        <f t="shared" si="10"/>
        <v>29411073</v>
      </c>
      <c r="F72" s="1">
        <f t="shared" si="10"/>
        <v>29151792</v>
      </c>
      <c r="G72" s="1">
        <f t="shared" si="10"/>
        <v>29151792</v>
      </c>
      <c r="H72" s="1">
        <f t="shared" si="10"/>
        <v>0</v>
      </c>
      <c r="I72" s="1">
        <f t="shared" si="10"/>
        <v>32280496</v>
      </c>
      <c r="J72" s="1">
        <f t="shared" si="10"/>
        <v>34986318</v>
      </c>
      <c r="K72" s="1">
        <f t="shared" si="10"/>
        <v>37347580</v>
      </c>
    </row>
    <row r="73" spans="1:11" ht="12.75" hidden="1">
      <c r="A73" s="1" t="s">
        <v>114</v>
      </c>
      <c r="B73" s="1">
        <f>+B74</f>
        <v>2269072.333333333</v>
      </c>
      <c r="C73" s="1">
        <f aca="true" t="shared" si="11" ref="C73:K73">+(C78+C80+C81+C82)-(B78+B80+B81+B82)</f>
        <v>2231273</v>
      </c>
      <c r="D73" s="1">
        <f t="shared" si="11"/>
        <v>156788</v>
      </c>
      <c r="E73" s="1">
        <f t="shared" si="11"/>
        <v>-2144493</v>
      </c>
      <c r="F73" s="1">
        <f>+(F78+F80+F81+F82)-(D78+D80+D81+D82)</f>
        <v>-3090220</v>
      </c>
      <c r="G73" s="1">
        <f>+(G78+G80+G81+G82)-(D78+D80+D81+D82)</f>
        <v>-3090220</v>
      </c>
      <c r="H73" s="1">
        <f>+(H78+H80+H81+H82)-(D78+D80+D81+D82)</f>
        <v>-4643079</v>
      </c>
      <c r="I73" s="1">
        <f>+(I78+I80+I81+I82)-(E78+E80+E81+E82)</f>
        <v>1730778</v>
      </c>
      <c r="J73" s="1">
        <f t="shared" si="11"/>
        <v>4391824</v>
      </c>
      <c r="K73" s="1">
        <f t="shared" si="11"/>
        <v>3349853</v>
      </c>
    </row>
    <row r="74" spans="1:11" ht="12.75" hidden="1">
      <c r="A74" s="1" t="s">
        <v>115</v>
      </c>
      <c r="B74" s="1">
        <f>+TREND(C74:E74)</f>
        <v>2269072.333333333</v>
      </c>
      <c r="C74" s="1">
        <f>+C73</f>
        <v>2231273</v>
      </c>
      <c r="D74" s="1">
        <f aca="true" t="shared" si="12" ref="D74:K74">+D73</f>
        <v>156788</v>
      </c>
      <c r="E74" s="1">
        <f t="shared" si="12"/>
        <v>-2144493</v>
      </c>
      <c r="F74" s="1">
        <f t="shared" si="12"/>
        <v>-3090220</v>
      </c>
      <c r="G74" s="1">
        <f t="shared" si="12"/>
        <v>-3090220</v>
      </c>
      <c r="H74" s="1">
        <f t="shared" si="12"/>
        <v>-4643079</v>
      </c>
      <c r="I74" s="1">
        <f t="shared" si="12"/>
        <v>1730778</v>
      </c>
      <c r="J74" s="1">
        <f t="shared" si="12"/>
        <v>4391824</v>
      </c>
      <c r="K74" s="1">
        <f t="shared" si="12"/>
        <v>3349853</v>
      </c>
    </row>
    <row r="75" spans="1:11" ht="12.75" hidden="1">
      <c r="A75" s="1" t="s">
        <v>116</v>
      </c>
      <c r="B75" s="1">
        <f>+B84-(((B80+B81+B78)*B70)-B79)</f>
        <v>12796749.379115352</v>
      </c>
      <c r="C75" s="1">
        <f aca="true" t="shared" si="13" ref="C75:K75">+C84-(((C80+C81+C78)*C70)-C79)</f>
        <v>19368984.139709145</v>
      </c>
      <c r="D75" s="1">
        <f t="shared" si="13"/>
        <v>26189047.13625513</v>
      </c>
      <c r="E75" s="1">
        <f t="shared" si="13"/>
        <v>53315237.20329925</v>
      </c>
      <c r="F75" s="1">
        <f t="shared" si="13"/>
        <v>17616783.11018688</v>
      </c>
      <c r="G75" s="1">
        <f t="shared" si="13"/>
        <v>17616783.11018688</v>
      </c>
      <c r="H75" s="1">
        <f t="shared" si="13"/>
        <v>0</v>
      </c>
      <c r="I75" s="1">
        <f t="shared" si="13"/>
        <v>13682958.495384581</v>
      </c>
      <c r="J75" s="1">
        <f t="shared" si="13"/>
        <v>14929381.250479002</v>
      </c>
      <c r="K75" s="1">
        <f t="shared" si="13"/>
        <v>12566272.986576775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23443134</v>
      </c>
      <c r="C77" s="3">
        <v>21126906</v>
      </c>
      <c r="D77" s="3">
        <v>19617324</v>
      </c>
      <c r="E77" s="3">
        <v>29411073</v>
      </c>
      <c r="F77" s="3">
        <v>29151792</v>
      </c>
      <c r="G77" s="3">
        <v>29151792</v>
      </c>
      <c r="H77" s="3">
        <v>0</v>
      </c>
      <c r="I77" s="3">
        <v>32280496</v>
      </c>
      <c r="J77" s="3">
        <v>34986318</v>
      </c>
      <c r="K77" s="3">
        <v>37347580</v>
      </c>
    </row>
    <row r="78" spans="1:11" ht="12.75" hidden="1">
      <c r="A78" s="2" t="s">
        <v>65</v>
      </c>
      <c r="B78" s="3">
        <v>0</v>
      </c>
      <c r="C78" s="3">
        <v>1907038</v>
      </c>
      <c r="D78" s="3">
        <v>941031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15866340</v>
      </c>
      <c r="C79" s="3">
        <v>24153544</v>
      </c>
      <c r="D79" s="3">
        <v>32276355</v>
      </c>
      <c r="E79" s="3">
        <v>23444238</v>
      </c>
      <c r="F79" s="3">
        <v>18812954</v>
      </c>
      <c r="G79" s="3">
        <v>18812954</v>
      </c>
      <c r="H79" s="3">
        <v>0</v>
      </c>
      <c r="I79" s="3">
        <v>16863000</v>
      </c>
      <c r="J79" s="3">
        <v>21453000</v>
      </c>
      <c r="K79" s="3">
        <v>21616000</v>
      </c>
    </row>
    <row r="80" spans="1:11" ht="12.75" hidden="1">
      <c r="A80" s="2" t="s">
        <v>67</v>
      </c>
      <c r="B80" s="3">
        <v>926123</v>
      </c>
      <c r="C80" s="3">
        <v>1579836</v>
      </c>
      <c r="D80" s="3">
        <v>1329766</v>
      </c>
      <c r="E80" s="3">
        <v>1192704</v>
      </c>
      <c r="F80" s="3">
        <v>1192859</v>
      </c>
      <c r="G80" s="3">
        <v>1192859</v>
      </c>
      <c r="H80" s="3">
        <v>0</v>
      </c>
      <c r="I80" s="3">
        <v>3827817</v>
      </c>
      <c r="J80" s="3">
        <v>8216064</v>
      </c>
      <c r="K80" s="3">
        <v>11570696</v>
      </c>
    </row>
    <row r="81" spans="1:11" ht="12.75" hidden="1">
      <c r="A81" s="2" t="s">
        <v>68</v>
      </c>
      <c r="B81" s="3">
        <v>1328895</v>
      </c>
      <c r="C81" s="3">
        <v>999417</v>
      </c>
      <c r="D81" s="3">
        <v>2372282</v>
      </c>
      <c r="E81" s="3">
        <v>1305882</v>
      </c>
      <c r="F81" s="3">
        <v>360000</v>
      </c>
      <c r="G81" s="3">
        <v>360000</v>
      </c>
      <c r="H81" s="3">
        <v>0</v>
      </c>
      <c r="I81" s="3">
        <v>401547</v>
      </c>
      <c r="J81" s="3">
        <v>405124</v>
      </c>
      <c r="K81" s="3">
        <v>400345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31911419</v>
      </c>
      <c r="C83" s="3">
        <v>22531518</v>
      </c>
      <c r="D83" s="3">
        <v>25719289</v>
      </c>
      <c r="E83" s="3">
        <v>21065523</v>
      </c>
      <c r="F83" s="3">
        <v>22455693</v>
      </c>
      <c r="G83" s="3">
        <v>22455693</v>
      </c>
      <c r="H83" s="3">
        <v>31191719</v>
      </c>
      <c r="I83" s="3">
        <v>24271573</v>
      </c>
      <c r="J83" s="3">
        <v>26474008</v>
      </c>
      <c r="K83" s="3">
        <v>28233585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31660598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4687033</v>
      </c>
      <c r="C5" s="6">
        <v>5129933</v>
      </c>
      <c r="D5" s="23">
        <v>7696812</v>
      </c>
      <c r="E5" s="24">
        <v>8523000</v>
      </c>
      <c r="F5" s="6">
        <v>8523000</v>
      </c>
      <c r="G5" s="25">
        <v>8523000</v>
      </c>
      <c r="H5" s="26">
        <v>0</v>
      </c>
      <c r="I5" s="24">
        <v>13000000</v>
      </c>
      <c r="J5" s="6">
        <v>13500000</v>
      </c>
      <c r="K5" s="25">
        <v>14000000</v>
      </c>
    </row>
    <row r="6" spans="1:11" ht="13.5">
      <c r="A6" s="22" t="s">
        <v>18</v>
      </c>
      <c r="B6" s="6">
        <v>15861856</v>
      </c>
      <c r="C6" s="6">
        <v>20875081</v>
      </c>
      <c r="D6" s="23">
        <v>24517904</v>
      </c>
      <c r="E6" s="24">
        <v>35114000</v>
      </c>
      <c r="F6" s="6">
        <v>35114000</v>
      </c>
      <c r="G6" s="25">
        <v>35114000</v>
      </c>
      <c r="H6" s="26">
        <v>0</v>
      </c>
      <c r="I6" s="24">
        <v>37295000</v>
      </c>
      <c r="J6" s="6">
        <v>39440000</v>
      </c>
      <c r="K6" s="25">
        <v>36262000</v>
      </c>
    </row>
    <row r="7" spans="1:11" ht="13.5">
      <c r="A7" s="22" t="s">
        <v>19</v>
      </c>
      <c r="B7" s="6">
        <v>186269</v>
      </c>
      <c r="C7" s="6">
        <v>313906</v>
      </c>
      <c r="D7" s="23">
        <v>98482</v>
      </c>
      <c r="E7" s="24">
        <v>400000</v>
      </c>
      <c r="F7" s="6">
        <v>400000</v>
      </c>
      <c r="G7" s="25">
        <v>400000</v>
      </c>
      <c r="H7" s="26">
        <v>0</v>
      </c>
      <c r="I7" s="24">
        <v>423900</v>
      </c>
      <c r="J7" s="6">
        <v>446600</v>
      </c>
      <c r="K7" s="25">
        <v>93700</v>
      </c>
    </row>
    <row r="8" spans="1:11" ht="13.5">
      <c r="A8" s="22" t="s">
        <v>20</v>
      </c>
      <c r="B8" s="6">
        <v>17855000</v>
      </c>
      <c r="C8" s="6">
        <v>20110029</v>
      </c>
      <c r="D8" s="23">
        <v>21171433</v>
      </c>
      <c r="E8" s="24">
        <v>22427000</v>
      </c>
      <c r="F8" s="6">
        <v>22427000</v>
      </c>
      <c r="G8" s="25">
        <v>22427000</v>
      </c>
      <c r="H8" s="26">
        <v>0</v>
      </c>
      <c r="I8" s="24">
        <v>29395460</v>
      </c>
      <c r="J8" s="6">
        <v>29292000</v>
      </c>
      <c r="K8" s="25">
        <v>30577400</v>
      </c>
    </row>
    <row r="9" spans="1:11" ht="13.5">
      <c r="A9" s="22" t="s">
        <v>21</v>
      </c>
      <c r="B9" s="6">
        <v>4918530</v>
      </c>
      <c r="C9" s="6">
        <v>4410949</v>
      </c>
      <c r="D9" s="23">
        <v>3684836</v>
      </c>
      <c r="E9" s="24">
        <v>7525000</v>
      </c>
      <c r="F9" s="6">
        <v>7525000</v>
      </c>
      <c r="G9" s="25">
        <v>7525000</v>
      </c>
      <c r="H9" s="26">
        <v>0</v>
      </c>
      <c r="I9" s="24">
        <v>9187500</v>
      </c>
      <c r="J9" s="6">
        <v>9966000</v>
      </c>
      <c r="K9" s="25">
        <v>6538400</v>
      </c>
    </row>
    <row r="10" spans="1:11" ht="25.5">
      <c r="A10" s="27" t="s">
        <v>105</v>
      </c>
      <c r="B10" s="28">
        <f>SUM(B5:B9)</f>
        <v>43508688</v>
      </c>
      <c r="C10" s="29">
        <f aca="true" t="shared" si="0" ref="C10:K10">SUM(C5:C9)</f>
        <v>50839898</v>
      </c>
      <c r="D10" s="30">
        <f t="shared" si="0"/>
        <v>57169467</v>
      </c>
      <c r="E10" s="28">
        <f t="shared" si="0"/>
        <v>73989000</v>
      </c>
      <c r="F10" s="29">
        <f t="shared" si="0"/>
        <v>73989000</v>
      </c>
      <c r="G10" s="31">
        <f t="shared" si="0"/>
        <v>73989000</v>
      </c>
      <c r="H10" s="32">
        <f t="shared" si="0"/>
        <v>0</v>
      </c>
      <c r="I10" s="28">
        <f t="shared" si="0"/>
        <v>89301860</v>
      </c>
      <c r="J10" s="29">
        <f t="shared" si="0"/>
        <v>92644600</v>
      </c>
      <c r="K10" s="31">
        <f t="shared" si="0"/>
        <v>87471500</v>
      </c>
    </row>
    <row r="11" spans="1:11" ht="13.5">
      <c r="A11" s="22" t="s">
        <v>22</v>
      </c>
      <c r="B11" s="6">
        <v>26107922</v>
      </c>
      <c r="C11" s="6">
        <v>29386042</v>
      </c>
      <c r="D11" s="23">
        <v>30499201</v>
      </c>
      <c r="E11" s="24">
        <v>39192000</v>
      </c>
      <c r="F11" s="6">
        <v>39192000</v>
      </c>
      <c r="G11" s="25">
        <v>39192000</v>
      </c>
      <c r="H11" s="26">
        <v>0</v>
      </c>
      <c r="I11" s="24">
        <v>41756001</v>
      </c>
      <c r="J11" s="6">
        <v>44426690</v>
      </c>
      <c r="K11" s="25">
        <v>44709345</v>
      </c>
    </row>
    <row r="12" spans="1:11" ht="13.5">
      <c r="A12" s="22" t="s">
        <v>23</v>
      </c>
      <c r="B12" s="6">
        <v>1759826</v>
      </c>
      <c r="C12" s="6">
        <v>1949332</v>
      </c>
      <c r="D12" s="23">
        <v>2020672</v>
      </c>
      <c r="E12" s="24">
        <v>2575000</v>
      </c>
      <c r="F12" s="6">
        <v>2575000</v>
      </c>
      <c r="G12" s="25">
        <v>2575000</v>
      </c>
      <c r="H12" s="26">
        <v>0</v>
      </c>
      <c r="I12" s="24">
        <v>2740281</v>
      </c>
      <c r="J12" s="6">
        <v>2916009</v>
      </c>
      <c r="K12" s="25">
        <v>2603269</v>
      </c>
    </row>
    <row r="13" spans="1:11" ht="13.5">
      <c r="A13" s="22" t="s">
        <v>106</v>
      </c>
      <c r="B13" s="6">
        <v>9181751</v>
      </c>
      <c r="C13" s="6">
        <v>0</v>
      </c>
      <c r="D13" s="23">
        <v>16953732</v>
      </c>
      <c r="E13" s="24">
        <v>11105000</v>
      </c>
      <c r="F13" s="6">
        <v>11105000</v>
      </c>
      <c r="G13" s="25">
        <v>11105000</v>
      </c>
      <c r="H13" s="26">
        <v>0</v>
      </c>
      <c r="I13" s="24">
        <v>11547000</v>
      </c>
      <c r="J13" s="6">
        <v>12285600</v>
      </c>
      <c r="K13" s="25">
        <v>13603400</v>
      </c>
    </row>
    <row r="14" spans="1:11" ht="13.5">
      <c r="A14" s="22" t="s">
        <v>24</v>
      </c>
      <c r="B14" s="6">
        <v>447000</v>
      </c>
      <c r="C14" s="6">
        <v>1033635</v>
      </c>
      <c r="D14" s="23">
        <v>669785</v>
      </c>
      <c r="E14" s="24">
        <v>793000</v>
      </c>
      <c r="F14" s="6">
        <v>793000</v>
      </c>
      <c r="G14" s="25">
        <v>793000</v>
      </c>
      <c r="H14" s="26">
        <v>0</v>
      </c>
      <c r="I14" s="24">
        <v>791565</v>
      </c>
      <c r="J14" s="6">
        <v>843000</v>
      </c>
      <c r="K14" s="25">
        <v>56000</v>
      </c>
    </row>
    <row r="15" spans="1:11" ht="13.5">
      <c r="A15" s="22" t="s">
        <v>25</v>
      </c>
      <c r="B15" s="6">
        <v>9459542</v>
      </c>
      <c r="C15" s="6">
        <v>11262230</v>
      </c>
      <c r="D15" s="23">
        <v>17822356</v>
      </c>
      <c r="E15" s="24">
        <v>14189000</v>
      </c>
      <c r="F15" s="6">
        <v>14189000</v>
      </c>
      <c r="G15" s="25">
        <v>14189000</v>
      </c>
      <c r="H15" s="26">
        <v>0</v>
      </c>
      <c r="I15" s="24">
        <v>15203100</v>
      </c>
      <c r="J15" s="6">
        <v>16052700</v>
      </c>
      <c r="K15" s="25">
        <v>18215200</v>
      </c>
    </row>
    <row r="16" spans="1:11" ht="13.5">
      <c r="A16" s="33" t="s">
        <v>26</v>
      </c>
      <c r="B16" s="6">
        <v>200000</v>
      </c>
      <c r="C16" s="6">
        <v>438256</v>
      </c>
      <c r="D16" s="23">
        <v>70605</v>
      </c>
      <c r="E16" s="24">
        <v>0</v>
      </c>
      <c r="F16" s="6">
        <v>0</v>
      </c>
      <c r="G16" s="25">
        <v>0</v>
      </c>
      <c r="H16" s="26">
        <v>0</v>
      </c>
      <c r="I16" s="24">
        <v>49200</v>
      </c>
      <c r="J16" s="6">
        <v>52600</v>
      </c>
      <c r="K16" s="25">
        <v>56200</v>
      </c>
    </row>
    <row r="17" spans="1:11" ht="13.5">
      <c r="A17" s="22" t="s">
        <v>27</v>
      </c>
      <c r="B17" s="6">
        <v>18224377</v>
      </c>
      <c r="C17" s="6">
        <v>21208048</v>
      </c>
      <c r="D17" s="23">
        <v>22419332</v>
      </c>
      <c r="E17" s="24">
        <v>20232000</v>
      </c>
      <c r="F17" s="6">
        <v>20232000</v>
      </c>
      <c r="G17" s="25">
        <v>20232000</v>
      </c>
      <c r="H17" s="26">
        <v>0</v>
      </c>
      <c r="I17" s="24">
        <v>21918935</v>
      </c>
      <c r="J17" s="6">
        <v>22784760</v>
      </c>
      <c r="K17" s="25">
        <v>24187300</v>
      </c>
    </row>
    <row r="18" spans="1:11" ht="13.5">
      <c r="A18" s="34" t="s">
        <v>28</v>
      </c>
      <c r="B18" s="35">
        <f>SUM(B11:B17)</f>
        <v>65380418</v>
      </c>
      <c r="C18" s="36">
        <f aca="true" t="shared" si="1" ref="C18:K18">SUM(C11:C17)</f>
        <v>65277543</v>
      </c>
      <c r="D18" s="37">
        <f t="shared" si="1"/>
        <v>90455683</v>
      </c>
      <c r="E18" s="35">
        <f t="shared" si="1"/>
        <v>88086000</v>
      </c>
      <c r="F18" s="36">
        <f t="shared" si="1"/>
        <v>88086000</v>
      </c>
      <c r="G18" s="38">
        <f t="shared" si="1"/>
        <v>88086000</v>
      </c>
      <c r="H18" s="39">
        <f t="shared" si="1"/>
        <v>0</v>
      </c>
      <c r="I18" s="35">
        <f t="shared" si="1"/>
        <v>94006082</v>
      </c>
      <c r="J18" s="36">
        <f t="shared" si="1"/>
        <v>99361359</v>
      </c>
      <c r="K18" s="38">
        <f t="shared" si="1"/>
        <v>103430714</v>
      </c>
    </row>
    <row r="19" spans="1:11" ht="13.5">
      <c r="A19" s="34" t="s">
        <v>29</v>
      </c>
      <c r="B19" s="40">
        <f>+B10-B18</f>
        <v>-21871730</v>
      </c>
      <c r="C19" s="41">
        <f aca="true" t="shared" si="2" ref="C19:K19">+C10-C18</f>
        <v>-14437645</v>
      </c>
      <c r="D19" s="42">
        <f t="shared" si="2"/>
        <v>-33286216</v>
      </c>
      <c r="E19" s="40">
        <f t="shared" si="2"/>
        <v>-14097000</v>
      </c>
      <c r="F19" s="41">
        <f t="shared" si="2"/>
        <v>-14097000</v>
      </c>
      <c r="G19" s="43">
        <f t="shared" si="2"/>
        <v>-14097000</v>
      </c>
      <c r="H19" s="44">
        <f t="shared" si="2"/>
        <v>0</v>
      </c>
      <c r="I19" s="40">
        <f t="shared" si="2"/>
        <v>-4704222</v>
      </c>
      <c r="J19" s="41">
        <f t="shared" si="2"/>
        <v>-6716759</v>
      </c>
      <c r="K19" s="43">
        <f t="shared" si="2"/>
        <v>-15959214</v>
      </c>
    </row>
    <row r="20" spans="1:11" ht="13.5">
      <c r="A20" s="22" t="s">
        <v>30</v>
      </c>
      <c r="B20" s="24">
        <v>20458760</v>
      </c>
      <c r="C20" s="6">
        <v>26870000</v>
      </c>
      <c r="D20" s="23">
        <v>25961490</v>
      </c>
      <c r="E20" s="24">
        <v>17283000</v>
      </c>
      <c r="F20" s="6">
        <v>17283000</v>
      </c>
      <c r="G20" s="25">
        <v>17283000</v>
      </c>
      <c r="H20" s="26">
        <v>0</v>
      </c>
      <c r="I20" s="24">
        <v>9654000</v>
      </c>
      <c r="J20" s="6">
        <v>9855000</v>
      </c>
      <c r="K20" s="25">
        <v>10156000</v>
      </c>
    </row>
    <row r="21" spans="1:11" ht="13.5">
      <c r="A21" s="22" t="s">
        <v>107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108</v>
      </c>
      <c r="B22" s="51">
        <f>SUM(B19:B21)</f>
        <v>-1412970</v>
      </c>
      <c r="C22" s="52">
        <f aca="true" t="shared" si="3" ref="C22:K22">SUM(C19:C21)</f>
        <v>12432355</v>
      </c>
      <c r="D22" s="53">
        <f t="shared" si="3"/>
        <v>-7324726</v>
      </c>
      <c r="E22" s="51">
        <f t="shared" si="3"/>
        <v>3186000</v>
      </c>
      <c r="F22" s="52">
        <f t="shared" si="3"/>
        <v>3186000</v>
      </c>
      <c r="G22" s="54">
        <f t="shared" si="3"/>
        <v>3186000</v>
      </c>
      <c r="H22" s="55">
        <f t="shared" si="3"/>
        <v>0</v>
      </c>
      <c r="I22" s="51">
        <f t="shared" si="3"/>
        <v>4949778</v>
      </c>
      <c r="J22" s="52">
        <f t="shared" si="3"/>
        <v>3138241</v>
      </c>
      <c r="K22" s="54">
        <f t="shared" si="3"/>
        <v>-5803214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-1412970</v>
      </c>
      <c r="C24" s="41">
        <f aca="true" t="shared" si="4" ref="C24:K24">SUM(C22:C23)</f>
        <v>12432355</v>
      </c>
      <c r="D24" s="42">
        <f t="shared" si="4"/>
        <v>-7324726</v>
      </c>
      <c r="E24" s="40">
        <f t="shared" si="4"/>
        <v>3186000</v>
      </c>
      <c r="F24" s="41">
        <f t="shared" si="4"/>
        <v>3186000</v>
      </c>
      <c r="G24" s="43">
        <f t="shared" si="4"/>
        <v>3186000</v>
      </c>
      <c r="H24" s="44">
        <f t="shared" si="4"/>
        <v>0</v>
      </c>
      <c r="I24" s="40">
        <f t="shared" si="4"/>
        <v>4949778</v>
      </c>
      <c r="J24" s="41">
        <f t="shared" si="4"/>
        <v>3138241</v>
      </c>
      <c r="K24" s="43">
        <f t="shared" si="4"/>
        <v>-5803214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15306821</v>
      </c>
      <c r="C27" s="7">
        <v>17838289</v>
      </c>
      <c r="D27" s="64">
        <v>34200000</v>
      </c>
      <c r="E27" s="65">
        <v>13920000</v>
      </c>
      <c r="F27" s="7">
        <v>13920000</v>
      </c>
      <c r="G27" s="66">
        <v>13920000</v>
      </c>
      <c r="H27" s="67">
        <v>0</v>
      </c>
      <c r="I27" s="65">
        <v>9653000</v>
      </c>
      <c r="J27" s="7">
        <v>9856000</v>
      </c>
      <c r="K27" s="66">
        <v>10657000</v>
      </c>
    </row>
    <row r="28" spans="1:11" ht="13.5">
      <c r="A28" s="68" t="s">
        <v>30</v>
      </c>
      <c r="B28" s="6">
        <v>15306821</v>
      </c>
      <c r="C28" s="6">
        <v>17838289</v>
      </c>
      <c r="D28" s="23">
        <v>34200000</v>
      </c>
      <c r="E28" s="24">
        <v>13920000</v>
      </c>
      <c r="F28" s="6">
        <v>13920000</v>
      </c>
      <c r="G28" s="25">
        <v>13920000</v>
      </c>
      <c r="H28" s="26">
        <v>0</v>
      </c>
      <c r="I28" s="24">
        <v>9653000</v>
      </c>
      <c r="J28" s="6">
        <v>9856000</v>
      </c>
      <c r="K28" s="25">
        <v>10657000</v>
      </c>
    </row>
    <row r="29" spans="1:11" ht="13.5">
      <c r="A29" s="22" t="s">
        <v>110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15306821</v>
      </c>
      <c r="C32" s="7">
        <f aca="true" t="shared" si="5" ref="C32:K32">SUM(C28:C31)</f>
        <v>17838289</v>
      </c>
      <c r="D32" s="64">
        <f t="shared" si="5"/>
        <v>34200000</v>
      </c>
      <c r="E32" s="65">
        <f t="shared" si="5"/>
        <v>13920000</v>
      </c>
      <c r="F32" s="7">
        <f t="shared" si="5"/>
        <v>13920000</v>
      </c>
      <c r="G32" s="66">
        <f t="shared" si="5"/>
        <v>13920000</v>
      </c>
      <c r="H32" s="67">
        <f t="shared" si="5"/>
        <v>0</v>
      </c>
      <c r="I32" s="65">
        <f t="shared" si="5"/>
        <v>9653000</v>
      </c>
      <c r="J32" s="7">
        <f t="shared" si="5"/>
        <v>9856000</v>
      </c>
      <c r="K32" s="66">
        <f t="shared" si="5"/>
        <v>10657000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7703030</v>
      </c>
      <c r="C35" s="6">
        <v>10651578</v>
      </c>
      <c r="D35" s="23">
        <v>7206000</v>
      </c>
      <c r="E35" s="24">
        <v>7739000</v>
      </c>
      <c r="F35" s="6">
        <v>7739000</v>
      </c>
      <c r="G35" s="25">
        <v>7739000</v>
      </c>
      <c r="H35" s="26">
        <v>0</v>
      </c>
      <c r="I35" s="24">
        <v>8807000</v>
      </c>
      <c r="J35" s="6">
        <v>8807000</v>
      </c>
      <c r="K35" s="25">
        <v>8807000</v>
      </c>
    </row>
    <row r="36" spans="1:11" ht="13.5">
      <c r="A36" s="22" t="s">
        <v>39</v>
      </c>
      <c r="B36" s="6">
        <v>266129312</v>
      </c>
      <c r="C36" s="6">
        <v>283930883</v>
      </c>
      <c r="D36" s="23">
        <v>276253000</v>
      </c>
      <c r="E36" s="24">
        <v>276314000</v>
      </c>
      <c r="F36" s="6">
        <v>276314000</v>
      </c>
      <c r="G36" s="25">
        <v>276314000</v>
      </c>
      <c r="H36" s="26">
        <v>0</v>
      </c>
      <c r="I36" s="24">
        <v>438023208</v>
      </c>
      <c r="J36" s="6">
        <v>438033000</v>
      </c>
      <c r="K36" s="25">
        <v>436975000</v>
      </c>
    </row>
    <row r="37" spans="1:11" ht="13.5">
      <c r="A37" s="22" t="s">
        <v>40</v>
      </c>
      <c r="B37" s="6">
        <v>14330180</v>
      </c>
      <c r="C37" s="6">
        <v>21793295</v>
      </c>
      <c r="D37" s="23">
        <v>7691000</v>
      </c>
      <c r="E37" s="24">
        <v>14835000</v>
      </c>
      <c r="F37" s="6">
        <v>14835000</v>
      </c>
      <c r="G37" s="25">
        <v>14835000</v>
      </c>
      <c r="H37" s="26">
        <v>0</v>
      </c>
      <c r="I37" s="24">
        <v>14997141</v>
      </c>
      <c r="J37" s="6">
        <v>15264731</v>
      </c>
      <c r="K37" s="25">
        <v>14665000</v>
      </c>
    </row>
    <row r="38" spans="1:11" ht="13.5">
      <c r="A38" s="22" t="s">
        <v>41</v>
      </c>
      <c r="B38" s="6">
        <v>16334466</v>
      </c>
      <c r="C38" s="6">
        <v>17190258</v>
      </c>
      <c r="D38" s="23">
        <v>24163000</v>
      </c>
      <c r="E38" s="24">
        <v>15695000</v>
      </c>
      <c r="F38" s="6">
        <v>15695000</v>
      </c>
      <c r="G38" s="25">
        <v>15695000</v>
      </c>
      <c r="H38" s="26">
        <v>0</v>
      </c>
      <c r="I38" s="24">
        <v>16146000</v>
      </c>
      <c r="J38" s="6">
        <v>16794000</v>
      </c>
      <c r="K38" s="25">
        <v>16336000</v>
      </c>
    </row>
    <row r="39" spans="1:11" ht="13.5">
      <c r="A39" s="22" t="s">
        <v>42</v>
      </c>
      <c r="B39" s="6">
        <v>243167696</v>
      </c>
      <c r="C39" s="6">
        <v>255598908</v>
      </c>
      <c r="D39" s="23">
        <v>251605000</v>
      </c>
      <c r="E39" s="24">
        <v>253523000</v>
      </c>
      <c r="F39" s="6">
        <v>253523000</v>
      </c>
      <c r="G39" s="25">
        <v>253523000</v>
      </c>
      <c r="H39" s="26">
        <v>0</v>
      </c>
      <c r="I39" s="24">
        <v>415687067</v>
      </c>
      <c r="J39" s="6">
        <v>414781269</v>
      </c>
      <c r="K39" s="25">
        <v>414781000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17364736</v>
      </c>
      <c r="C42" s="6">
        <v>19418455</v>
      </c>
      <c r="D42" s="23">
        <v>-1314239</v>
      </c>
      <c r="E42" s="24">
        <v>23952000</v>
      </c>
      <c r="F42" s="6">
        <v>23952000</v>
      </c>
      <c r="G42" s="25">
        <v>23952000</v>
      </c>
      <c r="H42" s="26">
        <v>4068304</v>
      </c>
      <c r="I42" s="24">
        <v>6081200</v>
      </c>
      <c r="J42" s="6">
        <v>4385800</v>
      </c>
      <c r="K42" s="25">
        <v>-1789760</v>
      </c>
    </row>
    <row r="43" spans="1:11" ht="13.5">
      <c r="A43" s="22" t="s">
        <v>45</v>
      </c>
      <c r="B43" s="6">
        <v>-18443048</v>
      </c>
      <c r="C43" s="6">
        <v>18343005</v>
      </c>
      <c r="D43" s="23">
        <v>538359</v>
      </c>
      <c r="E43" s="24">
        <v>-23042000</v>
      </c>
      <c r="F43" s="6">
        <v>-23042000</v>
      </c>
      <c r="G43" s="25">
        <v>-23042000</v>
      </c>
      <c r="H43" s="26">
        <v>0</v>
      </c>
      <c r="I43" s="24">
        <v>-9654000</v>
      </c>
      <c r="J43" s="6">
        <v>-9855000</v>
      </c>
      <c r="K43" s="25">
        <v>-10656400</v>
      </c>
    </row>
    <row r="44" spans="1:11" ht="13.5">
      <c r="A44" s="22" t="s">
        <v>46</v>
      </c>
      <c r="B44" s="6">
        <v>2981359</v>
      </c>
      <c r="C44" s="6">
        <v>-942278</v>
      </c>
      <c r="D44" s="23">
        <v>-518433</v>
      </c>
      <c r="E44" s="24">
        <v>-361000</v>
      </c>
      <c r="F44" s="6">
        <v>-361000</v>
      </c>
      <c r="G44" s="25">
        <v>-361000</v>
      </c>
      <c r="H44" s="26">
        <v>0</v>
      </c>
      <c r="I44" s="24">
        <v>-300000</v>
      </c>
      <c r="J44" s="6">
        <v>-250000</v>
      </c>
      <c r="K44" s="25">
        <v>-200000</v>
      </c>
    </row>
    <row r="45" spans="1:11" ht="13.5">
      <c r="A45" s="34" t="s">
        <v>47</v>
      </c>
      <c r="B45" s="7">
        <v>1324061</v>
      </c>
      <c r="C45" s="7">
        <v>38143243</v>
      </c>
      <c r="D45" s="64">
        <v>326628</v>
      </c>
      <c r="E45" s="65">
        <v>1549000</v>
      </c>
      <c r="F45" s="7">
        <v>1549000</v>
      </c>
      <c r="G45" s="66">
        <v>1549000</v>
      </c>
      <c r="H45" s="67">
        <v>3920773</v>
      </c>
      <c r="I45" s="65">
        <v>-4272800</v>
      </c>
      <c r="J45" s="7">
        <v>-9992000</v>
      </c>
      <c r="K45" s="66">
        <v>-22638160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1324061</v>
      </c>
      <c r="C48" s="6">
        <v>1620941</v>
      </c>
      <c r="D48" s="23">
        <v>1000</v>
      </c>
      <c r="E48" s="24">
        <v>1000</v>
      </c>
      <c r="F48" s="6">
        <v>1000</v>
      </c>
      <c r="G48" s="25">
        <v>1000</v>
      </c>
      <c r="H48" s="26">
        <v>0</v>
      </c>
      <c r="I48" s="24">
        <v>1000000</v>
      </c>
      <c r="J48" s="6">
        <v>1000000</v>
      </c>
      <c r="K48" s="25">
        <v>1000000</v>
      </c>
    </row>
    <row r="49" spans="1:11" ht="13.5">
      <c r="A49" s="22" t="s">
        <v>50</v>
      </c>
      <c r="B49" s="6">
        <f>+B75</f>
        <v>5786961.416022997</v>
      </c>
      <c r="C49" s="6">
        <f aca="true" t="shared" si="6" ref="C49:K49">+C75</f>
        <v>7321181.869597685</v>
      </c>
      <c r="D49" s="23">
        <f t="shared" si="6"/>
        <v>1016218.3690760266</v>
      </c>
      <c r="E49" s="24">
        <f t="shared" si="6"/>
        <v>7021785.263984989</v>
      </c>
      <c r="F49" s="6">
        <f t="shared" si="6"/>
        <v>3601787.2639849894</v>
      </c>
      <c r="G49" s="25">
        <f t="shared" si="6"/>
        <v>3601787.2639849894</v>
      </c>
      <c r="H49" s="26">
        <f t="shared" si="6"/>
        <v>0</v>
      </c>
      <c r="I49" s="24">
        <f t="shared" si="6"/>
        <v>5483685.1411423525</v>
      </c>
      <c r="J49" s="6">
        <f t="shared" si="6"/>
        <v>5469500.966521476</v>
      </c>
      <c r="K49" s="25">
        <f t="shared" si="6"/>
        <v>5591348.1445905315</v>
      </c>
    </row>
    <row r="50" spans="1:11" ht="13.5">
      <c r="A50" s="34" t="s">
        <v>51</v>
      </c>
      <c r="B50" s="7">
        <f>+B48-B49</f>
        <v>-4462900.416022997</v>
      </c>
      <c r="C50" s="7">
        <f aca="true" t="shared" si="7" ref="C50:K50">+C48-C49</f>
        <v>-5700240.869597685</v>
      </c>
      <c r="D50" s="64">
        <f t="shared" si="7"/>
        <v>-1015218.3690760266</v>
      </c>
      <c r="E50" s="65">
        <f t="shared" si="7"/>
        <v>-7020785.263984989</v>
      </c>
      <c r="F50" s="7">
        <f t="shared" si="7"/>
        <v>-3600787.2639849894</v>
      </c>
      <c r="G50" s="66">
        <f t="shared" si="7"/>
        <v>-3600787.2639849894</v>
      </c>
      <c r="H50" s="67">
        <f t="shared" si="7"/>
        <v>0</v>
      </c>
      <c r="I50" s="65">
        <f t="shared" si="7"/>
        <v>-4483685.1411423525</v>
      </c>
      <c r="J50" s="7">
        <f t="shared" si="7"/>
        <v>-4469500.966521476</v>
      </c>
      <c r="K50" s="66">
        <f t="shared" si="7"/>
        <v>-4591348.1445905315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15306821</v>
      </c>
      <c r="C53" s="6">
        <v>213903289</v>
      </c>
      <c r="D53" s="23">
        <v>289633000</v>
      </c>
      <c r="E53" s="24">
        <v>13952000</v>
      </c>
      <c r="F53" s="6">
        <v>13952000</v>
      </c>
      <c r="G53" s="25">
        <v>13952000</v>
      </c>
      <c r="H53" s="26">
        <v>32000</v>
      </c>
      <c r="I53" s="24">
        <v>3</v>
      </c>
      <c r="J53" s="6">
        <v>3</v>
      </c>
      <c r="K53" s="25">
        <v>4</v>
      </c>
    </row>
    <row r="54" spans="1:11" ht="13.5">
      <c r="A54" s="22" t="s">
        <v>106</v>
      </c>
      <c r="B54" s="6">
        <v>9181751</v>
      </c>
      <c r="C54" s="6">
        <v>0</v>
      </c>
      <c r="D54" s="23">
        <v>16953732</v>
      </c>
      <c r="E54" s="24">
        <v>11105000</v>
      </c>
      <c r="F54" s="6">
        <v>11105000</v>
      </c>
      <c r="G54" s="25">
        <v>11105000</v>
      </c>
      <c r="H54" s="26">
        <v>0</v>
      </c>
      <c r="I54" s="24">
        <v>11547000</v>
      </c>
      <c r="J54" s="6">
        <v>12285600</v>
      </c>
      <c r="K54" s="25">
        <v>13603400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2944000</v>
      </c>
      <c r="E56" s="24">
        <v>3141000</v>
      </c>
      <c r="F56" s="6">
        <v>3141000</v>
      </c>
      <c r="G56" s="25">
        <v>3141000</v>
      </c>
      <c r="H56" s="26">
        <v>0</v>
      </c>
      <c r="I56" s="24">
        <v>3145000</v>
      </c>
      <c r="J56" s="6">
        <v>3514000</v>
      </c>
      <c r="K56" s="25">
        <v>3053000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3935527</v>
      </c>
      <c r="C59" s="6">
        <v>3935527</v>
      </c>
      <c r="D59" s="23">
        <v>4075291</v>
      </c>
      <c r="E59" s="24">
        <v>2627052</v>
      </c>
      <c r="F59" s="6">
        <v>2627052</v>
      </c>
      <c r="G59" s="25">
        <v>2627052</v>
      </c>
      <c r="H59" s="26">
        <v>2627052</v>
      </c>
      <c r="I59" s="24">
        <v>9272996</v>
      </c>
      <c r="J59" s="6">
        <v>9783011</v>
      </c>
      <c r="K59" s="25">
        <v>10321077</v>
      </c>
    </row>
    <row r="60" spans="1:11" ht="13.5">
      <c r="A60" s="33" t="s">
        <v>58</v>
      </c>
      <c r="B60" s="6">
        <v>6600440</v>
      </c>
      <c r="C60" s="6">
        <v>6600440</v>
      </c>
      <c r="D60" s="23">
        <v>10397919</v>
      </c>
      <c r="E60" s="24">
        <v>10397919</v>
      </c>
      <c r="F60" s="6">
        <v>10397919</v>
      </c>
      <c r="G60" s="25">
        <v>10397919</v>
      </c>
      <c r="H60" s="26">
        <v>10397919</v>
      </c>
      <c r="I60" s="24">
        <v>10980202</v>
      </c>
      <c r="J60" s="6">
        <v>11595094</v>
      </c>
      <c r="K60" s="25">
        <v>12244419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540</v>
      </c>
      <c r="C63" s="92">
        <v>540</v>
      </c>
      <c r="D63" s="93">
        <v>540</v>
      </c>
      <c r="E63" s="91">
        <v>540</v>
      </c>
      <c r="F63" s="92">
        <v>540</v>
      </c>
      <c r="G63" s="93">
        <v>540</v>
      </c>
      <c r="H63" s="94">
        <v>540</v>
      </c>
      <c r="I63" s="91">
        <v>540</v>
      </c>
      <c r="J63" s="92">
        <v>540</v>
      </c>
      <c r="K63" s="93">
        <v>540</v>
      </c>
    </row>
    <row r="64" spans="1:11" ht="13.5">
      <c r="A64" s="90" t="s">
        <v>62</v>
      </c>
      <c r="B64" s="91">
        <v>120</v>
      </c>
      <c r="C64" s="92">
        <v>120</v>
      </c>
      <c r="D64" s="93">
        <v>120</v>
      </c>
      <c r="E64" s="91">
        <v>233</v>
      </c>
      <c r="F64" s="92">
        <v>233</v>
      </c>
      <c r="G64" s="93">
        <v>233</v>
      </c>
      <c r="H64" s="94">
        <v>233</v>
      </c>
      <c r="I64" s="91">
        <v>233</v>
      </c>
      <c r="J64" s="92">
        <v>233</v>
      </c>
      <c r="K64" s="93">
        <v>233</v>
      </c>
    </row>
    <row r="65" spans="1:11" ht="13.5">
      <c r="A65" s="90" t="s">
        <v>63</v>
      </c>
      <c r="B65" s="91">
        <v>5069</v>
      </c>
      <c r="C65" s="92">
        <v>5069</v>
      </c>
      <c r="D65" s="93">
        <v>5069</v>
      </c>
      <c r="E65" s="91">
        <v>5069</v>
      </c>
      <c r="F65" s="92">
        <v>5069</v>
      </c>
      <c r="G65" s="93">
        <v>5069</v>
      </c>
      <c r="H65" s="94">
        <v>5069</v>
      </c>
      <c r="I65" s="91">
        <v>5069</v>
      </c>
      <c r="J65" s="92">
        <v>5069</v>
      </c>
      <c r="K65" s="93">
        <v>5069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0.8949303421756245</v>
      </c>
      <c r="C70" s="5">
        <f aca="true" t="shared" si="8" ref="C70:K70">IF(ISERROR(C71/C72),0,(C71/C72))</f>
        <v>0.7343120781676384</v>
      </c>
      <c r="D70" s="5">
        <f t="shared" si="8"/>
        <v>0.7706274718971423</v>
      </c>
      <c r="E70" s="5">
        <f t="shared" si="8"/>
        <v>0.9933153512372463</v>
      </c>
      <c r="F70" s="5">
        <f t="shared" si="8"/>
        <v>0.9933153512372463</v>
      </c>
      <c r="G70" s="5">
        <f t="shared" si="8"/>
        <v>0.9933153512372463</v>
      </c>
      <c r="H70" s="5">
        <f t="shared" si="8"/>
        <v>0</v>
      </c>
      <c r="I70" s="5">
        <f t="shared" si="8"/>
        <v>0.7402462236792334</v>
      </c>
      <c r="J70" s="5">
        <f t="shared" si="8"/>
        <v>0.7411550567513433</v>
      </c>
      <c r="K70" s="5">
        <f t="shared" si="8"/>
        <v>0.7238559763663636</v>
      </c>
    </row>
    <row r="71" spans="1:11" ht="12.75" hidden="1">
      <c r="A71" s="1" t="s">
        <v>112</v>
      </c>
      <c r="B71" s="1">
        <f>+B83</f>
        <v>22791566</v>
      </c>
      <c r="C71" s="1">
        <f aca="true" t="shared" si="9" ref="C71:K71">+C83</f>
        <v>22334809</v>
      </c>
      <c r="D71" s="1">
        <f t="shared" si="9"/>
        <v>27665181</v>
      </c>
      <c r="E71" s="1">
        <f t="shared" si="9"/>
        <v>50820000</v>
      </c>
      <c r="F71" s="1">
        <f t="shared" si="9"/>
        <v>50820000</v>
      </c>
      <c r="G71" s="1">
        <f t="shared" si="9"/>
        <v>50820000</v>
      </c>
      <c r="H71" s="1">
        <f t="shared" si="9"/>
        <v>44173694</v>
      </c>
      <c r="I71" s="1">
        <f t="shared" si="9"/>
        <v>44031696</v>
      </c>
      <c r="J71" s="1">
        <f t="shared" si="9"/>
        <v>46623100</v>
      </c>
      <c r="K71" s="1">
        <f t="shared" si="9"/>
        <v>41115309</v>
      </c>
    </row>
    <row r="72" spans="1:11" ht="12.75" hidden="1">
      <c r="A72" s="1" t="s">
        <v>113</v>
      </c>
      <c r="B72" s="1">
        <f>+B77</f>
        <v>25467419</v>
      </c>
      <c r="C72" s="1">
        <f aca="true" t="shared" si="10" ref="C72:K72">+C77</f>
        <v>30415963</v>
      </c>
      <c r="D72" s="1">
        <f t="shared" si="10"/>
        <v>35899552</v>
      </c>
      <c r="E72" s="1">
        <f t="shared" si="10"/>
        <v>51162000</v>
      </c>
      <c r="F72" s="1">
        <f t="shared" si="10"/>
        <v>51162000</v>
      </c>
      <c r="G72" s="1">
        <f t="shared" si="10"/>
        <v>51162000</v>
      </c>
      <c r="H72" s="1">
        <f t="shared" si="10"/>
        <v>0</v>
      </c>
      <c r="I72" s="1">
        <f t="shared" si="10"/>
        <v>59482500</v>
      </c>
      <c r="J72" s="1">
        <f t="shared" si="10"/>
        <v>62906000</v>
      </c>
      <c r="K72" s="1">
        <f t="shared" si="10"/>
        <v>56800400</v>
      </c>
    </row>
    <row r="73" spans="1:11" ht="12.75" hidden="1">
      <c r="A73" s="1" t="s">
        <v>114</v>
      </c>
      <c r="B73" s="1">
        <f>+B74</f>
        <v>1365904</v>
      </c>
      <c r="C73" s="1">
        <f aca="true" t="shared" si="11" ref="C73:K73">+(C78+C80+C81+C82)-(B78+B80+B81+B82)</f>
        <v>2474136</v>
      </c>
      <c r="D73" s="1">
        <f t="shared" si="11"/>
        <v>-1722628</v>
      </c>
      <c r="E73" s="1">
        <f t="shared" si="11"/>
        <v>730000</v>
      </c>
      <c r="F73" s="1">
        <f>+(F78+F80+F81+F82)-(D78+D80+D81+D82)</f>
        <v>730000</v>
      </c>
      <c r="G73" s="1">
        <f>+(G78+G80+G81+G82)-(D78+D80+D81+D82)</f>
        <v>730000</v>
      </c>
      <c r="H73" s="1">
        <f>+(H78+H80+H81+H82)-(D78+D80+D81+D82)</f>
        <v>-6743000</v>
      </c>
      <c r="I73" s="1">
        <f>+(I78+I80+I81+I82)-(E78+E80+E81+E82)</f>
        <v>4000</v>
      </c>
      <c r="J73" s="1">
        <f t="shared" si="11"/>
        <v>10000</v>
      </c>
      <c r="K73" s="1">
        <f t="shared" si="11"/>
        <v>10000</v>
      </c>
    </row>
    <row r="74" spans="1:11" ht="12.75" hidden="1">
      <c r="A74" s="1" t="s">
        <v>115</v>
      </c>
      <c r="B74" s="1">
        <f>+TREND(C74:E74)</f>
        <v>1365904</v>
      </c>
      <c r="C74" s="1">
        <f>+C73</f>
        <v>2474136</v>
      </c>
      <c r="D74" s="1">
        <f aca="true" t="shared" si="12" ref="D74:K74">+D73</f>
        <v>-1722628</v>
      </c>
      <c r="E74" s="1">
        <f t="shared" si="12"/>
        <v>730000</v>
      </c>
      <c r="F74" s="1">
        <f t="shared" si="12"/>
        <v>730000</v>
      </c>
      <c r="G74" s="1">
        <f t="shared" si="12"/>
        <v>730000</v>
      </c>
      <c r="H74" s="1">
        <f t="shared" si="12"/>
        <v>-6743000</v>
      </c>
      <c r="I74" s="1">
        <f t="shared" si="12"/>
        <v>4000</v>
      </c>
      <c r="J74" s="1">
        <f t="shared" si="12"/>
        <v>10000</v>
      </c>
      <c r="K74" s="1">
        <f t="shared" si="12"/>
        <v>10000</v>
      </c>
    </row>
    <row r="75" spans="1:11" ht="12.75" hidden="1">
      <c r="A75" s="1" t="s">
        <v>116</v>
      </c>
      <c r="B75" s="1">
        <f>+B84-(((B80+B81+B78)*B70)-B79)</f>
        <v>5786961.416022997</v>
      </c>
      <c r="C75" s="1">
        <f aca="true" t="shared" si="13" ref="C75:K75">+C84-(((C80+C81+C78)*C70)-C79)</f>
        <v>7321181.869597685</v>
      </c>
      <c r="D75" s="1">
        <f t="shared" si="13"/>
        <v>1016218.3690760266</v>
      </c>
      <c r="E75" s="1">
        <f t="shared" si="13"/>
        <v>7021785.263984989</v>
      </c>
      <c r="F75" s="1">
        <f t="shared" si="13"/>
        <v>3601787.2639849894</v>
      </c>
      <c r="G75" s="1">
        <f t="shared" si="13"/>
        <v>3601787.2639849894</v>
      </c>
      <c r="H75" s="1">
        <f t="shared" si="13"/>
        <v>0</v>
      </c>
      <c r="I75" s="1">
        <f t="shared" si="13"/>
        <v>5483685.1411423525</v>
      </c>
      <c r="J75" s="1">
        <f t="shared" si="13"/>
        <v>5469500.966521476</v>
      </c>
      <c r="K75" s="1">
        <f t="shared" si="13"/>
        <v>5591348.1445905315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25467419</v>
      </c>
      <c r="C77" s="3">
        <v>30415963</v>
      </c>
      <c r="D77" s="3">
        <v>35899552</v>
      </c>
      <c r="E77" s="3">
        <v>51162000</v>
      </c>
      <c r="F77" s="3">
        <v>51162000</v>
      </c>
      <c r="G77" s="3">
        <v>51162000</v>
      </c>
      <c r="H77" s="3">
        <v>0</v>
      </c>
      <c r="I77" s="3">
        <v>59482500</v>
      </c>
      <c r="J77" s="3">
        <v>62906000</v>
      </c>
      <c r="K77" s="3">
        <v>56800400</v>
      </c>
    </row>
    <row r="78" spans="1:11" ht="12.75" hidden="1">
      <c r="A78" s="2" t="s">
        <v>65</v>
      </c>
      <c r="B78" s="3">
        <v>82165</v>
      </c>
      <c r="C78" s="3">
        <v>45446</v>
      </c>
      <c r="D78" s="3">
        <v>38000</v>
      </c>
      <c r="E78" s="3">
        <v>66000</v>
      </c>
      <c r="F78" s="3">
        <v>66000</v>
      </c>
      <c r="G78" s="3">
        <v>66000</v>
      </c>
      <c r="H78" s="3">
        <v>0</v>
      </c>
      <c r="I78" s="3">
        <v>70000</v>
      </c>
      <c r="J78" s="3">
        <v>80000</v>
      </c>
      <c r="K78" s="3">
        <v>90000</v>
      </c>
    </row>
    <row r="79" spans="1:11" ht="12.75" hidden="1">
      <c r="A79" s="2" t="s">
        <v>66</v>
      </c>
      <c r="B79" s="3">
        <v>11136361</v>
      </c>
      <c r="C79" s="3">
        <v>13525121</v>
      </c>
      <c r="D79" s="3">
        <v>6201000</v>
      </c>
      <c r="E79" s="3">
        <v>11000000</v>
      </c>
      <c r="F79" s="3">
        <v>11000000</v>
      </c>
      <c r="G79" s="3">
        <v>11000000</v>
      </c>
      <c r="H79" s="3">
        <v>0</v>
      </c>
      <c r="I79" s="3">
        <v>11000000</v>
      </c>
      <c r="J79" s="3">
        <v>11000000</v>
      </c>
      <c r="K79" s="3">
        <v>11000000</v>
      </c>
    </row>
    <row r="80" spans="1:11" ht="12.75" hidden="1">
      <c r="A80" s="2" t="s">
        <v>67</v>
      </c>
      <c r="B80" s="3">
        <v>5750328</v>
      </c>
      <c r="C80" s="3">
        <v>6199645</v>
      </c>
      <c r="D80" s="3">
        <v>5690000</v>
      </c>
      <c r="E80" s="3">
        <v>3382000</v>
      </c>
      <c r="F80" s="3">
        <v>3382000</v>
      </c>
      <c r="G80" s="3">
        <v>3382000</v>
      </c>
      <c r="H80" s="3">
        <v>0</v>
      </c>
      <c r="I80" s="3">
        <v>3382000</v>
      </c>
      <c r="J80" s="3">
        <v>3382000</v>
      </c>
      <c r="K80" s="3">
        <v>3382000</v>
      </c>
    </row>
    <row r="81" spans="1:11" ht="12.75" hidden="1">
      <c r="A81" s="2" t="s">
        <v>68</v>
      </c>
      <c r="B81" s="3">
        <v>144955</v>
      </c>
      <c r="C81" s="3">
        <v>2203550</v>
      </c>
      <c r="D81" s="3">
        <v>1000000</v>
      </c>
      <c r="E81" s="3">
        <v>4000000</v>
      </c>
      <c r="F81" s="3">
        <v>4000000</v>
      </c>
      <c r="G81" s="3">
        <v>4000000</v>
      </c>
      <c r="H81" s="3">
        <v>0</v>
      </c>
      <c r="I81" s="3">
        <v>4000000</v>
      </c>
      <c r="J81" s="3">
        <v>4000000</v>
      </c>
      <c r="K81" s="3">
        <v>4000000</v>
      </c>
    </row>
    <row r="82" spans="1:11" ht="12.75" hidden="1">
      <c r="A82" s="2" t="s">
        <v>69</v>
      </c>
      <c r="B82" s="3">
        <v>14044</v>
      </c>
      <c r="C82" s="3">
        <v>16987</v>
      </c>
      <c r="D82" s="3">
        <v>15000</v>
      </c>
      <c r="E82" s="3">
        <v>25000</v>
      </c>
      <c r="F82" s="3">
        <v>25000</v>
      </c>
      <c r="G82" s="3">
        <v>25000</v>
      </c>
      <c r="H82" s="3">
        <v>0</v>
      </c>
      <c r="I82" s="3">
        <v>25000</v>
      </c>
      <c r="J82" s="3">
        <v>25000</v>
      </c>
      <c r="K82" s="3">
        <v>25000</v>
      </c>
    </row>
    <row r="83" spans="1:11" ht="12.75" hidden="1">
      <c r="A83" s="2" t="s">
        <v>70</v>
      </c>
      <c r="B83" s="3">
        <v>22791566</v>
      </c>
      <c r="C83" s="3">
        <v>22334809</v>
      </c>
      <c r="D83" s="3">
        <v>27665181</v>
      </c>
      <c r="E83" s="3">
        <v>50820000</v>
      </c>
      <c r="F83" s="3">
        <v>50820000</v>
      </c>
      <c r="G83" s="3">
        <v>50820000</v>
      </c>
      <c r="H83" s="3">
        <v>44173694</v>
      </c>
      <c r="I83" s="3">
        <v>44031696</v>
      </c>
      <c r="J83" s="3">
        <v>46623100</v>
      </c>
      <c r="K83" s="3">
        <v>41115309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3419998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3116338</v>
      </c>
      <c r="C5" s="6">
        <v>6925260</v>
      </c>
      <c r="D5" s="23">
        <v>3370642</v>
      </c>
      <c r="E5" s="24">
        <v>9651027</v>
      </c>
      <c r="F5" s="6">
        <v>6303105</v>
      </c>
      <c r="G5" s="25">
        <v>6303105</v>
      </c>
      <c r="H5" s="26">
        <v>0</v>
      </c>
      <c r="I5" s="24">
        <v>10488953</v>
      </c>
      <c r="J5" s="6">
        <v>11223179</v>
      </c>
      <c r="K5" s="25">
        <v>12008802</v>
      </c>
    </row>
    <row r="6" spans="1:11" ht="13.5">
      <c r="A6" s="22" t="s">
        <v>18</v>
      </c>
      <c r="B6" s="6">
        <v>12648054</v>
      </c>
      <c r="C6" s="6">
        <v>17231914</v>
      </c>
      <c r="D6" s="23">
        <v>12505386</v>
      </c>
      <c r="E6" s="24">
        <v>16092920</v>
      </c>
      <c r="F6" s="6">
        <v>15024746</v>
      </c>
      <c r="G6" s="25">
        <v>15024746</v>
      </c>
      <c r="H6" s="26">
        <v>0</v>
      </c>
      <c r="I6" s="24">
        <v>15912424</v>
      </c>
      <c r="J6" s="6">
        <v>17247184</v>
      </c>
      <c r="K6" s="25">
        <v>18714657</v>
      </c>
    </row>
    <row r="7" spans="1:11" ht="13.5">
      <c r="A7" s="22" t="s">
        <v>19</v>
      </c>
      <c r="B7" s="6">
        <v>1303220</v>
      </c>
      <c r="C7" s="6">
        <v>123399</v>
      </c>
      <c r="D7" s="23">
        <v>259686</v>
      </c>
      <c r="E7" s="24">
        <v>0</v>
      </c>
      <c r="F7" s="6">
        <v>92130</v>
      </c>
      <c r="G7" s="25">
        <v>92130</v>
      </c>
      <c r="H7" s="26">
        <v>0</v>
      </c>
      <c r="I7" s="24">
        <v>0</v>
      </c>
      <c r="J7" s="6">
        <v>0</v>
      </c>
      <c r="K7" s="25">
        <v>0</v>
      </c>
    </row>
    <row r="8" spans="1:11" ht="13.5">
      <c r="A8" s="22" t="s">
        <v>20</v>
      </c>
      <c r="B8" s="6">
        <v>62588552</v>
      </c>
      <c r="C8" s="6">
        <v>70028500</v>
      </c>
      <c r="D8" s="23">
        <v>74257000</v>
      </c>
      <c r="E8" s="24">
        <v>111579900</v>
      </c>
      <c r="F8" s="6">
        <v>113634172</v>
      </c>
      <c r="G8" s="25">
        <v>113634172</v>
      </c>
      <c r="H8" s="26">
        <v>0</v>
      </c>
      <c r="I8" s="24">
        <v>147128950</v>
      </c>
      <c r="J8" s="6">
        <v>140026600</v>
      </c>
      <c r="K8" s="25">
        <v>141241950</v>
      </c>
    </row>
    <row r="9" spans="1:11" ht="13.5">
      <c r="A9" s="22" t="s">
        <v>21</v>
      </c>
      <c r="B9" s="6">
        <v>23488503</v>
      </c>
      <c r="C9" s="6">
        <v>6851748</v>
      </c>
      <c r="D9" s="23">
        <v>4848734</v>
      </c>
      <c r="E9" s="24">
        <v>839564</v>
      </c>
      <c r="F9" s="6">
        <v>1459595</v>
      </c>
      <c r="G9" s="25">
        <v>1459595</v>
      </c>
      <c r="H9" s="26">
        <v>0</v>
      </c>
      <c r="I9" s="24">
        <v>838533</v>
      </c>
      <c r="J9" s="6">
        <v>628587</v>
      </c>
      <c r="K9" s="25">
        <v>661615</v>
      </c>
    </row>
    <row r="10" spans="1:11" ht="25.5">
      <c r="A10" s="27" t="s">
        <v>105</v>
      </c>
      <c r="B10" s="28">
        <f>SUM(B5:B9)</f>
        <v>103144667</v>
      </c>
      <c r="C10" s="29">
        <f aca="true" t="shared" si="0" ref="C10:K10">SUM(C5:C9)</f>
        <v>101160821</v>
      </c>
      <c r="D10" s="30">
        <f t="shared" si="0"/>
        <v>95241448</v>
      </c>
      <c r="E10" s="28">
        <f t="shared" si="0"/>
        <v>138163411</v>
      </c>
      <c r="F10" s="29">
        <f t="shared" si="0"/>
        <v>136513748</v>
      </c>
      <c r="G10" s="31">
        <f t="shared" si="0"/>
        <v>136513748</v>
      </c>
      <c r="H10" s="32">
        <f t="shared" si="0"/>
        <v>0</v>
      </c>
      <c r="I10" s="28">
        <f t="shared" si="0"/>
        <v>174368860</v>
      </c>
      <c r="J10" s="29">
        <f t="shared" si="0"/>
        <v>169125550</v>
      </c>
      <c r="K10" s="31">
        <f t="shared" si="0"/>
        <v>172627024</v>
      </c>
    </row>
    <row r="11" spans="1:11" ht="13.5">
      <c r="A11" s="22" t="s">
        <v>22</v>
      </c>
      <c r="B11" s="6">
        <v>36562956</v>
      </c>
      <c r="C11" s="6">
        <v>27974272</v>
      </c>
      <c r="D11" s="23">
        <v>37024772</v>
      </c>
      <c r="E11" s="24">
        <v>45226884</v>
      </c>
      <c r="F11" s="6">
        <v>44715468</v>
      </c>
      <c r="G11" s="25">
        <v>44715468</v>
      </c>
      <c r="H11" s="26">
        <v>0</v>
      </c>
      <c r="I11" s="24">
        <v>49199358</v>
      </c>
      <c r="J11" s="6">
        <v>52052922</v>
      </c>
      <c r="K11" s="25">
        <v>54811727</v>
      </c>
    </row>
    <row r="12" spans="1:11" ht="13.5">
      <c r="A12" s="22" t="s">
        <v>23</v>
      </c>
      <c r="B12" s="6">
        <v>9283987</v>
      </c>
      <c r="C12" s="6">
        <v>6718185</v>
      </c>
      <c r="D12" s="23">
        <v>7503760</v>
      </c>
      <c r="E12" s="24">
        <v>8225641</v>
      </c>
      <c r="F12" s="6">
        <v>8246567</v>
      </c>
      <c r="G12" s="25">
        <v>8246567</v>
      </c>
      <c r="H12" s="26">
        <v>0</v>
      </c>
      <c r="I12" s="24">
        <v>8538238</v>
      </c>
      <c r="J12" s="6">
        <v>9033456</v>
      </c>
      <c r="K12" s="25">
        <v>9512229</v>
      </c>
    </row>
    <row r="13" spans="1:11" ht="13.5">
      <c r="A13" s="22" t="s">
        <v>106</v>
      </c>
      <c r="B13" s="6">
        <v>67953833</v>
      </c>
      <c r="C13" s="6">
        <v>20506873</v>
      </c>
      <c r="D13" s="23">
        <v>24326278</v>
      </c>
      <c r="E13" s="24">
        <v>9826199</v>
      </c>
      <c r="F13" s="6">
        <v>7716539</v>
      </c>
      <c r="G13" s="25">
        <v>7716539</v>
      </c>
      <c r="H13" s="26">
        <v>0</v>
      </c>
      <c r="I13" s="24">
        <v>10000000</v>
      </c>
      <c r="J13" s="6">
        <v>10550000</v>
      </c>
      <c r="K13" s="25">
        <v>11130250</v>
      </c>
    </row>
    <row r="14" spans="1:11" ht="13.5">
      <c r="A14" s="22" t="s">
        <v>24</v>
      </c>
      <c r="B14" s="6">
        <v>2401723</v>
      </c>
      <c r="C14" s="6">
        <v>95644</v>
      </c>
      <c r="D14" s="23">
        <v>232093</v>
      </c>
      <c r="E14" s="24">
        <v>884402</v>
      </c>
      <c r="F14" s="6">
        <v>899402</v>
      </c>
      <c r="G14" s="25">
        <v>899402</v>
      </c>
      <c r="H14" s="26">
        <v>0</v>
      </c>
      <c r="I14" s="24">
        <v>934402</v>
      </c>
      <c r="J14" s="6">
        <v>942652</v>
      </c>
      <c r="K14" s="25">
        <v>951356</v>
      </c>
    </row>
    <row r="15" spans="1:11" ht="13.5">
      <c r="A15" s="22" t="s">
        <v>25</v>
      </c>
      <c r="B15" s="6">
        <v>6306273</v>
      </c>
      <c r="C15" s="6">
        <v>8926463</v>
      </c>
      <c r="D15" s="23">
        <v>11017950</v>
      </c>
      <c r="E15" s="24">
        <v>11168595</v>
      </c>
      <c r="F15" s="6">
        <v>9468595</v>
      </c>
      <c r="G15" s="25">
        <v>9468595</v>
      </c>
      <c r="H15" s="26">
        <v>0</v>
      </c>
      <c r="I15" s="24">
        <v>10846965</v>
      </c>
      <c r="J15" s="6">
        <v>12084959</v>
      </c>
      <c r="K15" s="25">
        <v>13466206</v>
      </c>
    </row>
    <row r="16" spans="1:11" ht="13.5">
      <c r="A16" s="33" t="s">
        <v>26</v>
      </c>
      <c r="B16" s="6">
        <v>66067300</v>
      </c>
      <c r="C16" s="6">
        <v>115727061</v>
      </c>
      <c r="D16" s="23">
        <v>13704816</v>
      </c>
      <c r="E16" s="24">
        <v>2020755</v>
      </c>
      <c r="F16" s="6">
        <v>2470755</v>
      </c>
      <c r="G16" s="25">
        <v>2470755</v>
      </c>
      <c r="H16" s="26">
        <v>0</v>
      </c>
      <c r="I16" s="24">
        <v>4729524</v>
      </c>
      <c r="J16" s="6">
        <v>4938234</v>
      </c>
      <c r="K16" s="25">
        <v>5376289</v>
      </c>
    </row>
    <row r="17" spans="1:11" ht="13.5">
      <c r="A17" s="22" t="s">
        <v>27</v>
      </c>
      <c r="B17" s="6">
        <v>99873198</v>
      </c>
      <c r="C17" s="6">
        <v>90162604</v>
      </c>
      <c r="D17" s="23">
        <v>63858096</v>
      </c>
      <c r="E17" s="24">
        <v>31920567</v>
      </c>
      <c r="F17" s="6">
        <v>40548014</v>
      </c>
      <c r="G17" s="25">
        <v>40548014</v>
      </c>
      <c r="H17" s="26">
        <v>0</v>
      </c>
      <c r="I17" s="24">
        <v>79406039</v>
      </c>
      <c r="J17" s="6">
        <v>72668742</v>
      </c>
      <c r="K17" s="25">
        <v>76621785</v>
      </c>
    </row>
    <row r="18" spans="1:11" ht="13.5">
      <c r="A18" s="34" t="s">
        <v>28</v>
      </c>
      <c r="B18" s="35">
        <f>SUM(B11:B17)</f>
        <v>288449270</v>
      </c>
      <c r="C18" s="36">
        <f aca="true" t="shared" si="1" ref="C18:K18">SUM(C11:C17)</f>
        <v>270111102</v>
      </c>
      <c r="D18" s="37">
        <f t="shared" si="1"/>
        <v>157667765</v>
      </c>
      <c r="E18" s="35">
        <f t="shared" si="1"/>
        <v>109273043</v>
      </c>
      <c r="F18" s="36">
        <f t="shared" si="1"/>
        <v>114065340</v>
      </c>
      <c r="G18" s="38">
        <f t="shared" si="1"/>
        <v>114065340</v>
      </c>
      <c r="H18" s="39">
        <f t="shared" si="1"/>
        <v>0</v>
      </c>
      <c r="I18" s="35">
        <f t="shared" si="1"/>
        <v>163654526</v>
      </c>
      <c r="J18" s="36">
        <f t="shared" si="1"/>
        <v>162270965</v>
      </c>
      <c r="K18" s="38">
        <f t="shared" si="1"/>
        <v>171869842</v>
      </c>
    </row>
    <row r="19" spans="1:11" ht="13.5">
      <c r="A19" s="34" t="s">
        <v>29</v>
      </c>
      <c r="B19" s="40">
        <f>+B10-B18</f>
        <v>-185304603</v>
      </c>
      <c r="C19" s="41">
        <f aca="true" t="shared" si="2" ref="C19:K19">+C10-C18</f>
        <v>-168950281</v>
      </c>
      <c r="D19" s="42">
        <f t="shared" si="2"/>
        <v>-62426317</v>
      </c>
      <c r="E19" s="40">
        <f t="shared" si="2"/>
        <v>28890368</v>
      </c>
      <c r="F19" s="41">
        <f t="shared" si="2"/>
        <v>22448408</v>
      </c>
      <c r="G19" s="43">
        <f t="shared" si="2"/>
        <v>22448408</v>
      </c>
      <c r="H19" s="44">
        <f t="shared" si="2"/>
        <v>0</v>
      </c>
      <c r="I19" s="40">
        <f t="shared" si="2"/>
        <v>10714334</v>
      </c>
      <c r="J19" s="41">
        <f t="shared" si="2"/>
        <v>6854585</v>
      </c>
      <c r="K19" s="43">
        <f t="shared" si="2"/>
        <v>757182</v>
      </c>
    </row>
    <row r="20" spans="1:11" ht="13.5">
      <c r="A20" s="22" t="s">
        <v>30</v>
      </c>
      <c r="B20" s="24">
        <v>65513476</v>
      </c>
      <c r="C20" s="6">
        <v>136743058</v>
      </c>
      <c r="D20" s="23">
        <v>127472305</v>
      </c>
      <c r="E20" s="24">
        <v>104205100</v>
      </c>
      <c r="F20" s="6">
        <v>116396232</v>
      </c>
      <c r="G20" s="25">
        <v>116396232</v>
      </c>
      <c r="H20" s="26">
        <v>0</v>
      </c>
      <c r="I20" s="24">
        <v>115669050</v>
      </c>
      <c r="J20" s="6">
        <v>131046400</v>
      </c>
      <c r="K20" s="25">
        <v>138365050</v>
      </c>
    </row>
    <row r="21" spans="1:11" ht="13.5">
      <c r="A21" s="22" t="s">
        <v>107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108</v>
      </c>
      <c r="B22" s="51">
        <f>SUM(B19:B21)</f>
        <v>-119791127</v>
      </c>
      <c r="C22" s="52">
        <f aca="true" t="shared" si="3" ref="C22:K22">SUM(C19:C21)</f>
        <v>-32207223</v>
      </c>
      <c r="D22" s="53">
        <f t="shared" si="3"/>
        <v>65045988</v>
      </c>
      <c r="E22" s="51">
        <f t="shared" si="3"/>
        <v>133095468</v>
      </c>
      <c r="F22" s="52">
        <f t="shared" si="3"/>
        <v>138844640</v>
      </c>
      <c r="G22" s="54">
        <f t="shared" si="3"/>
        <v>138844640</v>
      </c>
      <c r="H22" s="55">
        <f t="shared" si="3"/>
        <v>0</v>
      </c>
      <c r="I22" s="51">
        <f t="shared" si="3"/>
        <v>126383384</v>
      </c>
      <c r="J22" s="52">
        <f t="shared" si="3"/>
        <v>137900985</v>
      </c>
      <c r="K22" s="54">
        <f t="shared" si="3"/>
        <v>139122232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-119791127</v>
      </c>
      <c r="C24" s="41">
        <f aca="true" t="shared" si="4" ref="C24:K24">SUM(C22:C23)</f>
        <v>-32207223</v>
      </c>
      <c r="D24" s="42">
        <f t="shared" si="4"/>
        <v>65045988</v>
      </c>
      <c r="E24" s="40">
        <f t="shared" si="4"/>
        <v>133095468</v>
      </c>
      <c r="F24" s="41">
        <f t="shared" si="4"/>
        <v>138844640</v>
      </c>
      <c r="G24" s="43">
        <f t="shared" si="4"/>
        <v>138844640</v>
      </c>
      <c r="H24" s="44">
        <f t="shared" si="4"/>
        <v>0</v>
      </c>
      <c r="I24" s="40">
        <f t="shared" si="4"/>
        <v>126383384</v>
      </c>
      <c r="J24" s="41">
        <f t="shared" si="4"/>
        <v>137900985</v>
      </c>
      <c r="K24" s="43">
        <f t="shared" si="4"/>
        <v>139122232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2655686</v>
      </c>
      <c r="C27" s="7">
        <v>246155784</v>
      </c>
      <c r="D27" s="64">
        <v>131145961</v>
      </c>
      <c r="E27" s="65">
        <v>133095469</v>
      </c>
      <c r="F27" s="7">
        <v>138844640</v>
      </c>
      <c r="G27" s="66">
        <v>138844640</v>
      </c>
      <c r="H27" s="67">
        <v>0</v>
      </c>
      <c r="I27" s="65">
        <v>126383383</v>
      </c>
      <c r="J27" s="7">
        <v>137900985</v>
      </c>
      <c r="K27" s="66">
        <v>139122232</v>
      </c>
    </row>
    <row r="28" spans="1:11" ht="13.5">
      <c r="A28" s="68" t="s">
        <v>30</v>
      </c>
      <c r="B28" s="6">
        <v>2200000</v>
      </c>
      <c r="C28" s="6">
        <v>227008120</v>
      </c>
      <c r="D28" s="23">
        <v>100292269</v>
      </c>
      <c r="E28" s="24">
        <v>104205100</v>
      </c>
      <c r="F28" s="6">
        <v>120205446</v>
      </c>
      <c r="G28" s="25">
        <v>120205446</v>
      </c>
      <c r="H28" s="26">
        <v>0</v>
      </c>
      <c r="I28" s="24">
        <v>115669050</v>
      </c>
      <c r="J28" s="6">
        <v>131046400</v>
      </c>
      <c r="K28" s="25">
        <v>138365050</v>
      </c>
    </row>
    <row r="29" spans="1:11" ht="13.5">
      <c r="A29" s="22" t="s">
        <v>110</v>
      </c>
      <c r="B29" s="6">
        <v>0</v>
      </c>
      <c r="C29" s="6">
        <v>0</v>
      </c>
      <c r="D29" s="23">
        <v>29340068</v>
      </c>
      <c r="E29" s="24">
        <v>0</v>
      </c>
      <c r="F29" s="6">
        <v>8159786</v>
      </c>
      <c r="G29" s="25">
        <v>8159786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455686</v>
      </c>
      <c r="C31" s="6">
        <v>19147664</v>
      </c>
      <c r="D31" s="23">
        <v>1513624</v>
      </c>
      <c r="E31" s="24">
        <v>28890369</v>
      </c>
      <c r="F31" s="6">
        <v>10479408</v>
      </c>
      <c r="G31" s="25">
        <v>10479408</v>
      </c>
      <c r="H31" s="26">
        <v>0</v>
      </c>
      <c r="I31" s="24">
        <v>10714333</v>
      </c>
      <c r="J31" s="6">
        <v>6854585</v>
      </c>
      <c r="K31" s="25">
        <v>757182</v>
      </c>
    </row>
    <row r="32" spans="1:11" ht="13.5">
      <c r="A32" s="34" t="s">
        <v>36</v>
      </c>
      <c r="B32" s="7">
        <f>SUM(B28:B31)</f>
        <v>2655686</v>
      </c>
      <c r="C32" s="7">
        <f aca="true" t="shared" si="5" ref="C32:K32">SUM(C28:C31)</f>
        <v>246155784</v>
      </c>
      <c r="D32" s="64">
        <f t="shared" si="5"/>
        <v>131145961</v>
      </c>
      <c r="E32" s="65">
        <f t="shared" si="5"/>
        <v>133095469</v>
      </c>
      <c r="F32" s="7">
        <f t="shared" si="5"/>
        <v>138844640</v>
      </c>
      <c r="G32" s="66">
        <f t="shared" si="5"/>
        <v>138844640</v>
      </c>
      <c r="H32" s="67">
        <f t="shared" si="5"/>
        <v>0</v>
      </c>
      <c r="I32" s="65">
        <f t="shared" si="5"/>
        <v>126383383</v>
      </c>
      <c r="J32" s="7">
        <f t="shared" si="5"/>
        <v>137900985</v>
      </c>
      <c r="K32" s="66">
        <f t="shared" si="5"/>
        <v>139122232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54963840</v>
      </c>
      <c r="C35" s="6">
        <v>39102625</v>
      </c>
      <c r="D35" s="23">
        <v>47757432</v>
      </c>
      <c r="E35" s="24">
        <v>9457985</v>
      </c>
      <c r="F35" s="6">
        <v>25576161</v>
      </c>
      <c r="G35" s="25">
        <v>25576161</v>
      </c>
      <c r="H35" s="26">
        <v>102891089</v>
      </c>
      <c r="I35" s="24">
        <v>19921156</v>
      </c>
      <c r="J35" s="6">
        <v>30907808</v>
      </c>
      <c r="K35" s="25">
        <v>42507134</v>
      </c>
    </row>
    <row r="36" spans="1:11" ht="13.5">
      <c r="A36" s="22" t="s">
        <v>39</v>
      </c>
      <c r="B36" s="6">
        <v>890714077</v>
      </c>
      <c r="C36" s="6">
        <v>1052532597</v>
      </c>
      <c r="D36" s="23">
        <v>1159368000</v>
      </c>
      <c r="E36" s="24">
        <v>1017647900</v>
      </c>
      <c r="F36" s="6">
        <v>1168018893</v>
      </c>
      <c r="G36" s="25">
        <v>1168018893</v>
      </c>
      <c r="H36" s="26">
        <v>20340147</v>
      </c>
      <c r="I36" s="24">
        <v>1262411767</v>
      </c>
      <c r="J36" s="6">
        <v>1378171222</v>
      </c>
      <c r="K36" s="25">
        <v>1488876556</v>
      </c>
    </row>
    <row r="37" spans="1:11" ht="13.5">
      <c r="A37" s="22" t="s">
        <v>40</v>
      </c>
      <c r="B37" s="6">
        <v>115821525</v>
      </c>
      <c r="C37" s="6">
        <v>96703749</v>
      </c>
      <c r="D37" s="23">
        <v>52311470</v>
      </c>
      <c r="E37" s="24">
        <v>11189559</v>
      </c>
      <c r="F37" s="6">
        <v>13606059</v>
      </c>
      <c r="G37" s="25">
        <v>13606059</v>
      </c>
      <c r="H37" s="26">
        <v>235760</v>
      </c>
      <c r="I37" s="24">
        <v>14675375</v>
      </c>
      <c r="J37" s="6">
        <v>15235788</v>
      </c>
      <c r="K37" s="25">
        <v>15818154</v>
      </c>
    </row>
    <row r="38" spans="1:11" ht="13.5">
      <c r="A38" s="22" t="s">
        <v>41</v>
      </c>
      <c r="B38" s="6">
        <v>5406307</v>
      </c>
      <c r="C38" s="6">
        <v>5087203</v>
      </c>
      <c r="D38" s="23">
        <v>4193529</v>
      </c>
      <c r="E38" s="24">
        <v>4387203</v>
      </c>
      <c r="F38" s="6">
        <v>3851003</v>
      </c>
      <c r="G38" s="25">
        <v>3851003</v>
      </c>
      <c r="H38" s="26">
        <v>2478445</v>
      </c>
      <c r="I38" s="24">
        <v>4144973</v>
      </c>
      <c r="J38" s="6">
        <v>3834209</v>
      </c>
      <c r="K38" s="25">
        <v>3519719</v>
      </c>
    </row>
    <row r="39" spans="1:11" ht="13.5">
      <c r="A39" s="22" t="s">
        <v>42</v>
      </c>
      <c r="B39" s="6">
        <v>824450085</v>
      </c>
      <c r="C39" s="6">
        <v>989844270</v>
      </c>
      <c r="D39" s="23">
        <v>1150620433</v>
      </c>
      <c r="E39" s="24">
        <v>1011529123</v>
      </c>
      <c r="F39" s="6">
        <v>1176137992</v>
      </c>
      <c r="G39" s="25">
        <v>1176137992</v>
      </c>
      <c r="H39" s="26">
        <v>120517031</v>
      </c>
      <c r="I39" s="24">
        <v>1263512575</v>
      </c>
      <c r="J39" s="6">
        <v>1390009033</v>
      </c>
      <c r="K39" s="25">
        <v>1512045817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-15841477</v>
      </c>
      <c r="C42" s="6">
        <v>230543723</v>
      </c>
      <c r="D42" s="23">
        <v>149643015</v>
      </c>
      <c r="E42" s="24">
        <v>136892277</v>
      </c>
      <c r="F42" s="6">
        <v>150878460</v>
      </c>
      <c r="G42" s="25">
        <v>150878460</v>
      </c>
      <c r="H42" s="26">
        <v>146757817</v>
      </c>
      <c r="I42" s="24">
        <v>137241742</v>
      </c>
      <c r="J42" s="6">
        <v>149351019</v>
      </c>
      <c r="K42" s="25">
        <v>151169479</v>
      </c>
    </row>
    <row r="43" spans="1:11" ht="13.5">
      <c r="A43" s="22" t="s">
        <v>45</v>
      </c>
      <c r="B43" s="6">
        <v>-2673848</v>
      </c>
      <c r="C43" s="6">
        <v>-245794053</v>
      </c>
      <c r="D43" s="23">
        <v>-131145961</v>
      </c>
      <c r="E43" s="24">
        <v>-133073314</v>
      </c>
      <c r="F43" s="6">
        <v>-138844640</v>
      </c>
      <c r="G43" s="25">
        <v>-138844640</v>
      </c>
      <c r="H43" s="26">
        <v>-147057361</v>
      </c>
      <c r="I43" s="24">
        <v>-126383384</v>
      </c>
      <c r="J43" s="6">
        <v>-137900985</v>
      </c>
      <c r="K43" s="25">
        <v>-139122232</v>
      </c>
    </row>
    <row r="44" spans="1:11" ht="13.5">
      <c r="A44" s="22" t="s">
        <v>46</v>
      </c>
      <c r="B44" s="6">
        <v>2393877</v>
      </c>
      <c r="C44" s="6">
        <v>-610890</v>
      </c>
      <c r="D44" s="23">
        <v>-1225180</v>
      </c>
      <c r="E44" s="24">
        <v>-784402</v>
      </c>
      <c r="F44" s="6">
        <v>-784402</v>
      </c>
      <c r="G44" s="25">
        <v>-784402</v>
      </c>
      <c r="H44" s="26">
        <v>-784507</v>
      </c>
      <c r="I44" s="24">
        <v>-784402</v>
      </c>
      <c r="J44" s="6">
        <v>-784402</v>
      </c>
      <c r="K44" s="25">
        <v>-784402</v>
      </c>
    </row>
    <row r="45" spans="1:11" ht="13.5">
      <c r="A45" s="34" t="s">
        <v>47</v>
      </c>
      <c r="B45" s="7">
        <v>13292767</v>
      </c>
      <c r="C45" s="7">
        <v>-2568453</v>
      </c>
      <c r="D45" s="64">
        <v>14703421</v>
      </c>
      <c r="E45" s="65">
        <v>6047561</v>
      </c>
      <c r="F45" s="7">
        <v>14348629</v>
      </c>
      <c r="G45" s="66">
        <v>14348629</v>
      </c>
      <c r="H45" s="67">
        <v>2013996</v>
      </c>
      <c r="I45" s="65">
        <v>13173167</v>
      </c>
      <c r="J45" s="7">
        <v>23838799</v>
      </c>
      <c r="K45" s="66">
        <v>35101644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13654498</v>
      </c>
      <c r="C48" s="6">
        <v>-2568453</v>
      </c>
      <c r="D48" s="23">
        <v>14703421</v>
      </c>
      <c r="E48" s="24">
        <v>3230669</v>
      </c>
      <c r="F48" s="6">
        <v>19348845</v>
      </c>
      <c r="G48" s="25">
        <v>19348845</v>
      </c>
      <c r="H48" s="26">
        <v>2705584</v>
      </c>
      <c r="I48" s="24">
        <v>13430092</v>
      </c>
      <c r="J48" s="6">
        <v>24098799</v>
      </c>
      <c r="K48" s="25">
        <v>35364644</v>
      </c>
    </row>
    <row r="49" spans="1:11" ht="13.5">
      <c r="A49" s="22" t="s">
        <v>50</v>
      </c>
      <c r="B49" s="6">
        <f>+B75</f>
        <v>153264073.32432318</v>
      </c>
      <c r="C49" s="6">
        <f aca="true" t="shared" si="6" ref="C49:K49">+C75</f>
        <v>51647213.36374898</v>
      </c>
      <c r="D49" s="23">
        <f t="shared" si="6"/>
        <v>-17860035.30855958</v>
      </c>
      <c r="E49" s="24">
        <f t="shared" si="6"/>
        <v>5296121.361852616</v>
      </c>
      <c r="F49" s="6">
        <f t="shared" si="6"/>
        <v>5610657.02709325</v>
      </c>
      <c r="G49" s="25">
        <f t="shared" si="6"/>
        <v>5610657.02709325</v>
      </c>
      <c r="H49" s="26">
        <f t="shared" si="6"/>
        <v>235760</v>
      </c>
      <c r="I49" s="24">
        <f t="shared" si="6"/>
        <v>9584801.844716227</v>
      </c>
      <c r="J49" s="6">
        <f t="shared" si="6"/>
        <v>9929862.539724251</v>
      </c>
      <c r="K49" s="25">
        <f t="shared" si="6"/>
        <v>10283132.105786273</v>
      </c>
    </row>
    <row r="50" spans="1:11" ht="13.5">
      <c r="A50" s="34" t="s">
        <v>51</v>
      </c>
      <c r="B50" s="7">
        <f>+B48-B49</f>
        <v>-139609575.32432318</v>
      </c>
      <c r="C50" s="7">
        <f aca="true" t="shared" si="7" ref="C50:K50">+C48-C49</f>
        <v>-54215666.36374898</v>
      </c>
      <c r="D50" s="64">
        <f t="shared" si="7"/>
        <v>32563456.30855958</v>
      </c>
      <c r="E50" s="65">
        <f t="shared" si="7"/>
        <v>-2065452.361852616</v>
      </c>
      <c r="F50" s="7">
        <f t="shared" si="7"/>
        <v>13738187.97290675</v>
      </c>
      <c r="G50" s="66">
        <f t="shared" si="7"/>
        <v>13738187.97290675</v>
      </c>
      <c r="H50" s="67">
        <f t="shared" si="7"/>
        <v>2469824</v>
      </c>
      <c r="I50" s="65">
        <f t="shared" si="7"/>
        <v>3845290.1552837733</v>
      </c>
      <c r="J50" s="7">
        <f t="shared" si="7"/>
        <v>14168936.460275749</v>
      </c>
      <c r="K50" s="66">
        <f t="shared" si="7"/>
        <v>25081511.89421373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890352346</v>
      </c>
      <c r="C53" s="6">
        <v>1052532597</v>
      </c>
      <c r="D53" s="23">
        <v>1159368000</v>
      </c>
      <c r="E53" s="24">
        <v>1017647900</v>
      </c>
      <c r="F53" s="6">
        <v>1023397071</v>
      </c>
      <c r="G53" s="25">
        <v>1023397071</v>
      </c>
      <c r="H53" s="26">
        <v>884552431</v>
      </c>
      <c r="I53" s="24">
        <v>1262411766</v>
      </c>
      <c r="J53" s="6">
        <v>1378171222</v>
      </c>
      <c r="K53" s="25">
        <v>1488876555</v>
      </c>
    </row>
    <row r="54" spans="1:11" ht="13.5">
      <c r="A54" s="22" t="s">
        <v>106</v>
      </c>
      <c r="B54" s="6">
        <v>67953833</v>
      </c>
      <c r="C54" s="6">
        <v>20506873</v>
      </c>
      <c r="D54" s="23">
        <v>24326278</v>
      </c>
      <c r="E54" s="24">
        <v>9826199</v>
      </c>
      <c r="F54" s="6">
        <v>7716539</v>
      </c>
      <c r="G54" s="25">
        <v>7716539</v>
      </c>
      <c r="H54" s="26">
        <v>0</v>
      </c>
      <c r="I54" s="24">
        <v>10000000</v>
      </c>
      <c r="J54" s="6">
        <v>10550000</v>
      </c>
      <c r="K54" s="25">
        <v>11130250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10500000</v>
      </c>
      <c r="F55" s="6">
        <v>10250000</v>
      </c>
      <c r="G55" s="25">
        <v>10250000</v>
      </c>
      <c r="H55" s="26">
        <v>0</v>
      </c>
      <c r="I55" s="24">
        <v>700000</v>
      </c>
      <c r="J55" s="6">
        <v>0</v>
      </c>
      <c r="K55" s="25">
        <v>0</v>
      </c>
    </row>
    <row r="56" spans="1:11" ht="13.5">
      <c r="A56" s="22" t="s">
        <v>55</v>
      </c>
      <c r="B56" s="6">
        <v>5357248</v>
      </c>
      <c r="C56" s="6">
        <v>11683146</v>
      </c>
      <c r="D56" s="23">
        <v>18214760</v>
      </c>
      <c r="E56" s="24">
        <v>7730000</v>
      </c>
      <c r="F56" s="6">
        <v>6514636</v>
      </c>
      <c r="G56" s="25">
        <v>6514636</v>
      </c>
      <c r="H56" s="26">
        <v>0</v>
      </c>
      <c r="I56" s="24">
        <v>26558450</v>
      </c>
      <c r="J56" s="6">
        <v>19503604</v>
      </c>
      <c r="K56" s="25">
        <v>20604243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1915004</v>
      </c>
      <c r="E59" s="24">
        <v>2010755</v>
      </c>
      <c r="F59" s="6">
        <v>2460755</v>
      </c>
      <c r="G59" s="25">
        <v>2460755</v>
      </c>
      <c r="H59" s="26">
        <v>2460755</v>
      </c>
      <c r="I59" s="24">
        <v>4729524</v>
      </c>
      <c r="J59" s="6">
        <v>4938234</v>
      </c>
      <c r="K59" s="25">
        <v>5376289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28470383</v>
      </c>
      <c r="J60" s="6">
        <v>30501543</v>
      </c>
      <c r="K60" s="25">
        <v>32694388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1941</v>
      </c>
      <c r="C62" s="92">
        <v>1941</v>
      </c>
      <c r="D62" s="93">
        <v>1941</v>
      </c>
      <c r="E62" s="91">
        <v>1941</v>
      </c>
      <c r="F62" s="92">
        <v>1941</v>
      </c>
      <c r="G62" s="93">
        <v>1941</v>
      </c>
      <c r="H62" s="94">
        <v>1941</v>
      </c>
      <c r="I62" s="91">
        <v>1691</v>
      </c>
      <c r="J62" s="92">
        <v>1491</v>
      </c>
      <c r="K62" s="93">
        <v>1241</v>
      </c>
    </row>
    <row r="63" spans="1:11" ht="13.5">
      <c r="A63" s="90" t="s">
        <v>61</v>
      </c>
      <c r="B63" s="91">
        <v>2901</v>
      </c>
      <c r="C63" s="92">
        <v>2901</v>
      </c>
      <c r="D63" s="93">
        <v>2901</v>
      </c>
      <c r="E63" s="91">
        <v>2901</v>
      </c>
      <c r="F63" s="92">
        <v>3322</v>
      </c>
      <c r="G63" s="93">
        <v>3322</v>
      </c>
      <c r="H63" s="94">
        <v>3322</v>
      </c>
      <c r="I63" s="91">
        <v>3172</v>
      </c>
      <c r="J63" s="92">
        <v>3022</v>
      </c>
      <c r="K63" s="93">
        <v>2772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4323</v>
      </c>
      <c r="G64" s="93">
        <v>4323</v>
      </c>
      <c r="H64" s="94">
        <v>4323</v>
      </c>
      <c r="I64" s="91">
        <v>4123</v>
      </c>
      <c r="J64" s="92">
        <v>3973</v>
      </c>
      <c r="K64" s="93">
        <v>3873</v>
      </c>
    </row>
    <row r="65" spans="1:11" ht="13.5">
      <c r="A65" s="90" t="s">
        <v>63</v>
      </c>
      <c r="B65" s="91">
        <v>23434</v>
      </c>
      <c r="C65" s="92">
        <v>23434</v>
      </c>
      <c r="D65" s="93">
        <v>23434</v>
      </c>
      <c r="E65" s="91">
        <v>21853</v>
      </c>
      <c r="F65" s="92">
        <v>23707</v>
      </c>
      <c r="G65" s="93">
        <v>23707</v>
      </c>
      <c r="H65" s="94">
        <v>23707</v>
      </c>
      <c r="I65" s="91">
        <v>23757</v>
      </c>
      <c r="J65" s="92">
        <v>23807</v>
      </c>
      <c r="K65" s="93">
        <v>23807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-0.9752997071935713</v>
      </c>
      <c r="C70" s="5">
        <f aca="true" t="shared" si="8" ref="C70:K70">IF(ISERROR(C71/C72),0,(C71/C72))</f>
        <v>1.0957279005055385</v>
      </c>
      <c r="D70" s="5">
        <f t="shared" si="8"/>
        <v>2.5179475161162284</v>
      </c>
      <c r="E70" s="5">
        <f t="shared" si="8"/>
        <v>0.9442962218196084</v>
      </c>
      <c r="F70" s="5">
        <f t="shared" si="8"/>
        <v>1.3889384532167406</v>
      </c>
      <c r="G70" s="5">
        <f t="shared" si="8"/>
        <v>1.3889384532167406</v>
      </c>
      <c r="H70" s="5">
        <f t="shared" si="8"/>
        <v>0</v>
      </c>
      <c r="I70" s="5">
        <f t="shared" si="8"/>
        <v>0.850043887810202</v>
      </c>
      <c r="J70" s="5">
        <f t="shared" si="8"/>
        <v>0.8496869818326778</v>
      </c>
      <c r="K70" s="5">
        <f t="shared" si="8"/>
        <v>0.849768906072995</v>
      </c>
    </row>
    <row r="71" spans="1:11" ht="12.75" hidden="1">
      <c r="A71" s="1" t="s">
        <v>112</v>
      </c>
      <c r="B71" s="1">
        <f>+B83</f>
        <v>-38283337</v>
      </c>
      <c r="C71" s="1">
        <f aca="true" t="shared" si="9" ref="C71:K71">+C83</f>
        <v>33977341</v>
      </c>
      <c r="D71" s="1">
        <f t="shared" si="9"/>
        <v>52183863</v>
      </c>
      <c r="E71" s="1">
        <f t="shared" si="9"/>
        <v>25102709</v>
      </c>
      <c r="F71" s="1">
        <f t="shared" si="9"/>
        <v>31650360</v>
      </c>
      <c r="G71" s="1">
        <f t="shared" si="9"/>
        <v>31650360</v>
      </c>
      <c r="H71" s="1">
        <f t="shared" si="9"/>
        <v>33755009</v>
      </c>
      <c r="I71" s="1">
        <f t="shared" si="9"/>
        <v>23155119</v>
      </c>
      <c r="J71" s="1">
        <f t="shared" si="9"/>
        <v>24724999</v>
      </c>
      <c r="K71" s="1">
        <f t="shared" si="9"/>
        <v>26670060</v>
      </c>
    </row>
    <row r="72" spans="1:11" ht="12.75" hidden="1">
      <c r="A72" s="1" t="s">
        <v>113</v>
      </c>
      <c r="B72" s="1">
        <f>+B77</f>
        <v>39252895</v>
      </c>
      <c r="C72" s="1">
        <f aca="true" t="shared" si="10" ref="C72:K72">+C77</f>
        <v>31008922</v>
      </c>
      <c r="D72" s="1">
        <f t="shared" si="10"/>
        <v>20724762</v>
      </c>
      <c r="E72" s="1">
        <f t="shared" si="10"/>
        <v>26583511</v>
      </c>
      <c r="F72" s="1">
        <f t="shared" si="10"/>
        <v>22787446</v>
      </c>
      <c r="G72" s="1">
        <f t="shared" si="10"/>
        <v>22787446</v>
      </c>
      <c r="H72" s="1">
        <f t="shared" si="10"/>
        <v>0</v>
      </c>
      <c r="I72" s="1">
        <f t="shared" si="10"/>
        <v>27239910</v>
      </c>
      <c r="J72" s="1">
        <f t="shared" si="10"/>
        <v>29098950</v>
      </c>
      <c r="K72" s="1">
        <f t="shared" si="10"/>
        <v>31385074</v>
      </c>
    </row>
    <row r="73" spans="1:11" ht="12.75" hidden="1">
      <c r="A73" s="1" t="s">
        <v>114</v>
      </c>
      <c r="B73" s="1">
        <f>+B74</f>
        <v>-3243729.166666668</v>
      </c>
      <c r="C73" s="1">
        <f aca="true" t="shared" si="11" ref="C73:K73">+(C78+C80+C81+C82)-(B78+B80+B81+B82)</f>
        <v>-3766733</v>
      </c>
      <c r="D73" s="1">
        <f t="shared" si="11"/>
        <v>-10561420</v>
      </c>
      <c r="E73" s="1">
        <f t="shared" si="11"/>
        <v>-20494130</v>
      </c>
      <c r="F73" s="1">
        <f>+(F78+F80+F81+F82)-(D78+D80+D81+D82)</f>
        <v>-20494130</v>
      </c>
      <c r="G73" s="1">
        <f>+(G78+G80+G81+G82)-(D78+D80+D81+D82)</f>
        <v>-20494130</v>
      </c>
      <c r="H73" s="1">
        <f>+(H78+H80+H81+H82)-(D78+D80+D81+D82)</f>
        <v>74712193</v>
      </c>
      <c r="I73" s="1">
        <f>+(I78+I80+I81+I82)-(E78+E80+E81+E82)</f>
        <v>188748</v>
      </c>
      <c r="J73" s="1">
        <f t="shared" si="11"/>
        <v>239195</v>
      </c>
      <c r="K73" s="1">
        <f t="shared" si="11"/>
        <v>250793</v>
      </c>
    </row>
    <row r="74" spans="1:11" ht="12.75" hidden="1">
      <c r="A74" s="1" t="s">
        <v>115</v>
      </c>
      <c r="B74" s="1">
        <f>+TREND(C74:E74)</f>
        <v>-3243729.166666668</v>
      </c>
      <c r="C74" s="1">
        <f>+C73</f>
        <v>-3766733</v>
      </c>
      <c r="D74" s="1">
        <f aca="true" t="shared" si="12" ref="D74:K74">+D73</f>
        <v>-10561420</v>
      </c>
      <c r="E74" s="1">
        <f t="shared" si="12"/>
        <v>-20494130</v>
      </c>
      <c r="F74" s="1">
        <f t="shared" si="12"/>
        <v>-20494130</v>
      </c>
      <c r="G74" s="1">
        <f t="shared" si="12"/>
        <v>-20494130</v>
      </c>
      <c r="H74" s="1">
        <f t="shared" si="12"/>
        <v>74712193</v>
      </c>
      <c r="I74" s="1">
        <f t="shared" si="12"/>
        <v>188748</v>
      </c>
      <c r="J74" s="1">
        <f t="shared" si="12"/>
        <v>239195</v>
      </c>
      <c r="K74" s="1">
        <f t="shared" si="12"/>
        <v>250793</v>
      </c>
    </row>
    <row r="75" spans="1:11" ht="12.75" hidden="1">
      <c r="A75" s="1" t="s">
        <v>116</v>
      </c>
      <c r="B75" s="1">
        <f>+B84-(((B80+B81+B78)*B70)-B79)</f>
        <v>153264073.32432318</v>
      </c>
      <c r="C75" s="1">
        <f aca="true" t="shared" si="13" ref="C75:K75">+C84-(((C80+C81+C78)*C70)-C79)</f>
        <v>51647213.36374898</v>
      </c>
      <c r="D75" s="1">
        <f t="shared" si="13"/>
        <v>-17860035.30855958</v>
      </c>
      <c r="E75" s="1">
        <f t="shared" si="13"/>
        <v>5296121.361852616</v>
      </c>
      <c r="F75" s="1">
        <f t="shared" si="13"/>
        <v>5610657.02709325</v>
      </c>
      <c r="G75" s="1">
        <f t="shared" si="13"/>
        <v>5610657.02709325</v>
      </c>
      <c r="H75" s="1">
        <f t="shared" si="13"/>
        <v>235760</v>
      </c>
      <c r="I75" s="1">
        <f t="shared" si="13"/>
        <v>9584801.844716227</v>
      </c>
      <c r="J75" s="1">
        <f t="shared" si="13"/>
        <v>9929862.539724251</v>
      </c>
      <c r="K75" s="1">
        <f t="shared" si="13"/>
        <v>10283132.105786273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39252895</v>
      </c>
      <c r="C77" s="3">
        <v>31008922</v>
      </c>
      <c r="D77" s="3">
        <v>20724762</v>
      </c>
      <c r="E77" s="3">
        <v>26583511</v>
      </c>
      <c r="F77" s="3">
        <v>22787446</v>
      </c>
      <c r="G77" s="3">
        <v>22787446</v>
      </c>
      <c r="H77" s="3">
        <v>0</v>
      </c>
      <c r="I77" s="3">
        <v>27239910</v>
      </c>
      <c r="J77" s="3">
        <v>29098950</v>
      </c>
      <c r="K77" s="3">
        <v>31385074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114691361</v>
      </c>
      <c r="C79" s="3">
        <v>90855498</v>
      </c>
      <c r="D79" s="3">
        <v>45120128</v>
      </c>
      <c r="E79" s="3">
        <v>9760108</v>
      </c>
      <c r="F79" s="3">
        <v>12176608</v>
      </c>
      <c r="G79" s="3">
        <v>12176608</v>
      </c>
      <c r="H79" s="3">
        <v>235760</v>
      </c>
      <c r="I79" s="3">
        <v>13213672</v>
      </c>
      <c r="J79" s="3">
        <v>13740219</v>
      </c>
      <c r="K79" s="3">
        <v>14287027</v>
      </c>
    </row>
    <row r="80" spans="1:11" ht="12.75" hidden="1">
      <c r="A80" s="2" t="s">
        <v>67</v>
      </c>
      <c r="B80" s="3">
        <v>15368065</v>
      </c>
      <c r="C80" s="3">
        <v>19126221</v>
      </c>
      <c r="D80" s="3">
        <v>23976432</v>
      </c>
      <c r="E80" s="3">
        <v>4727316</v>
      </c>
      <c r="F80" s="3">
        <v>4727316</v>
      </c>
      <c r="G80" s="3">
        <v>4727316</v>
      </c>
      <c r="H80" s="3">
        <v>39204333</v>
      </c>
      <c r="I80" s="3">
        <v>4916064</v>
      </c>
      <c r="J80" s="3">
        <v>5155259</v>
      </c>
      <c r="K80" s="3">
        <v>5406052</v>
      </c>
    </row>
    <row r="81" spans="1:11" ht="12.75" hidden="1">
      <c r="A81" s="2" t="s">
        <v>68</v>
      </c>
      <c r="B81" s="3">
        <v>24181534</v>
      </c>
      <c r="C81" s="3">
        <v>16656645</v>
      </c>
      <c r="D81" s="3">
        <v>1245014</v>
      </c>
      <c r="E81" s="3">
        <v>0</v>
      </c>
      <c r="F81" s="3">
        <v>0</v>
      </c>
      <c r="G81" s="3">
        <v>0</v>
      </c>
      <c r="H81" s="3">
        <v>60729306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-38283337</v>
      </c>
      <c r="C83" s="3">
        <v>33977341</v>
      </c>
      <c r="D83" s="3">
        <v>52183863</v>
      </c>
      <c r="E83" s="3">
        <v>25102709</v>
      </c>
      <c r="F83" s="3">
        <v>31650360</v>
      </c>
      <c r="G83" s="3">
        <v>31650360</v>
      </c>
      <c r="H83" s="3">
        <v>33755009</v>
      </c>
      <c r="I83" s="3">
        <v>23155119</v>
      </c>
      <c r="J83" s="3">
        <v>24724999</v>
      </c>
      <c r="K83" s="3">
        <v>26670060</v>
      </c>
    </row>
    <row r="84" spans="1:11" ht="12.75" hidden="1">
      <c r="A84" s="2" t="s">
        <v>71</v>
      </c>
      <c r="B84" s="3">
        <v>0</v>
      </c>
      <c r="C84" s="3">
        <v>0</v>
      </c>
      <c r="D84" s="3">
        <v>526114</v>
      </c>
      <c r="E84" s="3">
        <v>0</v>
      </c>
      <c r="F84" s="3">
        <v>0</v>
      </c>
      <c r="G84" s="3">
        <v>0</v>
      </c>
      <c r="H84" s="3">
        <v>0</v>
      </c>
      <c r="I84" s="3">
        <v>550000</v>
      </c>
      <c r="J84" s="3">
        <v>570000</v>
      </c>
      <c r="K84" s="3">
        <v>590000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5767672</v>
      </c>
      <c r="C5" s="6">
        <v>6938466</v>
      </c>
      <c r="D5" s="23">
        <v>7620826</v>
      </c>
      <c r="E5" s="24">
        <v>10699000</v>
      </c>
      <c r="F5" s="6">
        <v>8973815</v>
      </c>
      <c r="G5" s="25">
        <v>8973815</v>
      </c>
      <c r="H5" s="26">
        <v>0</v>
      </c>
      <c r="I5" s="24">
        <v>10494229</v>
      </c>
      <c r="J5" s="6">
        <v>11250793</v>
      </c>
      <c r="K5" s="25">
        <v>12038349</v>
      </c>
    </row>
    <row r="6" spans="1:11" ht="13.5">
      <c r="A6" s="22" t="s">
        <v>18</v>
      </c>
      <c r="B6" s="6">
        <v>31054107</v>
      </c>
      <c r="C6" s="6">
        <v>39400505</v>
      </c>
      <c r="D6" s="23">
        <v>41988033</v>
      </c>
      <c r="E6" s="24">
        <v>63150706</v>
      </c>
      <c r="F6" s="6">
        <v>62555400</v>
      </c>
      <c r="G6" s="25">
        <v>62555400</v>
      </c>
      <c r="H6" s="26">
        <v>0</v>
      </c>
      <c r="I6" s="24">
        <v>70654297</v>
      </c>
      <c r="J6" s="6">
        <v>75600098</v>
      </c>
      <c r="K6" s="25">
        <v>80892105</v>
      </c>
    </row>
    <row r="7" spans="1:11" ht="13.5">
      <c r="A7" s="22" t="s">
        <v>19</v>
      </c>
      <c r="B7" s="6">
        <v>974632</v>
      </c>
      <c r="C7" s="6">
        <v>874602</v>
      </c>
      <c r="D7" s="23">
        <v>307316</v>
      </c>
      <c r="E7" s="24">
        <v>260000</v>
      </c>
      <c r="F7" s="6">
        <v>0</v>
      </c>
      <c r="G7" s="25">
        <v>0</v>
      </c>
      <c r="H7" s="26">
        <v>0</v>
      </c>
      <c r="I7" s="24">
        <v>620000</v>
      </c>
      <c r="J7" s="6">
        <v>260000</v>
      </c>
      <c r="K7" s="25">
        <v>260000</v>
      </c>
    </row>
    <row r="8" spans="1:11" ht="13.5">
      <c r="A8" s="22" t="s">
        <v>20</v>
      </c>
      <c r="B8" s="6">
        <v>34003899</v>
      </c>
      <c r="C8" s="6">
        <v>38250268</v>
      </c>
      <c r="D8" s="23">
        <v>42690668</v>
      </c>
      <c r="E8" s="24">
        <v>50143000</v>
      </c>
      <c r="F8" s="6">
        <v>42342661</v>
      </c>
      <c r="G8" s="25">
        <v>42342661</v>
      </c>
      <c r="H8" s="26">
        <v>0</v>
      </c>
      <c r="I8" s="24">
        <v>43928000</v>
      </c>
      <c r="J8" s="6">
        <v>42270000</v>
      </c>
      <c r="K8" s="25">
        <v>41769000</v>
      </c>
    </row>
    <row r="9" spans="1:11" ht="13.5">
      <c r="A9" s="22" t="s">
        <v>21</v>
      </c>
      <c r="B9" s="6">
        <v>2675222</v>
      </c>
      <c r="C9" s="6">
        <v>2666204</v>
      </c>
      <c r="D9" s="23">
        <v>14172198</v>
      </c>
      <c r="E9" s="24">
        <v>10730000</v>
      </c>
      <c r="F9" s="6">
        <v>4281128</v>
      </c>
      <c r="G9" s="25">
        <v>4281128</v>
      </c>
      <c r="H9" s="26">
        <v>0</v>
      </c>
      <c r="I9" s="24">
        <v>9536395</v>
      </c>
      <c r="J9" s="6">
        <v>9921004</v>
      </c>
      <c r="K9" s="25">
        <v>10617384</v>
      </c>
    </row>
    <row r="10" spans="1:11" ht="25.5">
      <c r="A10" s="27" t="s">
        <v>105</v>
      </c>
      <c r="B10" s="28">
        <f>SUM(B5:B9)</f>
        <v>74475532</v>
      </c>
      <c r="C10" s="29">
        <f aca="true" t="shared" si="0" ref="C10:K10">SUM(C5:C9)</f>
        <v>88130045</v>
      </c>
      <c r="D10" s="30">
        <f t="shared" si="0"/>
        <v>106779041</v>
      </c>
      <c r="E10" s="28">
        <f t="shared" si="0"/>
        <v>134982706</v>
      </c>
      <c r="F10" s="29">
        <f t="shared" si="0"/>
        <v>118153004</v>
      </c>
      <c r="G10" s="31">
        <f t="shared" si="0"/>
        <v>118153004</v>
      </c>
      <c r="H10" s="32">
        <f t="shared" si="0"/>
        <v>0</v>
      </c>
      <c r="I10" s="28">
        <f t="shared" si="0"/>
        <v>135232921</v>
      </c>
      <c r="J10" s="29">
        <f t="shared" si="0"/>
        <v>139301895</v>
      </c>
      <c r="K10" s="31">
        <f t="shared" si="0"/>
        <v>145576838</v>
      </c>
    </row>
    <row r="11" spans="1:11" ht="13.5">
      <c r="A11" s="22" t="s">
        <v>22</v>
      </c>
      <c r="B11" s="6">
        <v>28293390</v>
      </c>
      <c r="C11" s="6">
        <v>35907254</v>
      </c>
      <c r="D11" s="23">
        <v>38717485</v>
      </c>
      <c r="E11" s="24">
        <v>49141001</v>
      </c>
      <c r="F11" s="6">
        <v>44126706</v>
      </c>
      <c r="G11" s="25">
        <v>44126706</v>
      </c>
      <c r="H11" s="26">
        <v>0</v>
      </c>
      <c r="I11" s="24">
        <v>54543370</v>
      </c>
      <c r="J11" s="6">
        <v>57081108</v>
      </c>
      <c r="K11" s="25">
        <v>61078018</v>
      </c>
    </row>
    <row r="12" spans="1:11" ht="13.5">
      <c r="A12" s="22" t="s">
        <v>23</v>
      </c>
      <c r="B12" s="6">
        <v>2322056</v>
      </c>
      <c r="C12" s="6">
        <v>3065848</v>
      </c>
      <c r="D12" s="23">
        <v>3388010</v>
      </c>
      <c r="E12" s="24">
        <v>3571000</v>
      </c>
      <c r="F12" s="6">
        <v>3571375</v>
      </c>
      <c r="G12" s="25">
        <v>3571375</v>
      </c>
      <c r="H12" s="26">
        <v>0</v>
      </c>
      <c r="I12" s="24">
        <v>3161398</v>
      </c>
      <c r="J12" s="6">
        <v>3319468</v>
      </c>
      <c r="K12" s="25">
        <v>3551831</v>
      </c>
    </row>
    <row r="13" spans="1:11" ht="13.5">
      <c r="A13" s="22" t="s">
        <v>106</v>
      </c>
      <c r="B13" s="6">
        <v>11033504</v>
      </c>
      <c r="C13" s="6">
        <v>11286622</v>
      </c>
      <c r="D13" s="23">
        <v>9015047</v>
      </c>
      <c r="E13" s="24">
        <v>13894000</v>
      </c>
      <c r="F13" s="6">
        <v>14306917</v>
      </c>
      <c r="G13" s="25">
        <v>14306917</v>
      </c>
      <c r="H13" s="26">
        <v>0</v>
      </c>
      <c r="I13" s="24">
        <v>14306917</v>
      </c>
      <c r="J13" s="6">
        <v>15022265</v>
      </c>
      <c r="K13" s="25">
        <v>16073820</v>
      </c>
    </row>
    <row r="14" spans="1:11" ht="13.5">
      <c r="A14" s="22" t="s">
        <v>24</v>
      </c>
      <c r="B14" s="6">
        <v>1527172</v>
      </c>
      <c r="C14" s="6">
        <v>2379604</v>
      </c>
      <c r="D14" s="23">
        <v>1673644</v>
      </c>
      <c r="E14" s="24">
        <v>414000</v>
      </c>
      <c r="F14" s="6">
        <v>0</v>
      </c>
      <c r="G14" s="25">
        <v>0</v>
      </c>
      <c r="H14" s="26">
        <v>0</v>
      </c>
      <c r="I14" s="24">
        <v>467366</v>
      </c>
      <c r="J14" s="6">
        <v>519585</v>
      </c>
      <c r="K14" s="25">
        <v>538228</v>
      </c>
    </row>
    <row r="15" spans="1:11" ht="13.5">
      <c r="A15" s="22" t="s">
        <v>25</v>
      </c>
      <c r="B15" s="6">
        <v>23995198</v>
      </c>
      <c r="C15" s="6">
        <v>23306142</v>
      </c>
      <c r="D15" s="23">
        <v>30927305</v>
      </c>
      <c r="E15" s="24">
        <v>40301000</v>
      </c>
      <c r="F15" s="6">
        <v>36301212</v>
      </c>
      <c r="G15" s="25">
        <v>36301212</v>
      </c>
      <c r="H15" s="26">
        <v>0</v>
      </c>
      <c r="I15" s="24">
        <v>33995000</v>
      </c>
      <c r="J15" s="6">
        <v>35694750</v>
      </c>
      <c r="K15" s="25">
        <v>42766133</v>
      </c>
    </row>
    <row r="16" spans="1:11" ht="13.5">
      <c r="A16" s="33" t="s">
        <v>26</v>
      </c>
      <c r="B16" s="6">
        <v>2209246</v>
      </c>
      <c r="C16" s="6">
        <v>1487900</v>
      </c>
      <c r="D16" s="23">
        <v>2546254</v>
      </c>
      <c r="E16" s="24">
        <v>8084000</v>
      </c>
      <c r="F16" s="6">
        <v>11817685</v>
      </c>
      <c r="G16" s="25">
        <v>11817685</v>
      </c>
      <c r="H16" s="26">
        <v>0</v>
      </c>
      <c r="I16" s="24">
        <v>12942256</v>
      </c>
      <c r="J16" s="6">
        <v>12376585</v>
      </c>
      <c r="K16" s="25">
        <v>13455845</v>
      </c>
    </row>
    <row r="17" spans="1:11" ht="13.5">
      <c r="A17" s="22" t="s">
        <v>27</v>
      </c>
      <c r="B17" s="6">
        <v>17312808</v>
      </c>
      <c r="C17" s="6">
        <v>29901509</v>
      </c>
      <c r="D17" s="23">
        <v>19861582</v>
      </c>
      <c r="E17" s="24">
        <v>33586639</v>
      </c>
      <c r="F17" s="6">
        <v>40019157</v>
      </c>
      <c r="G17" s="25">
        <v>40019157</v>
      </c>
      <c r="H17" s="26">
        <v>0</v>
      </c>
      <c r="I17" s="24">
        <v>46638636</v>
      </c>
      <c r="J17" s="6">
        <v>48966255</v>
      </c>
      <c r="K17" s="25">
        <v>52137298</v>
      </c>
    </row>
    <row r="18" spans="1:11" ht="13.5">
      <c r="A18" s="34" t="s">
        <v>28</v>
      </c>
      <c r="B18" s="35">
        <f>SUM(B11:B17)</f>
        <v>86693374</v>
      </c>
      <c r="C18" s="36">
        <f aca="true" t="shared" si="1" ref="C18:K18">SUM(C11:C17)</f>
        <v>107334879</v>
      </c>
      <c r="D18" s="37">
        <f t="shared" si="1"/>
        <v>106129327</v>
      </c>
      <c r="E18" s="35">
        <f t="shared" si="1"/>
        <v>148991640</v>
      </c>
      <c r="F18" s="36">
        <f t="shared" si="1"/>
        <v>150143052</v>
      </c>
      <c r="G18" s="38">
        <f t="shared" si="1"/>
        <v>150143052</v>
      </c>
      <c r="H18" s="39">
        <f t="shared" si="1"/>
        <v>0</v>
      </c>
      <c r="I18" s="35">
        <f t="shared" si="1"/>
        <v>166054943</v>
      </c>
      <c r="J18" s="36">
        <f t="shared" si="1"/>
        <v>172980016</v>
      </c>
      <c r="K18" s="38">
        <f t="shared" si="1"/>
        <v>189601173</v>
      </c>
    </row>
    <row r="19" spans="1:11" ht="13.5">
      <c r="A19" s="34" t="s">
        <v>29</v>
      </c>
      <c r="B19" s="40">
        <f>+B10-B18</f>
        <v>-12217842</v>
      </c>
      <c r="C19" s="41">
        <f aca="true" t="shared" si="2" ref="C19:K19">+C10-C18</f>
        <v>-19204834</v>
      </c>
      <c r="D19" s="42">
        <f t="shared" si="2"/>
        <v>649714</v>
      </c>
      <c r="E19" s="40">
        <f t="shared" si="2"/>
        <v>-14008934</v>
      </c>
      <c r="F19" s="41">
        <f t="shared" si="2"/>
        <v>-31990048</v>
      </c>
      <c r="G19" s="43">
        <f t="shared" si="2"/>
        <v>-31990048</v>
      </c>
      <c r="H19" s="44">
        <f t="shared" si="2"/>
        <v>0</v>
      </c>
      <c r="I19" s="40">
        <f t="shared" si="2"/>
        <v>-30822022</v>
      </c>
      <c r="J19" s="41">
        <f t="shared" si="2"/>
        <v>-33678121</v>
      </c>
      <c r="K19" s="43">
        <f t="shared" si="2"/>
        <v>-44024335</v>
      </c>
    </row>
    <row r="20" spans="1:11" ht="13.5">
      <c r="A20" s="22" t="s">
        <v>30</v>
      </c>
      <c r="B20" s="24">
        <v>7121879</v>
      </c>
      <c r="C20" s="6">
        <v>27022396</v>
      </c>
      <c r="D20" s="23">
        <v>24191703</v>
      </c>
      <c r="E20" s="24">
        <v>23022893</v>
      </c>
      <c r="F20" s="6">
        <v>31783000</v>
      </c>
      <c r="G20" s="25">
        <v>31783000</v>
      </c>
      <c r="H20" s="26">
        <v>0</v>
      </c>
      <c r="I20" s="24">
        <v>32904808</v>
      </c>
      <c r="J20" s="6">
        <v>23560000</v>
      </c>
      <c r="K20" s="25">
        <v>23652600</v>
      </c>
    </row>
    <row r="21" spans="1:11" ht="13.5">
      <c r="A21" s="22" t="s">
        <v>107</v>
      </c>
      <c r="B21" s="45">
        <v>1671023</v>
      </c>
      <c r="C21" s="46">
        <v>106198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108</v>
      </c>
      <c r="B22" s="51">
        <f>SUM(B19:B21)</f>
        <v>-3424940</v>
      </c>
      <c r="C22" s="52">
        <f aca="true" t="shared" si="3" ref="C22:K22">SUM(C19:C21)</f>
        <v>7923760</v>
      </c>
      <c r="D22" s="53">
        <f t="shared" si="3"/>
        <v>24841417</v>
      </c>
      <c r="E22" s="51">
        <f t="shared" si="3"/>
        <v>9013959</v>
      </c>
      <c r="F22" s="52">
        <f t="shared" si="3"/>
        <v>-207048</v>
      </c>
      <c r="G22" s="54">
        <f t="shared" si="3"/>
        <v>-207048</v>
      </c>
      <c r="H22" s="55">
        <f t="shared" si="3"/>
        <v>0</v>
      </c>
      <c r="I22" s="51">
        <f t="shared" si="3"/>
        <v>2082786</v>
      </c>
      <c r="J22" s="52">
        <f t="shared" si="3"/>
        <v>-10118121</v>
      </c>
      <c r="K22" s="54">
        <f t="shared" si="3"/>
        <v>-20371735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-3424940</v>
      </c>
      <c r="C24" s="41">
        <f aca="true" t="shared" si="4" ref="C24:K24">SUM(C22:C23)</f>
        <v>7923760</v>
      </c>
      <c r="D24" s="42">
        <f t="shared" si="4"/>
        <v>24841417</v>
      </c>
      <c r="E24" s="40">
        <f t="shared" si="4"/>
        <v>9013959</v>
      </c>
      <c r="F24" s="41">
        <f t="shared" si="4"/>
        <v>-207048</v>
      </c>
      <c r="G24" s="43">
        <f t="shared" si="4"/>
        <v>-207048</v>
      </c>
      <c r="H24" s="44">
        <f t="shared" si="4"/>
        <v>0</v>
      </c>
      <c r="I24" s="40">
        <f t="shared" si="4"/>
        <v>2082786</v>
      </c>
      <c r="J24" s="41">
        <f t="shared" si="4"/>
        <v>-10118121</v>
      </c>
      <c r="K24" s="43">
        <f t="shared" si="4"/>
        <v>-20371735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11464207</v>
      </c>
      <c r="C27" s="7">
        <v>32035958</v>
      </c>
      <c r="D27" s="64">
        <v>22595468</v>
      </c>
      <c r="E27" s="65">
        <v>31533000</v>
      </c>
      <c r="F27" s="7">
        <v>31783000</v>
      </c>
      <c r="G27" s="66">
        <v>31783000</v>
      </c>
      <c r="H27" s="67">
        <v>0</v>
      </c>
      <c r="I27" s="65">
        <v>27621000</v>
      </c>
      <c r="J27" s="7">
        <v>25236700</v>
      </c>
      <c r="K27" s="66">
        <v>26005304</v>
      </c>
    </row>
    <row r="28" spans="1:11" ht="13.5">
      <c r="A28" s="68" t="s">
        <v>30</v>
      </c>
      <c r="B28" s="6">
        <v>6630222</v>
      </c>
      <c r="C28" s="6">
        <v>24546781</v>
      </c>
      <c r="D28" s="23">
        <v>13203117</v>
      </c>
      <c r="E28" s="24">
        <v>31223000</v>
      </c>
      <c r="F28" s="6">
        <v>30823000</v>
      </c>
      <c r="G28" s="25">
        <v>30823000</v>
      </c>
      <c r="H28" s="26">
        <v>0</v>
      </c>
      <c r="I28" s="24">
        <v>24197000</v>
      </c>
      <c r="J28" s="6">
        <v>22950000</v>
      </c>
      <c r="K28" s="25">
        <v>22972600</v>
      </c>
    </row>
    <row r="29" spans="1:11" ht="13.5">
      <c r="A29" s="22" t="s">
        <v>110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1800000</v>
      </c>
      <c r="J30" s="6">
        <v>0</v>
      </c>
      <c r="K30" s="25">
        <v>0</v>
      </c>
    </row>
    <row r="31" spans="1:11" ht="13.5">
      <c r="A31" s="22" t="s">
        <v>35</v>
      </c>
      <c r="B31" s="6">
        <v>4833985</v>
      </c>
      <c r="C31" s="6">
        <v>7489177</v>
      </c>
      <c r="D31" s="23">
        <v>9392351</v>
      </c>
      <c r="E31" s="24">
        <v>310000</v>
      </c>
      <c r="F31" s="6">
        <v>960000</v>
      </c>
      <c r="G31" s="25">
        <v>960000</v>
      </c>
      <c r="H31" s="26">
        <v>0</v>
      </c>
      <c r="I31" s="24">
        <v>1624000</v>
      </c>
      <c r="J31" s="6">
        <v>2286700</v>
      </c>
      <c r="K31" s="25">
        <v>3032704</v>
      </c>
    </row>
    <row r="32" spans="1:11" ht="13.5">
      <c r="A32" s="34" t="s">
        <v>36</v>
      </c>
      <c r="B32" s="7">
        <f>SUM(B28:B31)</f>
        <v>11464207</v>
      </c>
      <c r="C32" s="7">
        <f aca="true" t="shared" si="5" ref="C32:K32">SUM(C28:C31)</f>
        <v>32035958</v>
      </c>
      <c r="D32" s="64">
        <f t="shared" si="5"/>
        <v>22595468</v>
      </c>
      <c r="E32" s="65">
        <f t="shared" si="5"/>
        <v>31533000</v>
      </c>
      <c r="F32" s="7">
        <f t="shared" si="5"/>
        <v>31783000</v>
      </c>
      <c r="G32" s="66">
        <f t="shared" si="5"/>
        <v>31783000</v>
      </c>
      <c r="H32" s="67">
        <f t="shared" si="5"/>
        <v>0</v>
      </c>
      <c r="I32" s="65">
        <f t="shared" si="5"/>
        <v>27621000</v>
      </c>
      <c r="J32" s="7">
        <f t="shared" si="5"/>
        <v>25236700</v>
      </c>
      <c r="K32" s="66">
        <f t="shared" si="5"/>
        <v>26005304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37132114</v>
      </c>
      <c r="C35" s="6">
        <v>25702084</v>
      </c>
      <c r="D35" s="23">
        <v>52028783</v>
      </c>
      <c r="E35" s="24">
        <v>37081000</v>
      </c>
      <c r="F35" s="6">
        <v>37081000</v>
      </c>
      <c r="G35" s="25">
        <v>37081000</v>
      </c>
      <c r="H35" s="26">
        <v>3647687</v>
      </c>
      <c r="I35" s="24">
        <v>49588154</v>
      </c>
      <c r="J35" s="6">
        <v>57676100</v>
      </c>
      <c r="K35" s="25">
        <v>91068608</v>
      </c>
    </row>
    <row r="36" spans="1:11" ht="13.5">
      <c r="A36" s="22" t="s">
        <v>39</v>
      </c>
      <c r="B36" s="6">
        <v>291294861</v>
      </c>
      <c r="C36" s="6">
        <v>258009414</v>
      </c>
      <c r="D36" s="23">
        <v>271759208</v>
      </c>
      <c r="E36" s="24">
        <v>344196000</v>
      </c>
      <c r="F36" s="6">
        <v>344196000</v>
      </c>
      <c r="G36" s="25">
        <v>344196000</v>
      </c>
      <c r="H36" s="26">
        <v>3536805</v>
      </c>
      <c r="I36" s="24">
        <v>365607891</v>
      </c>
      <c r="J36" s="6">
        <v>372398328</v>
      </c>
      <c r="K36" s="25">
        <v>380043111</v>
      </c>
    </row>
    <row r="37" spans="1:11" ht="13.5">
      <c r="A37" s="22" t="s">
        <v>40</v>
      </c>
      <c r="B37" s="6">
        <v>31447802</v>
      </c>
      <c r="C37" s="6">
        <v>29305293</v>
      </c>
      <c r="D37" s="23">
        <v>44247516</v>
      </c>
      <c r="E37" s="24">
        <v>30452000</v>
      </c>
      <c r="F37" s="6">
        <v>30452000</v>
      </c>
      <c r="G37" s="25">
        <v>30452000</v>
      </c>
      <c r="H37" s="26">
        <v>1841397</v>
      </c>
      <c r="I37" s="24">
        <v>17889353</v>
      </c>
      <c r="J37" s="6">
        <v>33622929</v>
      </c>
      <c r="K37" s="25">
        <v>42220845</v>
      </c>
    </row>
    <row r="38" spans="1:11" ht="13.5">
      <c r="A38" s="22" t="s">
        <v>41</v>
      </c>
      <c r="B38" s="6">
        <v>18955592</v>
      </c>
      <c r="C38" s="6">
        <v>21988602</v>
      </c>
      <c r="D38" s="23">
        <v>22281511</v>
      </c>
      <c r="E38" s="24">
        <v>20061000</v>
      </c>
      <c r="F38" s="6">
        <v>20060579</v>
      </c>
      <c r="G38" s="25">
        <v>20060579</v>
      </c>
      <c r="H38" s="26">
        <v>-118973</v>
      </c>
      <c r="I38" s="24">
        <v>26025211</v>
      </c>
      <c r="J38" s="6">
        <v>32036075</v>
      </c>
      <c r="K38" s="25">
        <v>39202499</v>
      </c>
    </row>
    <row r="39" spans="1:11" ht="13.5">
      <c r="A39" s="22" t="s">
        <v>42</v>
      </c>
      <c r="B39" s="6">
        <v>278023581</v>
      </c>
      <c r="C39" s="6">
        <v>232417603</v>
      </c>
      <c r="D39" s="23">
        <v>257258964</v>
      </c>
      <c r="E39" s="24">
        <v>330764000</v>
      </c>
      <c r="F39" s="6">
        <v>330764421</v>
      </c>
      <c r="G39" s="25">
        <v>330764421</v>
      </c>
      <c r="H39" s="26">
        <v>5462067</v>
      </c>
      <c r="I39" s="24">
        <v>371281481</v>
      </c>
      <c r="J39" s="6">
        <v>364415426</v>
      </c>
      <c r="K39" s="25">
        <v>389688376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18783113</v>
      </c>
      <c r="C42" s="6">
        <v>30870510</v>
      </c>
      <c r="D42" s="23">
        <v>26314673</v>
      </c>
      <c r="E42" s="24">
        <v>24071524</v>
      </c>
      <c r="F42" s="6">
        <v>-22372575</v>
      </c>
      <c r="G42" s="25">
        <v>-22372575</v>
      </c>
      <c r="H42" s="26">
        <v>-21985341</v>
      </c>
      <c r="I42" s="24">
        <v>-25055484</v>
      </c>
      <c r="J42" s="6">
        <v>-37958882</v>
      </c>
      <c r="K42" s="25">
        <v>-36178772</v>
      </c>
    </row>
    <row r="43" spans="1:11" ht="13.5">
      <c r="A43" s="22" t="s">
        <v>45</v>
      </c>
      <c r="B43" s="6">
        <v>-9290790</v>
      </c>
      <c r="C43" s="6">
        <v>-45893704</v>
      </c>
      <c r="D43" s="23">
        <v>-21384227</v>
      </c>
      <c r="E43" s="24">
        <v>31585000</v>
      </c>
      <c r="F43" s="6">
        <v>31584996</v>
      </c>
      <c r="G43" s="25">
        <v>31584996</v>
      </c>
      <c r="H43" s="26">
        <v>-28906387</v>
      </c>
      <c r="I43" s="24">
        <v>-13718808</v>
      </c>
      <c r="J43" s="6">
        <v>-14236700</v>
      </c>
      <c r="K43" s="25">
        <v>-19005304</v>
      </c>
    </row>
    <row r="44" spans="1:11" ht="13.5">
      <c r="A44" s="22" t="s">
        <v>46</v>
      </c>
      <c r="B44" s="6">
        <v>1201466</v>
      </c>
      <c r="C44" s="6">
        <v>-1649110</v>
      </c>
      <c r="D44" s="23">
        <v>-2657929</v>
      </c>
      <c r="E44" s="24">
        <v>-654000</v>
      </c>
      <c r="F44" s="6">
        <v>654000</v>
      </c>
      <c r="G44" s="25">
        <v>654000</v>
      </c>
      <c r="H44" s="26">
        <v>0</v>
      </c>
      <c r="I44" s="24">
        <v>3619213</v>
      </c>
      <c r="J44" s="6">
        <v>1072000</v>
      </c>
      <c r="K44" s="25">
        <v>230000</v>
      </c>
    </row>
    <row r="45" spans="1:11" ht="13.5">
      <c r="A45" s="34" t="s">
        <v>47</v>
      </c>
      <c r="B45" s="7">
        <v>23857789</v>
      </c>
      <c r="C45" s="7">
        <v>7185754</v>
      </c>
      <c r="D45" s="64">
        <v>9458271</v>
      </c>
      <c r="E45" s="65">
        <v>55002525</v>
      </c>
      <c r="F45" s="7">
        <v>9866421</v>
      </c>
      <c r="G45" s="66">
        <v>9866421</v>
      </c>
      <c r="H45" s="67">
        <v>-50891728</v>
      </c>
      <c r="I45" s="65">
        <v>-25288660</v>
      </c>
      <c r="J45" s="7">
        <v>-76412242</v>
      </c>
      <c r="K45" s="66">
        <v>-131366318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23858057</v>
      </c>
      <c r="C48" s="6">
        <v>7185754</v>
      </c>
      <c r="D48" s="23">
        <v>9458271</v>
      </c>
      <c r="E48" s="24">
        <v>25000000</v>
      </c>
      <c r="F48" s="6">
        <v>25000000</v>
      </c>
      <c r="G48" s="25">
        <v>25000000</v>
      </c>
      <c r="H48" s="26">
        <v>4047349</v>
      </c>
      <c r="I48" s="24">
        <v>1361454</v>
      </c>
      <c r="J48" s="6">
        <v>1502256</v>
      </c>
      <c r="K48" s="25">
        <v>1657692</v>
      </c>
    </row>
    <row r="49" spans="1:11" ht="13.5">
      <c r="A49" s="22" t="s">
        <v>50</v>
      </c>
      <c r="B49" s="6">
        <f>+B75</f>
        <v>13326682.383575518</v>
      </c>
      <c r="C49" s="6">
        <f aca="true" t="shared" si="6" ref="C49:K49">+C75</f>
        <v>11363843.168073576</v>
      </c>
      <c r="D49" s="23">
        <f t="shared" si="6"/>
        <v>-4040788.4954091236</v>
      </c>
      <c r="E49" s="24">
        <f t="shared" si="6"/>
        <v>13328346.343436096</v>
      </c>
      <c r="F49" s="6">
        <f t="shared" si="6"/>
        <v>12915710.840379655</v>
      </c>
      <c r="G49" s="25">
        <f t="shared" si="6"/>
        <v>12915710.840379655</v>
      </c>
      <c r="H49" s="26">
        <f t="shared" si="6"/>
        <v>1830606</v>
      </c>
      <c r="I49" s="24">
        <f t="shared" si="6"/>
        <v>-44081118.18803828</v>
      </c>
      <c r="J49" s="6">
        <f t="shared" si="6"/>
        <v>-31228585.10596081</v>
      </c>
      <c r="K49" s="25">
        <f t="shared" si="6"/>
        <v>-52520460.95838611</v>
      </c>
    </row>
    <row r="50" spans="1:11" ht="13.5">
      <c r="A50" s="34" t="s">
        <v>51</v>
      </c>
      <c r="B50" s="7">
        <f>+B48-B49</f>
        <v>10531374.616424482</v>
      </c>
      <c r="C50" s="7">
        <f aca="true" t="shared" si="7" ref="C50:K50">+C48-C49</f>
        <v>-4178089.168073576</v>
      </c>
      <c r="D50" s="64">
        <f t="shared" si="7"/>
        <v>13499059.495409124</v>
      </c>
      <c r="E50" s="65">
        <f t="shared" si="7"/>
        <v>11671653.656563904</v>
      </c>
      <c r="F50" s="7">
        <f t="shared" si="7"/>
        <v>12084289.159620345</v>
      </c>
      <c r="G50" s="66">
        <f t="shared" si="7"/>
        <v>12084289.159620345</v>
      </c>
      <c r="H50" s="67">
        <f t="shared" si="7"/>
        <v>2216743</v>
      </c>
      <c r="I50" s="65">
        <f t="shared" si="7"/>
        <v>45442572.18803828</v>
      </c>
      <c r="J50" s="7">
        <f t="shared" si="7"/>
        <v>32730841.10596081</v>
      </c>
      <c r="K50" s="66">
        <f t="shared" si="7"/>
        <v>54178152.95838611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290506438</v>
      </c>
      <c r="C53" s="6">
        <v>257431039</v>
      </c>
      <c r="D53" s="23">
        <v>271166502</v>
      </c>
      <c r="E53" s="24">
        <v>9982000</v>
      </c>
      <c r="F53" s="6">
        <v>344445999</v>
      </c>
      <c r="G53" s="25">
        <v>344445999</v>
      </c>
      <c r="H53" s="26">
        <v>312662999</v>
      </c>
      <c r="I53" s="24">
        <v>362183891</v>
      </c>
      <c r="J53" s="6">
        <v>370111629</v>
      </c>
      <c r="K53" s="25">
        <v>377010406</v>
      </c>
    </row>
    <row r="54" spans="1:11" ht="13.5">
      <c r="A54" s="22" t="s">
        <v>106</v>
      </c>
      <c r="B54" s="6">
        <v>11033504</v>
      </c>
      <c r="C54" s="6">
        <v>11286622</v>
      </c>
      <c r="D54" s="23">
        <v>9015047</v>
      </c>
      <c r="E54" s="24">
        <v>13894000</v>
      </c>
      <c r="F54" s="6">
        <v>14306917</v>
      </c>
      <c r="G54" s="25">
        <v>14306917</v>
      </c>
      <c r="H54" s="26">
        <v>0</v>
      </c>
      <c r="I54" s="24">
        <v>14306917</v>
      </c>
      <c r="J54" s="6">
        <v>15022265</v>
      </c>
      <c r="K54" s="25">
        <v>16073820</v>
      </c>
    </row>
    <row r="55" spans="1:11" ht="13.5">
      <c r="A55" s="22" t="s">
        <v>54</v>
      </c>
      <c r="B55" s="6">
        <v>11464207</v>
      </c>
      <c r="C55" s="6">
        <v>32035958</v>
      </c>
      <c r="D55" s="23">
        <v>22595468</v>
      </c>
      <c r="E55" s="24">
        <v>0</v>
      </c>
      <c r="F55" s="6">
        <v>31783000</v>
      </c>
      <c r="G55" s="25">
        <v>31783000</v>
      </c>
      <c r="H55" s="26">
        <v>0</v>
      </c>
      <c r="I55" s="24">
        <v>24891000</v>
      </c>
      <c r="J55" s="6">
        <v>22950000</v>
      </c>
      <c r="K55" s="25">
        <v>22972600</v>
      </c>
    </row>
    <row r="56" spans="1:11" ht="13.5">
      <c r="A56" s="22" t="s">
        <v>55</v>
      </c>
      <c r="B56" s="6">
        <v>3070000</v>
      </c>
      <c r="C56" s="6">
        <v>4490000</v>
      </c>
      <c r="D56" s="23">
        <v>0</v>
      </c>
      <c r="E56" s="24">
        <v>7810000</v>
      </c>
      <c r="F56" s="6">
        <v>4890591</v>
      </c>
      <c r="G56" s="25">
        <v>4890591</v>
      </c>
      <c r="H56" s="26">
        <v>0</v>
      </c>
      <c r="I56" s="24">
        <v>6611212</v>
      </c>
      <c r="J56" s="6">
        <v>6931444</v>
      </c>
      <c r="K56" s="25">
        <v>7422264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453000</v>
      </c>
      <c r="C59" s="6">
        <v>453000</v>
      </c>
      <c r="D59" s="23">
        <v>0</v>
      </c>
      <c r="E59" s="24">
        <v>1179405</v>
      </c>
      <c r="F59" s="6">
        <v>1179405</v>
      </c>
      <c r="G59" s="25">
        <v>1179405</v>
      </c>
      <c r="H59" s="26">
        <v>0</v>
      </c>
      <c r="I59" s="24">
        <v>8987223</v>
      </c>
      <c r="J59" s="6">
        <v>7668040</v>
      </c>
      <c r="K59" s="25">
        <v>7668040</v>
      </c>
    </row>
    <row r="60" spans="1:11" ht="13.5">
      <c r="A60" s="33" t="s">
        <v>58</v>
      </c>
      <c r="B60" s="6">
        <v>10952404</v>
      </c>
      <c r="C60" s="6">
        <v>5903000</v>
      </c>
      <c r="D60" s="23">
        <v>0</v>
      </c>
      <c r="E60" s="24">
        <v>14404340</v>
      </c>
      <c r="F60" s="6">
        <v>7668040</v>
      </c>
      <c r="G60" s="25">
        <v>7668040</v>
      </c>
      <c r="H60" s="26">
        <v>0</v>
      </c>
      <c r="I60" s="24">
        <v>8987223</v>
      </c>
      <c r="J60" s="6">
        <v>7668040</v>
      </c>
      <c r="K60" s="25">
        <v>7668040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1900</v>
      </c>
      <c r="C62" s="92">
        <v>1900</v>
      </c>
      <c r="D62" s="93">
        <v>0</v>
      </c>
      <c r="E62" s="91">
        <v>1755</v>
      </c>
      <c r="F62" s="92">
        <v>1755</v>
      </c>
      <c r="G62" s="93">
        <v>1755</v>
      </c>
      <c r="H62" s="94">
        <v>0</v>
      </c>
      <c r="I62" s="91">
        <v>1755</v>
      </c>
      <c r="J62" s="92">
        <v>1755</v>
      </c>
      <c r="K62" s="93">
        <v>1755</v>
      </c>
    </row>
    <row r="63" spans="1:11" ht="13.5">
      <c r="A63" s="90" t="s">
        <v>61</v>
      </c>
      <c r="B63" s="91">
        <v>3333</v>
      </c>
      <c r="C63" s="92">
        <v>3333</v>
      </c>
      <c r="D63" s="93">
        <v>0</v>
      </c>
      <c r="E63" s="91">
        <v>4033</v>
      </c>
      <c r="F63" s="92">
        <v>4033</v>
      </c>
      <c r="G63" s="93">
        <v>4033</v>
      </c>
      <c r="H63" s="94">
        <v>0</v>
      </c>
      <c r="I63" s="91">
        <v>2270</v>
      </c>
      <c r="J63" s="92">
        <v>2335</v>
      </c>
      <c r="K63" s="93">
        <v>2435</v>
      </c>
    </row>
    <row r="64" spans="1:11" ht="13.5">
      <c r="A64" s="90" t="s">
        <v>62</v>
      </c>
      <c r="B64" s="91">
        <v>5481</v>
      </c>
      <c r="C64" s="92">
        <v>5481</v>
      </c>
      <c r="D64" s="93">
        <v>0</v>
      </c>
      <c r="E64" s="91">
        <v>6129</v>
      </c>
      <c r="F64" s="92">
        <v>6129</v>
      </c>
      <c r="G64" s="93">
        <v>6129</v>
      </c>
      <c r="H64" s="94">
        <v>0</v>
      </c>
      <c r="I64" s="91">
        <v>6129</v>
      </c>
      <c r="J64" s="92">
        <v>6129</v>
      </c>
      <c r="K64" s="93">
        <v>6129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2669</v>
      </c>
      <c r="F65" s="92">
        <v>2669</v>
      </c>
      <c r="G65" s="93">
        <v>2669</v>
      </c>
      <c r="H65" s="94">
        <v>0</v>
      </c>
      <c r="I65" s="91">
        <v>2669</v>
      </c>
      <c r="J65" s="92">
        <v>2669</v>
      </c>
      <c r="K65" s="93">
        <v>2669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1.056257181099397</v>
      </c>
      <c r="C70" s="5">
        <f aca="true" t="shared" si="8" ref="C70:K70">IF(ISERROR(C71/C72),0,(C71/C72))</f>
        <v>0.5603915504842091</v>
      </c>
      <c r="D70" s="5">
        <f t="shared" si="8"/>
        <v>0.9383108491298144</v>
      </c>
      <c r="E70" s="5">
        <f t="shared" si="8"/>
        <v>1.366000633769051</v>
      </c>
      <c r="F70" s="5">
        <f t="shared" si="8"/>
        <v>1.400156374440886</v>
      </c>
      <c r="G70" s="5">
        <f t="shared" si="8"/>
        <v>1.400156374440886</v>
      </c>
      <c r="H70" s="5">
        <f t="shared" si="8"/>
        <v>0</v>
      </c>
      <c r="I70" s="5">
        <f t="shared" si="8"/>
        <v>1.1046560100107492</v>
      </c>
      <c r="J70" s="5">
        <f t="shared" si="8"/>
        <v>0.9797382494163207</v>
      </c>
      <c r="K70" s="5">
        <f t="shared" si="8"/>
        <v>0.9336536509820708</v>
      </c>
    </row>
    <row r="71" spans="1:11" ht="12.75" hidden="1">
      <c r="A71" s="1" t="s">
        <v>112</v>
      </c>
      <c r="B71" s="1">
        <f>+B83</f>
        <v>41692237</v>
      </c>
      <c r="C71" s="1">
        <f aca="true" t="shared" si="9" ref="C71:K71">+C83</f>
        <v>27462086</v>
      </c>
      <c r="D71" s="1">
        <f t="shared" si="9"/>
        <v>59718079</v>
      </c>
      <c r="E71" s="1">
        <f t="shared" si="9"/>
        <v>115535932</v>
      </c>
      <c r="F71" s="1">
        <f t="shared" si="9"/>
        <v>106146335</v>
      </c>
      <c r="G71" s="1">
        <f t="shared" si="9"/>
        <v>106146335</v>
      </c>
      <c r="H71" s="1">
        <f t="shared" si="9"/>
        <v>54934849</v>
      </c>
      <c r="I71" s="1">
        <f t="shared" si="9"/>
        <v>100175643</v>
      </c>
      <c r="J71" s="1">
        <f t="shared" si="9"/>
        <v>94811127</v>
      </c>
      <c r="K71" s="1">
        <f t="shared" si="9"/>
        <v>96677817</v>
      </c>
    </row>
    <row r="72" spans="1:11" ht="12.75" hidden="1">
      <c r="A72" s="1" t="s">
        <v>113</v>
      </c>
      <c r="B72" s="1">
        <f>+B77</f>
        <v>39471672</v>
      </c>
      <c r="C72" s="1">
        <f aca="true" t="shared" si="10" ref="C72:K72">+C77</f>
        <v>49005175</v>
      </c>
      <c r="D72" s="1">
        <f t="shared" si="10"/>
        <v>63644238</v>
      </c>
      <c r="E72" s="1">
        <f t="shared" si="10"/>
        <v>84579706</v>
      </c>
      <c r="F72" s="1">
        <f t="shared" si="10"/>
        <v>75810343</v>
      </c>
      <c r="G72" s="1">
        <f t="shared" si="10"/>
        <v>75810343</v>
      </c>
      <c r="H72" s="1">
        <f t="shared" si="10"/>
        <v>0</v>
      </c>
      <c r="I72" s="1">
        <f t="shared" si="10"/>
        <v>90684921</v>
      </c>
      <c r="J72" s="1">
        <f t="shared" si="10"/>
        <v>96771895</v>
      </c>
      <c r="K72" s="1">
        <f t="shared" si="10"/>
        <v>103547838</v>
      </c>
    </row>
    <row r="73" spans="1:11" ht="12.75" hidden="1">
      <c r="A73" s="1" t="s">
        <v>114</v>
      </c>
      <c r="B73" s="1">
        <f>+B74</f>
        <v>17178863.499999996</v>
      </c>
      <c r="C73" s="1">
        <f aca="true" t="shared" si="11" ref="C73:K73">+(C78+C80+C81+C82)-(B78+B80+B81+B82)</f>
        <v>5027335</v>
      </c>
      <c r="D73" s="1">
        <f t="shared" si="11"/>
        <v>23974402</v>
      </c>
      <c r="E73" s="1">
        <f t="shared" si="11"/>
        <v>-29987702</v>
      </c>
      <c r="F73" s="1">
        <f>+(F78+F80+F81+F82)-(D78+D80+D81+D82)</f>
        <v>-29987702</v>
      </c>
      <c r="G73" s="1">
        <f>+(G78+G80+G81+G82)-(D78+D80+D81+D82)</f>
        <v>-29987702</v>
      </c>
      <c r="H73" s="1">
        <f>+(H78+H80+H81+H82)-(D78+D80+D81+D82)</f>
        <v>-42486170</v>
      </c>
      <c r="I73" s="1">
        <f>+(I78+I80+I81+I82)-(E78+E80+E81+E82)</f>
        <v>35589986</v>
      </c>
      <c r="J73" s="1">
        <f t="shared" si="11"/>
        <v>7887683</v>
      </c>
      <c r="K73" s="1">
        <f t="shared" si="11"/>
        <v>33171248</v>
      </c>
    </row>
    <row r="74" spans="1:11" ht="12.75" hidden="1">
      <c r="A74" s="1" t="s">
        <v>115</v>
      </c>
      <c r="B74" s="1">
        <f>+TREND(C74:E74)</f>
        <v>17178863.499999996</v>
      </c>
      <c r="C74" s="1">
        <f>+C73</f>
        <v>5027335</v>
      </c>
      <c r="D74" s="1">
        <f aca="true" t="shared" si="12" ref="D74:K74">+D73</f>
        <v>23974402</v>
      </c>
      <c r="E74" s="1">
        <f t="shared" si="12"/>
        <v>-29987702</v>
      </c>
      <c r="F74" s="1">
        <f t="shared" si="12"/>
        <v>-29987702</v>
      </c>
      <c r="G74" s="1">
        <f t="shared" si="12"/>
        <v>-29987702</v>
      </c>
      <c r="H74" s="1">
        <f t="shared" si="12"/>
        <v>-42486170</v>
      </c>
      <c r="I74" s="1">
        <f t="shared" si="12"/>
        <v>35589986</v>
      </c>
      <c r="J74" s="1">
        <f t="shared" si="12"/>
        <v>7887683</v>
      </c>
      <c r="K74" s="1">
        <f t="shared" si="12"/>
        <v>33171248</v>
      </c>
    </row>
    <row r="75" spans="1:11" ht="12.75" hidden="1">
      <c r="A75" s="1" t="s">
        <v>116</v>
      </c>
      <c r="B75" s="1">
        <f>+B84-(((B80+B81+B78)*B70)-B79)</f>
        <v>13326682.383575518</v>
      </c>
      <c r="C75" s="1">
        <f aca="true" t="shared" si="13" ref="C75:K75">+C84-(((C80+C81+C78)*C70)-C79)</f>
        <v>11363843.168073576</v>
      </c>
      <c r="D75" s="1">
        <f t="shared" si="13"/>
        <v>-4040788.4954091236</v>
      </c>
      <c r="E75" s="1">
        <f t="shared" si="13"/>
        <v>13328346.343436096</v>
      </c>
      <c r="F75" s="1">
        <f t="shared" si="13"/>
        <v>12915710.840379655</v>
      </c>
      <c r="G75" s="1">
        <f t="shared" si="13"/>
        <v>12915710.840379655</v>
      </c>
      <c r="H75" s="1">
        <f t="shared" si="13"/>
        <v>1830606</v>
      </c>
      <c r="I75" s="1">
        <f t="shared" si="13"/>
        <v>-44081118.18803828</v>
      </c>
      <c r="J75" s="1">
        <f t="shared" si="13"/>
        <v>-31228585.10596081</v>
      </c>
      <c r="K75" s="1">
        <f t="shared" si="13"/>
        <v>-52520460.95838611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39471672</v>
      </c>
      <c r="C77" s="3">
        <v>49005175</v>
      </c>
      <c r="D77" s="3">
        <v>63644238</v>
      </c>
      <c r="E77" s="3">
        <v>84579706</v>
      </c>
      <c r="F77" s="3">
        <v>75810343</v>
      </c>
      <c r="G77" s="3">
        <v>75810343</v>
      </c>
      <c r="H77" s="3">
        <v>0</v>
      </c>
      <c r="I77" s="3">
        <v>90684921</v>
      </c>
      <c r="J77" s="3">
        <v>96771895</v>
      </c>
      <c r="K77" s="3">
        <v>103547838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27128758</v>
      </c>
      <c r="C79" s="3">
        <v>21503736</v>
      </c>
      <c r="D79" s="3">
        <v>35432731</v>
      </c>
      <c r="E79" s="3">
        <v>29831000</v>
      </c>
      <c r="F79" s="3">
        <v>29831000</v>
      </c>
      <c r="G79" s="3">
        <v>29831000</v>
      </c>
      <c r="H79" s="3">
        <v>1830606</v>
      </c>
      <c r="I79" s="3">
        <v>8578923</v>
      </c>
      <c r="J79" s="3">
        <v>23204368</v>
      </c>
      <c r="K79" s="3">
        <v>30322550</v>
      </c>
    </row>
    <row r="80" spans="1:11" ht="12.75" hidden="1">
      <c r="A80" s="2" t="s">
        <v>67</v>
      </c>
      <c r="B80" s="3">
        <v>11248892</v>
      </c>
      <c r="C80" s="3">
        <v>9508424</v>
      </c>
      <c r="D80" s="3">
        <v>26478656</v>
      </c>
      <c r="E80" s="3">
        <v>3301000</v>
      </c>
      <c r="F80" s="3">
        <v>3301000</v>
      </c>
      <c r="G80" s="3">
        <v>3301000</v>
      </c>
      <c r="H80" s="3">
        <v>-417468</v>
      </c>
      <c r="I80" s="3">
        <v>42754186</v>
      </c>
      <c r="J80" s="3">
        <v>52805261</v>
      </c>
      <c r="K80" s="3">
        <v>87188009</v>
      </c>
    </row>
    <row r="81" spans="1:11" ht="12.75" hidden="1">
      <c r="A81" s="2" t="s">
        <v>68</v>
      </c>
      <c r="B81" s="3">
        <v>1818073</v>
      </c>
      <c r="C81" s="3">
        <v>8585876</v>
      </c>
      <c r="D81" s="3">
        <v>15590046</v>
      </c>
      <c r="E81" s="3">
        <v>8780000</v>
      </c>
      <c r="F81" s="3">
        <v>8780000</v>
      </c>
      <c r="G81" s="3">
        <v>8780000</v>
      </c>
      <c r="H81" s="3">
        <v>0</v>
      </c>
      <c r="I81" s="3">
        <v>4916800</v>
      </c>
      <c r="J81" s="3">
        <v>2753408</v>
      </c>
      <c r="K81" s="3">
        <v>1541908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41692237</v>
      </c>
      <c r="C83" s="3">
        <v>27462086</v>
      </c>
      <c r="D83" s="3">
        <v>59718079</v>
      </c>
      <c r="E83" s="3">
        <v>115535932</v>
      </c>
      <c r="F83" s="3">
        <v>106146335</v>
      </c>
      <c r="G83" s="3">
        <v>106146335</v>
      </c>
      <c r="H83" s="3">
        <v>54934849</v>
      </c>
      <c r="I83" s="3">
        <v>100175643</v>
      </c>
      <c r="J83" s="3">
        <v>94811127</v>
      </c>
      <c r="K83" s="3">
        <v>96677817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363574</v>
      </c>
      <c r="C7" s="6">
        <v>487460</v>
      </c>
      <c r="D7" s="23">
        <v>736846</v>
      </c>
      <c r="E7" s="24">
        <v>155000</v>
      </c>
      <c r="F7" s="6">
        <v>180000</v>
      </c>
      <c r="G7" s="25">
        <v>180000</v>
      </c>
      <c r="H7" s="26">
        <v>0</v>
      </c>
      <c r="I7" s="24">
        <v>205000</v>
      </c>
      <c r="J7" s="6">
        <v>215250</v>
      </c>
      <c r="K7" s="25">
        <v>226013</v>
      </c>
    </row>
    <row r="8" spans="1:11" ht="13.5">
      <c r="A8" s="22" t="s">
        <v>20</v>
      </c>
      <c r="B8" s="6">
        <v>36710013</v>
      </c>
      <c r="C8" s="6">
        <v>35775004</v>
      </c>
      <c r="D8" s="23">
        <v>42684749</v>
      </c>
      <c r="E8" s="24">
        <v>35816000</v>
      </c>
      <c r="F8" s="6">
        <v>37500800</v>
      </c>
      <c r="G8" s="25">
        <v>37500800</v>
      </c>
      <c r="H8" s="26">
        <v>0</v>
      </c>
      <c r="I8" s="24">
        <v>41807000</v>
      </c>
      <c r="J8" s="6">
        <v>41876000</v>
      </c>
      <c r="K8" s="25">
        <v>42147000</v>
      </c>
    </row>
    <row r="9" spans="1:11" ht="13.5">
      <c r="A9" s="22" t="s">
        <v>21</v>
      </c>
      <c r="B9" s="6">
        <v>6442603</v>
      </c>
      <c r="C9" s="6">
        <v>4084110</v>
      </c>
      <c r="D9" s="23">
        <v>5032962</v>
      </c>
      <c r="E9" s="24">
        <v>3855000</v>
      </c>
      <c r="F9" s="6">
        <v>3984929</v>
      </c>
      <c r="G9" s="25">
        <v>3984929</v>
      </c>
      <c r="H9" s="26">
        <v>0</v>
      </c>
      <c r="I9" s="24">
        <v>4722875</v>
      </c>
      <c r="J9" s="6">
        <v>3966769</v>
      </c>
      <c r="K9" s="25">
        <v>4115494</v>
      </c>
    </row>
    <row r="10" spans="1:11" ht="25.5">
      <c r="A10" s="27" t="s">
        <v>105</v>
      </c>
      <c r="B10" s="28">
        <f>SUM(B5:B9)</f>
        <v>43516190</v>
      </c>
      <c r="C10" s="29">
        <f aca="true" t="shared" si="0" ref="C10:K10">SUM(C5:C9)</f>
        <v>40346574</v>
      </c>
      <c r="D10" s="30">
        <f t="shared" si="0"/>
        <v>48454557</v>
      </c>
      <c r="E10" s="28">
        <f t="shared" si="0"/>
        <v>39826000</v>
      </c>
      <c r="F10" s="29">
        <f t="shared" si="0"/>
        <v>41665729</v>
      </c>
      <c r="G10" s="31">
        <f t="shared" si="0"/>
        <v>41665729</v>
      </c>
      <c r="H10" s="32">
        <f t="shared" si="0"/>
        <v>0</v>
      </c>
      <c r="I10" s="28">
        <f t="shared" si="0"/>
        <v>46734875</v>
      </c>
      <c r="J10" s="29">
        <f t="shared" si="0"/>
        <v>46058019</v>
      </c>
      <c r="K10" s="31">
        <f t="shared" si="0"/>
        <v>46488507</v>
      </c>
    </row>
    <row r="11" spans="1:11" ht="13.5">
      <c r="A11" s="22" t="s">
        <v>22</v>
      </c>
      <c r="B11" s="6">
        <v>20855751</v>
      </c>
      <c r="C11" s="6">
        <v>21888090</v>
      </c>
      <c r="D11" s="23">
        <v>23981628</v>
      </c>
      <c r="E11" s="24">
        <v>25754357</v>
      </c>
      <c r="F11" s="6">
        <v>25379780</v>
      </c>
      <c r="G11" s="25">
        <v>25379780</v>
      </c>
      <c r="H11" s="26">
        <v>0</v>
      </c>
      <c r="I11" s="24">
        <v>28138146</v>
      </c>
      <c r="J11" s="6">
        <v>29549185</v>
      </c>
      <c r="K11" s="25">
        <v>31026645</v>
      </c>
    </row>
    <row r="12" spans="1:11" ht="13.5">
      <c r="A12" s="22" t="s">
        <v>23</v>
      </c>
      <c r="B12" s="6">
        <v>3054002</v>
      </c>
      <c r="C12" s="6">
        <v>3177719</v>
      </c>
      <c r="D12" s="23">
        <v>3335617</v>
      </c>
      <c r="E12" s="24">
        <v>3567166</v>
      </c>
      <c r="F12" s="6">
        <v>3602000</v>
      </c>
      <c r="G12" s="25">
        <v>3602000</v>
      </c>
      <c r="H12" s="26">
        <v>0</v>
      </c>
      <c r="I12" s="24">
        <v>3816000</v>
      </c>
      <c r="J12" s="6">
        <v>4006800</v>
      </c>
      <c r="K12" s="25">
        <v>4207140</v>
      </c>
    </row>
    <row r="13" spans="1:11" ht="13.5">
      <c r="A13" s="22" t="s">
        <v>106</v>
      </c>
      <c r="B13" s="6">
        <v>1519111</v>
      </c>
      <c r="C13" s="6">
        <v>2042430</v>
      </c>
      <c r="D13" s="23">
        <v>2128379</v>
      </c>
      <c r="E13" s="24">
        <v>2120000</v>
      </c>
      <c r="F13" s="6">
        <v>2120000</v>
      </c>
      <c r="G13" s="25">
        <v>2120000</v>
      </c>
      <c r="H13" s="26">
        <v>0</v>
      </c>
      <c r="I13" s="24">
        <v>2000000</v>
      </c>
      <c r="J13" s="6">
        <v>2100000</v>
      </c>
      <c r="K13" s="25">
        <v>2205000</v>
      </c>
    </row>
    <row r="14" spans="1:11" ht="13.5">
      <c r="A14" s="22" t="s">
        <v>24</v>
      </c>
      <c r="B14" s="6">
        <v>386828</v>
      </c>
      <c r="C14" s="6">
        <v>1497301</v>
      </c>
      <c r="D14" s="23">
        <v>1282866</v>
      </c>
      <c r="E14" s="24">
        <v>1483449</v>
      </c>
      <c r="F14" s="6">
        <v>1499000</v>
      </c>
      <c r="G14" s="25">
        <v>1499000</v>
      </c>
      <c r="H14" s="26">
        <v>0</v>
      </c>
      <c r="I14" s="24">
        <v>1460000</v>
      </c>
      <c r="J14" s="6">
        <v>1533000</v>
      </c>
      <c r="K14" s="25">
        <v>1609650</v>
      </c>
    </row>
    <row r="15" spans="1:11" ht="13.5">
      <c r="A15" s="22" t="s">
        <v>25</v>
      </c>
      <c r="B15" s="6">
        <v>240649</v>
      </c>
      <c r="C15" s="6">
        <v>419814</v>
      </c>
      <c r="D15" s="23">
        <v>399227</v>
      </c>
      <c r="E15" s="24">
        <v>346000</v>
      </c>
      <c r="F15" s="6">
        <v>426600</v>
      </c>
      <c r="G15" s="25">
        <v>426600</v>
      </c>
      <c r="H15" s="26">
        <v>0</v>
      </c>
      <c r="I15" s="24">
        <v>280000</v>
      </c>
      <c r="J15" s="6">
        <v>294000</v>
      </c>
      <c r="K15" s="25">
        <v>308700</v>
      </c>
    </row>
    <row r="16" spans="1:11" ht="13.5">
      <c r="A16" s="33" t="s">
        <v>26</v>
      </c>
      <c r="B16" s="6">
        <v>6214719</v>
      </c>
      <c r="C16" s="6">
        <v>4788990</v>
      </c>
      <c r="D16" s="23">
        <v>7635186</v>
      </c>
      <c r="E16" s="24">
        <v>230000</v>
      </c>
      <c r="F16" s="6">
        <v>540000</v>
      </c>
      <c r="G16" s="25">
        <v>540000</v>
      </c>
      <c r="H16" s="26">
        <v>0</v>
      </c>
      <c r="I16" s="24">
        <v>2657000</v>
      </c>
      <c r="J16" s="6">
        <v>2973000</v>
      </c>
      <c r="K16" s="25">
        <v>3122000</v>
      </c>
    </row>
    <row r="17" spans="1:11" ht="13.5">
      <c r="A17" s="22" t="s">
        <v>27</v>
      </c>
      <c r="B17" s="6">
        <v>10764243</v>
      </c>
      <c r="C17" s="6">
        <v>10274101</v>
      </c>
      <c r="D17" s="23">
        <v>11360641</v>
      </c>
      <c r="E17" s="24">
        <v>11798020</v>
      </c>
      <c r="F17" s="6">
        <v>11907400</v>
      </c>
      <c r="G17" s="25">
        <v>11907400</v>
      </c>
      <c r="H17" s="26">
        <v>0</v>
      </c>
      <c r="I17" s="24">
        <v>11721640</v>
      </c>
      <c r="J17" s="6">
        <v>10848222</v>
      </c>
      <c r="K17" s="25">
        <v>11390637</v>
      </c>
    </row>
    <row r="18" spans="1:11" ht="13.5">
      <c r="A18" s="34" t="s">
        <v>28</v>
      </c>
      <c r="B18" s="35">
        <f>SUM(B11:B17)</f>
        <v>43035303</v>
      </c>
      <c r="C18" s="36">
        <f aca="true" t="shared" si="1" ref="C18:K18">SUM(C11:C17)</f>
        <v>44088445</v>
      </c>
      <c r="D18" s="37">
        <f t="shared" si="1"/>
        <v>50123544</v>
      </c>
      <c r="E18" s="35">
        <f t="shared" si="1"/>
        <v>45298992</v>
      </c>
      <c r="F18" s="36">
        <f t="shared" si="1"/>
        <v>45474780</v>
      </c>
      <c r="G18" s="38">
        <f t="shared" si="1"/>
        <v>45474780</v>
      </c>
      <c r="H18" s="39">
        <f t="shared" si="1"/>
        <v>0</v>
      </c>
      <c r="I18" s="35">
        <f t="shared" si="1"/>
        <v>50072786</v>
      </c>
      <c r="J18" s="36">
        <f t="shared" si="1"/>
        <v>51304207</v>
      </c>
      <c r="K18" s="38">
        <f t="shared" si="1"/>
        <v>53869772</v>
      </c>
    </row>
    <row r="19" spans="1:11" ht="13.5">
      <c r="A19" s="34" t="s">
        <v>29</v>
      </c>
      <c r="B19" s="40">
        <f>+B10-B18</f>
        <v>480887</v>
      </c>
      <c r="C19" s="41">
        <f aca="true" t="shared" si="2" ref="C19:K19">+C10-C18</f>
        <v>-3741871</v>
      </c>
      <c r="D19" s="42">
        <f t="shared" si="2"/>
        <v>-1668987</v>
      </c>
      <c r="E19" s="40">
        <f t="shared" si="2"/>
        <v>-5472992</v>
      </c>
      <c r="F19" s="41">
        <f t="shared" si="2"/>
        <v>-3809051</v>
      </c>
      <c r="G19" s="43">
        <f t="shared" si="2"/>
        <v>-3809051</v>
      </c>
      <c r="H19" s="44">
        <f t="shared" si="2"/>
        <v>0</v>
      </c>
      <c r="I19" s="40">
        <f t="shared" si="2"/>
        <v>-3337911</v>
      </c>
      <c r="J19" s="41">
        <f t="shared" si="2"/>
        <v>-5246188</v>
      </c>
      <c r="K19" s="43">
        <f t="shared" si="2"/>
        <v>-7381265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107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108</v>
      </c>
      <c r="B22" s="51">
        <f>SUM(B19:B21)</f>
        <v>480887</v>
      </c>
      <c r="C22" s="52">
        <f aca="true" t="shared" si="3" ref="C22:K22">SUM(C19:C21)</f>
        <v>-3741871</v>
      </c>
      <c r="D22" s="53">
        <f t="shared" si="3"/>
        <v>-1668987</v>
      </c>
      <c r="E22" s="51">
        <f t="shared" si="3"/>
        <v>-5472992</v>
      </c>
      <c r="F22" s="52">
        <f t="shared" si="3"/>
        <v>-3809051</v>
      </c>
      <c r="G22" s="54">
        <f t="shared" si="3"/>
        <v>-3809051</v>
      </c>
      <c r="H22" s="55">
        <f t="shared" si="3"/>
        <v>0</v>
      </c>
      <c r="I22" s="51">
        <f t="shared" si="3"/>
        <v>-3337911</v>
      </c>
      <c r="J22" s="52">
        <f t="shared" si="3"/>
        <v>-5246188</v>
      </c>
      <c r="K22" s="54">
        <f t="shared" si="3"/>
        <v>-7381265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480887</v>
      </c>
      <c r="C24" s="41">
        <f aca="true" t="shared" si="4" ref="C24:K24">SUM(C22:C23)</f>
        <v>-3741871</v>
      </c>
      <c r="D24" s="42">
        <f t="shared" si="4"/>
        <v>-1668987</v>
      </c>
      <c r="E24" s="40">
        <f t="shared" si="4"/>
        <v>-5472992</v>
      </c>
      <c r="F24" s="41">
        <f t="shared" si="4"/>
        <v>-3809051</v>
      </c>
      <c r="G24" s="43">
        <f t="shared" si="4"/>
        <v>-3809051</v>
      </c>
      <c r="H24" s="44">
        <f t="shared" si="4"/>
        <v>0</v>
      </c>
      <c r="I24" s="40">
        <f t="shared" si="4"/>
        <v>-3337911</v>
      </c>
      <c r="J24" s="41">
        <f t="shared" si="4"/>
        <v>-5246188</v>
      </c>
      <c r="K24" s="43">
        <f t="shared" si="4"/>
        <v>-7381265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125699</v>
      </c>
      <c r="C27" s="7">
        <v>225417</v>
      </c>
      <c r="D27" s="64">
        <v>1345370</v>
      </c>
      <c r="E27" s="65">
        <v>364000</v>
      </c>
      <c r="F27" s="7">
        <v>875000</v>
      </c>
      <c r="G27" s="66">
        <v>875000</v>
      </c>
      <c r="H27" s="67">
        <v>0</v>
      </c>
      <c r="I27" s="65">
        <v>0</v>
      </c>
      <c r="J27" s="7">
        <v>0</v>
      </c>
      <c r="K27" s="66">
        <v>0</v>
      </c>
    </row>
    <row r="28" spans="1:11" ht="13.5">
      <c r="A28" s="68" t="s">
        <v>30</v>
      </c>
      <c r="B28" s="6">
        <v>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 t="s">
        <v>110</v>
      </c>
      <c r="B29" s="6">
        <v>0</v>
      </c>
      <c r="C29" s="6">
        <v>0</v>
      </c>
      <c r="D29" s="23">
        <v>1345370</v>
      </c>
      <c r="E29" s="24">
        <v>0</v>
      </c>
      <c r="F29" s="6">
        <v>875000</v>
      </c>
      <c r="G29" s="25">
        <v>875000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83000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42699</v>
      </c>
      <c r="C31" s="6">
        <v>225417</v>
      </c>
      <c r="D31" s="23">
        <v>0</v>
      </c>
      <c r="E31" s="24">
        <v>364000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125699</v>
      </c>
      <c r="C32" s="7">
        <f aca="true" t="shared" si="5" ref="C32:K32">SUM(C28:C31)</f>
        <v>225417</v>
      </c>
      <c r="D32" s="64">
        <f t="shared" si="5"/>
        <v>1345370</v>
      </c>
      <c r="E32" s="65">
        <f t="shared" si="5"/>
        <v>364000</v>
      </c>
      <c r="F32" s="7">
        <f t="shared" si="5"/>
        <v>875000</v>
      </c>
      <c r="G32" s="66">
        <f t="shared" si="5"/>
        <v>875000</v>
      </c>
      <c r="H32" s="67">
        <f t="shared" si="5"/>
        <v>0</v>
      </c>
      <c r="I32" s="65">
        <f t="shared" si="5"/>
        <v>0</v>
      </c>
      <c r="J32" s="7">
        <f t="shared" si="5"/>
        <v>0</v>
      </c>
      <c r="K32" s="66">
        <f t="shared" si="5"/>
        <v>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10406466</v>
      </c>
      <c r="C35" s="6">
        <v>15889884</v>
      </c>
      <c r="D35" s="23">
        <v>4785142</v>
      </c>
      <c r="E35" s="24">
        <v>9065053</v>
      </c>
      <c r="F35" s="6">
        <v>11410302</v>
      </c>
      <c r="G35" s="25">
        <v>11410302</v>
      </c>
      <c r="H35" s="26">
        <v>5566095</v>
      </c>
      <c r="I35" s="24">
        <v>944078</v>
      </c>
      <c r="J35" s="6">
        <v>1831514</v>
      </c>
      <c r="K35" s="25">
        <v>774304</v>
      </c>
    </row>
    <row r="36" spans="1:11" ht="13.5">
      <c r="A36" s="22" t="s">
        <v>39</v>
      </c>
      <c r="B36" s="6">
        <v>16849385</v>
      </c>
      <c r="C36" s="6">
        <v>15683876</v>
      </c>
      <c r="D36" s="23">
        <v>15738209</v>
      </c>
      <c r="E36" s="24">
        <v>12240985</v>
      </c>
      <c r="F36" s="6">
        <v>12595985</v>
      </c>
      <c r="G36" s="25">
        <v>12595985</v>
      </c>
      <c r="H36" s="26">
        <v>15079040</v>
      </c>
      <c r="I36" s="24">
        <v>13220985</v>
      </c>
      <c r="J36" s="6">
        <v>13877235</v>
      </c>
      <c r="K36" s="25">
        <v>14566298</v>
      </c>
    </row>
    <row r="37" spans="1:11" ht="13.5">
      <c r="A37" s="22" t="s">
        <v>40</v>
      </c>
      <c r="B37" s="6">
        <v>9728208</v>
      </c>
      <c r="C37" s="6">
        <v>18633210</v>
      </c>
      <c r="D37" s="23">
        <v>10387564</v>
      </c>
      <c r="E37" s="24">
        <v>5721160</v>
      </c>
      <c r="F37" s="6">
        <v>4720871</v>
      </c>
      <c r="G37" s="25">
        <v>4720871</v>
      </c>
      <c r="H37" s="26">
        <v>5828716</v>
      </c>
      <c r="I37" s="24">
        <v>2808947</v>
      </c>
      <c r="J37" s="6">
        <v>1222911</v>
      </c>
      <c r="K37" s="25">
        <v>1222911</v>
      </c>
    </row>
    <row r="38" spans="1:11" ht="13.5">
      <c r="A38" s="22" t="s">
        <v>41</v>
      </c>
      <c r="B38" s="6">
        <v>19154649</v>
      </c>
      <c r="C38" s="6">
        <v>18755455</v>
      </c>
      <c r="D38" s="23">
        <v>16750184</v>
      </c>
      <c r="E38" s="24">
        <v>17557961</v>
      </c>
      <c r="F38" s="6">
        <v>17557961</v>
      </c>
      <c r="G38" s="25">
        <v>17557961</v>
      </c>
      <c r="H38" s="26">
        <v>17634236</v>
      </c>
      <c r="I38" s="24">
        <v>1264866</v>
      </c>
      <c r="J38" s="6">
        <v>570340</v>
      </c>
      <c r="K38" s="25">
        <v>0</v>
      </c>
    </row>
    <row r="39" spans="1:11" ht="13.5">
      <c r="A39" s="22" t="s">
        <v>42</v>
      </c>
      <c r="B39" s="6">
        <v>-1627006</v>
      </c>
      <c r="C39" s="6">
        <v>-5814905</v>
      </c>
      <c r="D39" s="23">
        <v>-6614397</v>
      </c>
      <c r="E39" s="24">
        <v>-1973083</v>
      </c>
      <c r="F39" s="6">
        <v>1727455</v>
      </c>
      <c r="G39" s="25">
        <v>1727455</v>
      </c>
      <c r="H39" s="26">
        <v>-2817817</v>
      </c>
      <c r="I39" s="24">
        <v>10091250</v>
      </c>
      <c r="J39" s="6">
        <v>13915498</v>
      </c>
      <c r="K39" s="25">
        <v>14117691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2053121</v>
      </c>
      <c r="C42" s="6">
        <v>6773853</v>
      </c>
      <c r="D42" s="23">
        <v>-9891892</v>
      </c>
      <c r="E42" s="24">
        <v>-182976</v>
      </c>
      <c r="F42" s="6">
        <v>-56487</v>
      </c>
      <c r="G42" s="25">
        <v>-56487</v>
      </c>
      <c r="H42" s="26">
        <v>-64262768</v>
      </c>
      <c r="I42" s="24">
        <v>-1558628</v>
      </c>
      <c r="J42" s="6">
        <v>3100776</v>
      </c>
      <c r="K42" s="25">
        <v>2762048</v>
      </c>
    </row>
    <row r="43" spans="1:11" ht="13.5">
      <c r="A43" s="22" t="s">
        <v>45</v>
      </c>
      <c r="B43" s="6">
        <v>-454955</v>
      </c>
      <c r="C43" s="6">
        <v>-224320</v>
      </c>
      <c r="D43" s="23">
        <v>-1345371</v>
      </c>
      <c r="E43" s="24">
        <v>2636000</v>
      </c>
      <c r="F43" s="6">
        <v>-75000</v>
      </c>
      <c r="G43" s="25">
        <v>-75000</v>
      </c>
      <c r="H43" s="26">
        <v>64189097</v>
      </c>
      <c r="I43" s="24">
        <v>0</v>
      </c>
      <c r="J43" s="6">
        <v>0</v>
      </c>
      <c r="K43" s="25">
        <v>0</v>
      </c>
    </row>
    <row r="44" spans="1:11" ht="13.5">
      <c r="A44" s="22" t="s">
        <v>46</v>
      </c>
      <c r="B44" s="6">
        <v>-1356991</v>
      </c>
      <c r="C44" s="6">
        <v>-811584</v>
      </c>
      <c r="D44" s="23">
        <v>-662642</v>
      </c>
      <c r="E44" s="24">
        <v>-570264</v>
      </c>
      <c r="F44" s="6">
        <v>-570264</v>
      </c>
      <c r="G44" s="25">
        <v>-570264</v>
      </c>
      <c r="H44" s="26">
        <v>0</v>
      </c>
      <c r="I44" s="24">
        <v>-629379</v>
      </c>
      <c r="J44" s="6">
        <v>-694526</v>
      </c>
      <c r="K44" s="25">
        <v>-567677</v>
      </c>
    </row>
    <row r="45" spans="1:11" ht="13.5">
      <c r="A45" s="34" t="s">
        <v>47</v>
      </c>
      <c r="B45" s="7">
        <v>9728156</v>
      </c>
      <c r="C45" s="7">
        <v>15466105</v>
      </c>
      <c r="D45" s="64">
        <v>3583874</v>
      </c>
      <c r="E45" s="65">
        <v>10241652</v>
      </c>
      <c r="F45" s="7">
        <v>2882124</v>
      </c>
      <c r="G45" s="66">
        <v>2882124</v>
      </c>
      <c r="H45" s="67">
        <v>239573</v>
      </c>
      <c r="I45" s="65">
        <v>694113</v>
      </c>
      <c r="J45" s="7">
        <v>3100363</v>
      </c>
      <c r="K45" s="66">
        <v>5294734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9728156</v>
      </c>
      <c r="C48" s="6">
        <v>15466104</v>
      </c>
      <c r="D48" s="23">
        <v>3583875</v>
      </c>
      <c r="E48" s="24">
        <v>8528182</v>
      </c>
      <c r="F48" s="6">
        <v>11410302</v>
      </c>
      <c r="G48" s="25">
        <v>11410302</v>
      </c>
      <c r="H48" s="26">
        <v>4021905</v>
      </c>
      <c r="I48" s="24">
        <v>944078</v>
      </c>
      <c r="J48" s="6">
        <v>1831514</v>
      </c>
      <c r="K48" s="25">
        <v>774304</v>
      </c>
    </row>
    <row r="49" spans="1:11" ht="13.5">
      <c r="A49" s="22" t="s">
        <v>50</v>
      </c>
      <c r="B49" s="6">
        <f>+B75</f>
        <v>11729989.09231393</v>
      </c>
      <c r="C49" s="6">
        <f aca="true" t="shared" si="6" ref="C49:K49">+C75</f>
        <v>15582218.889648907</v>
      </c>
      <c r="D49" s="23">
        <f t="shared" si="6"/>
        <v>7784060.730657414</v>
      </c>
      <c r="E49" s="24">
        <f t="shared" si="6"/>
        <v>3335172.096631907</v>
      </c>
      <c r="F49" s="6">
        <f t="shared" si="6"/>
        <v>2868273</v>
      </c>
      <c r="G49" s="25">
        <f t="shared" si="6"/>
        <v>2868273</v>
      </c>
      <c r="H49" s="26">
        <f t="shared" si="6"/>
        <v>4638626</v>
      </c>
      <c r="I49" s="24">
        <f t="shared" si="6"/>
        <v>86035</v>
      </c>
      <c r="J49" s="6">
        <f t="shared" si="6"/>
        <v>-1750000</v>
      </c>
      <c r="K49" s="25">
        <f t="shared" si="6"/>
        <v>-2000000</v>
      </c>
    </row>
    <row r="50" spans="1:11" ht="13.5">
      <c r="A50" s="34" t="s">
        <v>51</v>
      </c>
      <c r="B50" s="7">
        <f>+B48-B49</f>
        <v>-2001833.0923139304</v>
      </c>
      <c r="C50" s="7">
        <f aca="true" t="shared" si="7" ref="C50:K50">+C48-C49</f>
        <v>-116114.88964890689</v>
      </c>
      <c r="D50" s="64">
        <f t="shared" si="7"/>
        <v>-4200185.730657414</v>
      </c>
      <c r="E50" s="65">
        <f t="shared" si="7"/>
        <v>5193009.903368093</v>
      </c>
      <c r="F50" s="7">
        <f t="shared" si="7"/>
        <v>8542029</v>
      </c>
      <c r="G50" s="66">
        <f t="shared" si="7"/>
        <v>8542029</v>
      </c>
      <c r="H50" s="67">
        <f t="shared" si="7"/>
        <v>-616721</v>
      </c>
      <c r="I50" s="65">
        <f t="shared" si="7"/>
        <v>858043</v>
      </c>
      <c r="J50" s="7">
        <f t="shared" si="7"/>
        <v>3581514</v>
      </c>
      <c r="K50" s="66">
        <f t="shared" si="7"/>
        <v>2774304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16849379</v>
      </c>
      <c r="C53" s="6">
        <v>15683876</v>
      </c>
      <c r="D53" s="23">
        <v>15738210</v>
      </c>
      <c r="E53" s="24">
        <v>12240985</v>
      </c>
      <c r="F53" s="6">
        <v>12751985</v>
      </c>
      <c r="G53" s="25">
        <v>12751985</v>
      </c>
      <c r="H53" s="26">
        <v>11876985</v>
      </c>
      <c r="I53" s="24">
        <v>13220985</v>
      </c>
      <c r="J53" s="6">
        <v>13877235</v>
      </c>
      <c r="K53" s="25">
        <v>14566298</v>
      </c>
    </row>
    <row r="54" spans="1:11" ht="13.5">
      <c r="A54" s="22" t="s">
        <v>106</v>
      </c>
      <c r="B54" s="6">
        <v>1519111</v>
      </c>
      <c r="C54" s="6">
        <v>2042430</v>
      </c>
      <c r="D54" s="23">
        <v>2128379</v>
      </c>
      <c r="E54" s="24">
        <v>2120000</v>
      </c>
      <c r="F54" s="6">
        <v>2120000</v>
      </c>
      <c r="G54" s="25">
        <v>2120000</v>
      </c>
      <c r="H54" s="26">
        <v>0</v>
      </c>
      <c r="I54" s="24">
        <v>2000000</v>
      </c>
      <c r="J54" s="6">
        <v>2100000</v>
      </c>
      <c r="K54" s="25">
        <v>2205000</v>
      </c>
    </row>
    <row r="55" spans="1:11" ht="13.5">
      <c r="A55" s="22" t="s">
        <v>54</v>
      </c>
      <c r="B55" s="6">
        <v>123020</v>
      </c>
      <c r="C55" s="6">
        <v>196020</v>
      </c>
      <c r="D55" s="23">
        <v>554529</v>
      </c>
      <c r="E55" s="24">
        <v>364000</v>
      </c>
      <c r="F55" s="6">
        <v>875000</v>
      </c>
      <c r="G55" s="25">
        <v>875000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0.7363062724802382</v>
      </c>
      <c r="C70" s="5">
        <f aca="true" t="shared" si="8" ref="C70:K70">IF(ISERROR(C71/C72),0,(C71/C72))</f>
        <v>3.1113647771485096</v>
      </c>
      <c r="D70" s="5">
        <f t="shared" si="8"/>
        <v>0.7814207617701068</v>
      </c>
      <c r="E70" s="5">
        <f t="shared" si="8"/>
        <v>0.993515953307393</v>
      </c>
      <c r="F70" s="5">
        <f t="shared" si="8"/>
        <v>0.8986187708739604</v>
      </c>
      <c r="G70" s="5">
        <f t="shared" si="8"/>
        <v>0.8986187708739604</v>
      </c>
      <c r="H70" s="5">
        <f t="shared" si="8"/>
        <v>0</v>
      </c>
      <c r="I70" s="5">
        <f t="shared" si="8"/>
        <v>0.5341822512770293</v>
      </c>
      <c r="J70" s="5">
        <f t="shared" si="8"/>
        <v>0.4176620821630904</v>
      </c>
      <c r="K70" s="5">
        <f t="shared" si="8"/>
        <v>0.4106418330338958</v>
      </c>
    </row>
    <row r="71" spans="1:11" ht="12.75" hidden="1">
      <c r="A71" s="1" t="s">
        <v>112</v>
      </c>
      <c r="B71" s="1">
        <f>+B83</f>
        <v>4743729</v>
      </c>
      <c r="C71" s="1">
        <f aca="true" t="shared" si="9" ref="C71:K71">+C83</f>
        <v>12707156</v>
      </c>
      <c r="D71" s="1">
        <f t="shared" si="9"/>
        <v>3932861</v>
      </c>
      <c r="E71" s="1">
        <f t="shared" si="9"/>
        <v>3830004</v>
      </c>
      <c r="F71" s="1">
        <f t="shared" si="9"/>
        <v>3580932</v>
      </c>
      <c r="G71" s="1">
        <f t="shared" si="9"/>
        <v>3580932</v>
      </c>
      <c r="H71" s="1">
        <f t="shared" si="9"/>
        <v>13981277</v>
      </c>
      <c r="I71" s="1">
        <f t="shared" si="9"/>
        <v>2522876</v>
      </c>
      <c r="J71" s="1">
        <f t="shared" si="9"/>
        <v>1656769</v>
      </c>
      <c r="K71" s="1">
        <f t="shared" si="9"/>
        <v>1689994</v>
      </c>
    </row>
    <row r="72" spans="1:11" ht="12.75" hidden="1">
      <c r="A72" s="1" t="s">
        <v>113</v>
      </c>
      <c r="B72" s="1">
        <f>+B77</f>
        <v>6442603</v>
      </c>
      <c r="C72" s="1">
        <f aca="true" t="shared" si="10" ref="C72:K72">+C77</f>
        <v>4084110</v>
      </c>
      <c r="D72" s="1">
        <f t="shared" si="10"/>
        <v>5032962</v>
      </c>
      <c r="E72" s="1">
        <f t="shared" si="10"/>
        <v>3855000</v>
      </c>
      <c r="F72" s="1">
        <f t="shared" si="10"/>
        <v>3984929</v>
      </c>
      <c r="G72" s="1">
        <f t="shared" si="10"/>
        <v>3984929</v>
      </c>
      <c r="H72" s="1">
        <f t="shared" si="10"/>
        <v>0</v>
      </c>
      <c r="I72" s="1">
        <f t="shared" si="10"/>
        <v>4722875</v>
      </c>
      <c r="J72" s="1">
        <f t="shared" si="10"/>
        <v>3966769</v>
      </c>
      <c r="K72" s="1">
        <f t="shared" si="10"/>
        <v>4115494</v>
      </c>
    </row>
    <row r="73" spans="1:11" ht="12.75" hidden="1">
      <c r="A73" s="1" t="s">
        <v>114</v>
      </c>
      <c r="B73" s="1">
        <f>+B74</f>
        <v>157786.66666666657</v>
      </c>
      <c r="C73" s="1">
        <f aca="true" t="shared" si="11" ref="C73:K73">+(C78+C80+C81+C82)-(B78+B80+B81+B82)</f>
        <v>-254530</v>
      </c>
      <c r="D73" s="1">
        <f t="shared" si="11"/>
        <v>777487</v>
      </c>
      <c r="E73" s="1">
        <f t="shared" si="11"/>
        <v>-664396</v>
      </c>
      <c r="F73" s="1">
        <f>+(F78+F80+F81+F82)-(D78+D80+D81+D82)</f>
        <v>-1201267</v>
      </c>
      <c r="G73" s="1">
        <f>+(G78+G80+G81+G82)-(D78+D80+D81+D82)</f>
        <v>-1201267</v>
      </c>
      <c r="H73" s="1">
        <f>+(H78+H80+H81+H82)-(D78+D80+D81+D82)</f>
        <v>342923</v>
      </c>
      <c r="I73" s="1">
        <f>+(I78+I80+I81+I82)-(E78+E80+E81+E82)</f>
        <v>-536871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115</v>
      </c>
      <c r="B74" s="1">
        <f>+TREND(C74:E74)</f>
        <v>157786.66666666657</v>
      </c>
      <c r="C74" s="1">
        <f>+C73</f>
        <v>-254530</v>
      </c>
      <c r="D74" s="1">
        <f aca="true" t="shared" si="12" ref="D74:K74">+D73</f>
        <v>777487</v>
      </c>
      <c r="E74" s="1">
        <f t="shared" si="12"/>
        <v>-664396</v>
      </c>
      <c r="F74" s="1">
        <f t="shared" si="12"/>
        <v>-1201267</v>
      </c>
      <c r="G74" s="1">
        <f t="shared" si="12"/>
        <v>-1201267</v>
      </c>
      <c r="H74" s="1">
        <f t="shared" si="12"/>
        <v>342923</v>
      </c>
      <c r="I74" s="1">
        <f t="shared" si="12"/>
        <v>-536871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116</v>
      </c>
      <c r="B75" s="1">
        <f>+B84-(((B80+B81+B78)*B70)-B79)</f>
        <v>11729989.09231393</v>
      </c>
      <c r="C75" s="1">
        <f aca="true" t="shared" si="13" ref="C75:K75">+C84-(((C80+C81+C78)*C70)-C79)</f>
        <v>15582218.889648907</v>
      </c>
      <c r="D75" s="1">
        <f t="shared" si="13"/>
        <v>7784060.730657414</v>
      </c>
      <c r="E75" s="1">
        <f t="shared" si="13"/>
        <v>3335172.096631907</v>
      </c>
      <c r="F75" s="1">
        <f t="shared" si="13"/>
        <v>2868273</v>
      </c>
      <c r="G75" s="1">
        <f t="shared" si="13"/>
        <v>2868273</v>
      </c>
      <c r="H75" s="1">
        <f t="shared" si="13"/>
        <v>4638626</v>
      </c>
      <c r="I75" s="1">
        <f t="shared" si="13"/>
        <v>86035</v>
      </c>
      <c r="J75" s="1">
        <f t="shared" si="13"/>
        <v>-1750000</v>
      </c>
      <c r="K75" s="1">
        <f t="shared" si="13"/>
        <v>-2000000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6442603</v>
      </c>
      <c r="C77" s="3">
        <v>4084110</v>
      </c>
      <c r="D77" s="3">
        <v>5032962</v>
      </c>
      <c r="E77" s="3">
        <v>3855000</v>
      </c>
      <c r="F77" s="3">
        <v>3984929</v>
      </c>
      <c r="G77" s="3">
        <v>3984929</v>
      </c>
      <c r="H77" s="3">
        <v>0</v>
      </c>
      <c r="I77" s="3">
        <v>4722875</v>
      </c>
      <c r="J77" s="3">
        <v>3966769</v>
      </c>
      <c r="K77" s="3">
        <v>4115494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7511485</v>
      </c>
      <c r="C79" s="3">
        <v>16416270</v>
      </c>
      <c r="D79" s="3">
        <v>8651183</v>
      </c>
      <c r="E79" s="3">
        <v>3868952</v>
      </c>
      <c r="F79" s="3">
        <v>2868663</v>
      </c>
      <c r="G79" s="3">
        <v>2868663</v>
      </c>
      <c r="H79" s="3">
        <v>4638626</v>
      </c>
      <c r="I79" s="3">
        <v>1586035</v>
      </c>
      <c r="J79" s="3">
        <v>0</v>
      </c>
      <c r="K79" s="3">
        <v>0</v>
      </c>
    </row>
    <row r="80" spans="1:11" ht="12.75" hidden="1">
      <c r="A80" s="2" t="s">
        <v>67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678310</v>
      </c>
      <c r="C81" s="3">
        <v>268066</v>
      </c>
      <c r="D81" s="3">
        <v>1191649</v>
      </c>
      <c r="E81" s="3">
        <v>536871</v>
      </c>
      <c r="F81" s="3">
        <v>0</v>
      </c>
      <c r="G81" s="3">
        <v>0</v>
      </c>
      <c r="H81" s="3">
        <v>1544190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155714</v>
      </c>
      <c r="D82" s="3">
        <v>9618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4743729</v>
      </c>
      <c r="C83" s="3">
        <v>12707156</v>
      </c>
      <c r="D83" s="3">
        <v>3932861</v>
      </c>
      <c r="E83" s="3">
        <v>3830004</v>
      </c>
      <c r="F83" s="3">
        <v>3580932</v>
      </c>
      <c r="G83" s="3">
        <v>3580932</v>
      </c>
      <c r="H83" s="3">
        <v>13981277</v>
      </c>
      <c r="I83" s="3">
        <v>2522876</v>
      </c>
      <c r="J83" s="3">
        <v>1656769</v>
      </c>
      <c r="K83" s="3">
        <v>1689994</v>
      </c>
    </row>
    <row r="84" spans="1:11" ht="12.75" hidden="1">
      <c r="A84" s="2" t="s">
        <v>71</v>
      </c>
      <c r="B84" s="3">
        <v>4717948</v>
      </c>
      <c r="C84" s="3">
        <v>0</v>
      </c>
      <c r="D84" s="3">
        <v>64057</v>
      </c>
      <c r="E84" s="3">
        <v>-390</v>
      </c>
      <c r="F84" s="3">
        <v>-390</v>
      </c>
      <c r="G84" s="3">
        <v>-390</v>
      </c>
      <c r="H84" s="3">
        <v>0</v>
      </c>
      <c r="I84" s="3">
        <v>-1500000</v>
      </c>
      <c r="J84" s="3">
        <v>-1750000</v>
      </c>
      <c r="K84" s="3">
        <v>-2000000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701467</v>
      </c>
      <c r="C5" s="6">
        <v>919699</v>
      </c>
      <c r="D5" s="23">
        <v>980409</v>
      </c>
      <c r="E5" s="24">
        <v>1513994</v>
      </c>
      <c r="F5" s="6">
        <v>2386314</v>
      </c>
      <c r="G5" s="25">
        <v>2386314</v>
      </c>
      <c r="H5" s="26">
        <v>0</v>
      </c>
      <c r="I5" s="24">
        <v>1397272</v>
      </c>
      <c r="J5" s="6">
        <v>1479711</v>
      </c>
      <c r="K5" s="25">
        <v>1562575</v>
      </c>
    </row>
    <row r="6" spans="1:11" ht="13.5">
      <c r="A6" s="22" t="s">
        <v>18</v>
      </c>
      <c r="B6" s="6">
        <v>3085887</v>
      </c>
      <c r="C6" s="6">
        <v>2910391</v>
      </c>
      <c r="D6" s="23">
        <v>2498563</v>
      </c>
      <c r="E6" s="24">
        <v>5420181</v>
      </c>
      <c r="F6" s="6">
        <v>5420181</v>
      </c>
      <c r="G6" s="25">
        <v>5420181</v>
      </c>
      <c r="H6" s="26">
        <v>0</v>
      </c>
      <c r="I6" s="24">
        <v>4009811</v>
      </c>
      <c r="J6" s="6">
        <v>4246391</v>
      </c>
      <c r="K6" s="25">
        <v>4484189</v>
      </c>
    </row>
    <row r="7" spans="1:11" ht="13.5">
      <c r="A7" s="22" t="s">
        <v>19</v>
      </c>
      <c r="B7" s="6">
        <v>98899</v>
      </c>
      <c r="C7" s="6">
        <v>50605</v>
      </c>
      <c r="D7" s="23">
        <v>450562</v>
      </c>
      <c r="E7" s="24">
        <v>400000</v>
      </c>
      <c r="F7" s="6">
        <v>400000</v>
      </c>
      <c r="G7" s="25">
        <v>400000</v>
      </c>
      <c r="H7" s="26">
        <v>0</v>
      </c>
      <c r="I7" s="24">
        <v>600000</v>
      </c>
      <c r="J7" s="6">
        <v>600000</v>
      </c>
      <c r="K7" s="25">
        <v>600000</v>
      </c>
    </row>
    <row r="8" spans="1:11" ht="13.5">
      <c r="A8" s="22" t="s">
        <v>20</v>
      </c>
      <c r="B8" s="6">
        <v>14429115</v>
      </c>
      <c r="C8" s="6">
        <v>21738206</v>
      </c>
      <c r="D8" s="23">
        <v>21586316</v>
      </c>
      <c r="E8" s="24">
        <v>16544000</v>
      </c>
      <c r="F8" s="6">
        <v>22141994</v>
      </c>
      <c r="G8" s="25">
        <v>22141994</v>
      </c>
      <c r="H8" s="26">
        <v>0</v>
      </c>
      <c r="I8" s="24">
        <v>19068000</v>
      </c>
      <c r="J8" s="6">
        <v>18541000</v>
      </c>
      <c r="K8" s="25">
        <v>18851000</v>
      </c>
    </row>
    <row r="9" spans="1:11" ht="13.5">
      <c r="A9" s="22" t="s">
        <v>21</v>
      </c>
      <c r="B9" s="6">
        <v>2635716</v>
      </c>
      <c r="C9" s="6">
        <v>1516222</v>
      </c>
      <c r="D9" s="23">
        <v>2287567</v>
      </c>
      <c r="E9" s="24">
        <v>1329058</v>
      </c>
      <c r="F9" s="6">
        <v>1379058</v>
      </c>
      <c r="G9" s="25">
        <v>1379058</v>
      </c>
      <c r="H9" s="26">
        <v>0</v>
      </c>
      <c r="I9" s="24">
        <v>3228797</v>
      </c>
      <c r="J9" s="6">
        <v>3415757</v>
      </c>
      <c r="K9" s="25">
        <v>3603680</v>
      </c>
    </row>
    <row r="10" spans="1:11" ht="25.5">
      <c r="A10" s="27" t="s">
        <v>105</v>
      </c>
      <c r="B10" s="28">
        <f>SUM(B5:B9)</f>
        <v>20951084</v>
      </c>
      <c r="C10" s="29">
        <f aca="true" t="shared" si="0" ref="C10:K10">SUM(C5:C9)</f>
        <v>27135123</v>
      </c>
      <c r="D10" s="30">
        <f t="shared" si="0"/>
        <v>27803417</v>
      </c>
      <c r="E10" s="28">
        <f t="shared" si="0"/>
        <v>25207233</v>
      </c>
      <c r="F10" s="29">
        <f t="shared" si="0"/>
        <v>31727547</v>
      </c>
      <c r="G10" s="31">
        <f t="shared" si="0"/>
        <v>31727547</v>
      </c>
      <c r="H10" s="32">
        <f t="shared" si="0"/>
        <v>0</v>
      </c>
      <c r="I10" s="28">
        <f t="shared" si="0"/>
        <v>28303880</v>
      </c>
      <c r="J10" s="29">
        <f t="shared" si="0"/>
        <v>28282859</v>
      </c>
      <c r="K10" s="31">
        <f t="shared" si="0"/>
        <v>29101444</v>
      </c>
    </row>
    <row r="11" spans="1:11" ht="13.5">
      <c r="A11" s="22" t="s">
        <v>22</v>
      </c>
      <c r="B11" s="6">
        <v>7065126</v>
      </c>
      <c r="C11" s="6">
        <v>7195167</v>
      </c>
      <c r="D11" s="23">
        <v>7399416</v>
      </c>
      <c r="E11" s="24">
        <v>9430802</v>
      </c>
      <c r="F11" s="6">
        <v>10375088</v>
      </c>
      <c r="G11" s="25">
        <v>10375088</v>
      </c>
      <c r="H11" s="26">
        <v>0</v>
      </c>
      <c r="I11" s="24">
        <v>11204476</v>
      </c>
      <c r="J11" s="6">
        <v>11579767</v>
      </c>
      <c r="K11" s="25">
        <v>12119337</v>
      </c>
    </row>
    <row r="12" spans="1:11" ht="13.5">
      <c r="A12" s="22" t="s">
        <v>23</v>
      </c>
      <c r="B12" s="6">
        <v>1564809</v>
      </c>
      <c r="C12" s="6">
        <v>1781301</v>
      </c>
      <c r="D12" s="23">
        <v>1615984</v>
      </c>
      <c r="E12" s="24">
        <v>1781301</v>
      </c>
      <c r="F12" s="6">
        <v>1893935</v>
      </c>
      <c r="G12" s="25">
        <v>1893935</v>
      </c>
      <c r="H12" s="26">
        <v>0</v>
      </c>
      <c r="I12" s="24">
        <v>2219949</v>
      </c>
      <c r="J12" s="6">
        <v>2100924</v>
      </c>
      <c r="K12" s="25">
        <v>2198617</v>
      </c>
    </row>
    <row r="13" spans="1:11" ht="13.5">
      <c r="A13" s="22" t="s">
        <v>106</v>
      </c>
      <c r="B13" s="6">
        <v>8862784</v>
      </c>
      <c r="C13" s="6">
        <v>7175345</v>
      </c>
      <c r="D13" s="23">
        <v>7374354</v>
      </c>
      <c r="E13" s="24">
        <v>399451</v>
      </c>
      <c r="F13" s="6">
        <v>399451</v>
      </c>
      <c r="G13" s="25">
        <v>399451</v>
      </c>
      <c r="H13" s="26">
        <v>0</v>
      </c>
      <c r="I13" s="24">
        <v>7823757</v>
      </c>
      <c r="J13" s="6">
        <v>8285359</v>
      </c>
      <c r="K13" s="25">
        <v>8749339</v>
      </c>
    </row>
    <row r="14" spans="1:11" ht="13.5">
      <c r="A14" s="22" t="s">
        <v>24</v>
      </c>
      <c r="B14" s="6">
        <v>61160</v>
      </c>
      <c r="C14" s="6">
        <v>62974</v>
      </c>
      <c r="D14" s="23">
        <v>67917</v>
      </c>
      <c r="E14" s="24">
        <v>75000</v>
      </c>
      <c r="F14" s="6">
        <v>75000</v>
      </c>
      <c r="G14" s="25">
        <v>75000</v>
      </c>
      <c r="H14" s="26">
        <v>0</v>
      </c>
      <c r="I14" s="24">
        <v>50670</v>
      </c>
      <c r="J14" s="6">
        <v>30358</v>
      </c>
      <c r="K14" s="25">
        <v>21298</v>
      </c>
    </row>
    <row r="15" spans="1:11" ht="13.5">
      <c r="A15" s="22" t="s">
        <v>25</v>
      </c>
      <c r="B15" s="6">
        <v>605687</v>
      </c>
      <c r="C15" s="6">
        <v>149967</v>
      </c>
      <c r="D15" s="23">
        <v>845691</v>
      </c>
      <c r="E15" s="24">
        <v>787356</v>
      </c>
      <c r="F15" s="6">
        <v>731915</v>
      </c>
      <c r="G15" s="25">
        <v>731915</v>
      </c>
      <c r="H15" s="26">
        <v>0</v>
      </c>
      <c r="I15" s="24">
        <v>989335</v>
      </c>
      <c r="J15" s="6">
        <v>1038757</v>
      </c>
      <c r="K15" s="25">
        <v>1090893</v>
      </c>
    </row>
    <row r="16" spans="1:11" ht="13.5">
      <c r="A16" s="33" t="s">
        <v>26</v>
      </c>
      <c r="B16" s="6">
        <v>0</v>
      </c>
      <c r="C16" s="6">
        <v>0</v>
      </c>
      <c r="D16" s="23">
        <v>915654</v>
      </c>
      <c r="E16" s="24">
        <v>1581428</v>
      </c>
      <c r="F16" s="6">
        <v>1581428</v>
      </c>
      <c r="G16" s="25">
        <v>1581428</v>
      </c>
      <c r="H16" s="26">
        <v>0</v>
      </c>
      <c r="I16" s="24">
        <v>1257391</v>
      </c>
      <c r="J16" s="6">
        <v>1331576</v>
      </c>
      <c r="K16" s="25">
        <v>1406673</v>
      </c>
    </row>
    <row r="17" spans="1:11" ht="13.5">
      <c r="A17" s="22" t="s">
        <v>27</v>
      </c>
      <c r="B17" s="6">
        <v>13635881</v>
      </c>
      <c r="C17" s="6">
        <v>26471676</v>
      </c>
      <c r="D17" s="23">
        <v>9096986</v>
      </c>
      <c r="E17" s="24">
        <v>10265137</v>
      </c>
      <c r="F17" s="6">
        <v>14824821</v>
      </c>
      <c r="G17" s="25">
        <v>14824821</v>
      </c>
      <c r="H17" s="26">
        <v>0</v>
      </c>
      <c r="I17" s="24">
        <v>9697652</v>
      </c>
      <c r="J17" s="6">
        <v>9305710</v>
      </c>
      <c r="K17" s="25">
        <v>9621781</v>
      </c>
    </row>
    <row r="18" spans="1:11" ht="13.5">
      <c r="A18" s="34" t="s">
        <v>28</v>
      </c>
      <c r="B18" s="35">
        <f>SUM(B11:B17)</f>
        <v>31795447</v>
      </c>
      <c r="C18" s="36">
        <f aca="true" t="shared" si="1" ref="C18:K18">SUM(C11:C17)</f>
        <v>42836430</v>
      </c>
      <c r="D18" s="37">
        <f t="shared" si="1"/>
        <v>27316002</v>
      </c>
      <c r="E18" s="35">
        <f t="shared" si="1"/>
        <v>24320475</v>
      </c>
      <c r="F18" s="36">
        <f t="shared" si="1"/>
        <v>29881638</v>
      </c>
      <c r="G18" s="38">
        <f t="shared" si="1"/>
        <v>29881638</v>
      </c>
      <c r="H18" s="39">
        <f t="shared" si="1"/>
        <v>0</v>
      </c>
      <c r="I18" s="35">
        <f t="shared" si="1"/>
        <v>33243230</v>
      </c>
      <c r="J18" s="36">
        <f t="shared" si="1"/>
        <v>33672451</v>
      </c>
      <c r="K18" s="38">
        <f t="shared" si="1"/>
        <v>35207938</v>
      </c>
    </row>
    <row r="19" spans="1:11" ht="13.5">
      <c r="A19" s="34" t="s">
        <v>29</v>
      </c>
      <c r="B19" s="40">
        <f>+B10-B18</f>
        <v>-10844363</v>
      </c>
      <c r="C19" s="41">
        <f aca="true" t="shared" si="2" ref="C19:K19">+C10-C18</f>
        <v>-15701307</v>
      </c>
      <c r="D19" s="42">
        <f t="shared" si="2"/>
        <v>487415</v>
      </c>
      <c r="E19" s="40">
        <f t="shared" si="2"/>
        <v>886758</v>
      </c>
      <c r="F19" s="41">
        <f t="shared" si="2"/>
        <v>1845909</v>
      </c>
      <c r="G19" s="43">
        <f t="shared" si="2"/>
        <v>1845909</v>
      </c>
      <c r="H19" s="44">
        <f t="shared" si="2"/>
        <v>0</v>
      </c>
      <c r="I19" s="40">
        <f t="shared" si="2"/>
        <v>-4939350</v>
      </c>
      <c r="J19" s="41">
        <f t="shared" si="2"/>
        <v>-5389592</v>
      </c>
      <c r="K19" s="43">
        <f t="shared" si="2"/>
        <v>-6106494</v>
      </c>
    </row>
    <row r="20" spans="1:11" ht="13.5">
      <c r="A20" s="22" t="s">
        <v>30</v>
      </c>
      <c r="B20" s="24">
        <v>9306171</v>
      </c>
      <c r="C20" s="6">
        <v>4947713</v>
      </c>
      <c r="D20" s="23">
        <v>8067058</v>
      </c>
      <c r="E20" s="24">
        <v>9492000</v>
      </c>
      <c r="F20" s="6">
        <v>15812107</v>
      </c>
      <c r="G20" s="25">
        <v>15812107</v>
      </c>
      <c r="H20" s="26">
        <v>0</v>
      </c>
      <c r="I20" s="24">
        <v>6780000</v>
      </c>
      <c r="J20" s="6">
        <v>6857000</v>
      </c>
      <c r="K20" s="25">
        <v>6972000</v>
      </c>
    </row>
    <row r="21" spans="1:11" ht="13.5">
      <c r="A21" s="22" t="s">
        <v>107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108</v>
      </c>
      <c r="B22" s="51">
        <f>SUM(B19:B21)</f>
        <v>-1538192</v>
      </c>
      <c r="C22" s="52">
        <f aca="true" t="shared" si="3" ref="C22:K22">SUM(C19:C21)</f>
        <v>-10753594</v>
      </c>
      <c r="D22" s="53">
        <f t="shared" si="3"/>
        <v>8554473</v>
      </c>
      <c r="E22" s="51">
        <f t="shared" si="3"/>
        <v>10378758</v>
      </c>
      <c r="F22" s="52">
        <f t="shared" si="3"/>
        <v>17658016</v>
      </c>
      <c r="G22" s="54">
        <f t="shared" si="3"/>
        <v>17658016</v>
      </c>
      <c r="H22" s="55">
        <f t="shared" si="3"/>
        <v>0</v>
      </c>
      <c r="I22" s="51">
        <f t="shared" si="3"/>
        <v>1840650</v>
      </c>
      <c r="J22" s="52">
        <f t="shared" si="3"/>
        <v>1467408</v>
      </c>
      <c r="K22" s="54">
        <f t="shared" si="3"/>
        <v>865506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-1538192</v>
      </c>
      <c r="C24" s="41">
        <f aca="true" t="shared" si="4" ref="C24:K24">SUM(C22:C23)</f>
        <v>-10753594</v>
      </c>
      <c r="D24" s="42">
        <f t="shared" si="4"/>
        <v>8554473</v>
      </c>
      <c r="E24" s="40">
        <f t="shared" si="4"/>
        <v>10378758</v>
      </c>
      <c r="F24" s="41">
        <f t="shared" si="4"/>
        <v>17658016</v>
      </c>
      <c r="G24" s="43">
        <f t="shared" si="4"/>
        <v>17658016</v>
      </c>
      <c r="H24" s="44">
        <f t="shared" si="4"/>
        <v>0</v>
      </c>
      <c r="I24" s="40">
        <f t="shared" si="4"/>
        <v>1840650</v>
      </c>
      <c r="J24" s="41">
        <f t="shared" si="4"/>
        <v>1467408</v>
      </c>
      <c r="K24" s="43">
        <f t="shared" si="4"/>
        <v>865506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9911236</v>
      </c>
      <c r="C27" s="7">
        <v>13105176</v>
      </c>
      <c r="D27" s="64">
        <v>9083160</v>
      </c>
      <c r="E27" s="65">
        <v>9492000</v>
      </c>
      <c r="F27" s="7">
        <v>15812107</v>
      </c>
      <c r="G27" s="66">
        <v>15812107</v>
      </c>
      <c r="H27" s="67">
        <v>0</v>
      </c>
      <c r="I27" s="65">
        <v>6780000</v>
      </c>
      <c r="J27" s="7">
        <v>6857000</v>
      </c>
      <c r="K27" s="66">
        <v>6972000</v>
      </c>
    </row>
    <row r="28" spans="1:11" ht="13.5">
      <c r="A28" s="68" t="s">
        <v>30</v>
      </c>
      <c r="B28" s="6">
        <v>9196801</v>
      </c>
      <c r="C28" s="6">
        <v>13065528</v>
      </c>
      <c r="D28" s="23">
        <v>9083160</v>
      </c>
      <c r="E28" s="24">
        <v>9492000</v>
      </c>
      <c r="F28" s="6">
        <v>15812107</v>
      </c>
      <c r="G28" s="25">
        <v>15812107</v>
      </c>
      <c r="H28" s="26">
        <v>0</v>
      </c>
      <c r="I28" s="24">
        <v>6780000</v>
      </c>
      <c r="J28" s="6">
        <v>6857000</v>
      </c>
      <c r="K28" s="25">
        <v>6972000</v>
      </c>
    </row>
    <row r="29" spans="1:11" ht="13.5">
      <c r="A29" s="22" t="s">
        <v>110</v>
      </c>
      <c r="B29" s="6">
        <v>714435</v>
      </c>
      <c r="C29" s="6">
        <v>39649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9911236</v>
      </c>
      <c r="C32" s="7">
        <f aca="true" t="shared" si="5" ref="C32:K32">SUM(C28:C31)</f>
        <v>13105177</v>
      </c>
      <c r="D32" s="64">
        <f t="shared" si="5"/>
        <v>9083160</v>
      </c>
      <c r="E32" s="65">
        <f t="shared" si="5"/>
        <v>9492000</v>
      </c>
      <c r="F32" s="7">
        <f t="shared" si="5"/>
        <v>15812107</v>
      </c>
      <c r="G32" s="66">
        <f t="shared" si="5"/>
        <v>15812107</v>
      </c>
      <c r="H32" s="67">
        <f t="shared" si="5"/>
        <v>0</v>
      </c>
      <c r="I32" s="65">
        <f t="shared" si="5"/>
        <v>6780000</v>
      </c>
      <c r="J32" s="7">
        <f t="shared" si="5"/>
        <v>6857000</v>
      </c>
      <c r="K32" s="66">
        <f t="shared" si="5"/>
        <v>6972000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4810458</v>
      </c>
      <c r="C35" s="6">
        <v>14875822</v>
      </c>
      <c r="D35" s="23">
        <v>15144441</v>
      </c>
      <c r="E35" s="24">
        <v>7827213</v>
      </c>
      <c r="F35" s="6">
        <v>7827480</v>
      </c>
      <c r="G35" s="25">
        <v>7827480</v>
      </c>
      <c r="H35" s="26">
        <v>-5100002</v>
      </c>
      <c r="I35" s="24">
        <v>8792439</v>
      </c>
      <c r="J35" s="6">
        <v>9275792</v>
      </c>
      <c r="K35" s="25">
        <v>9761638</v>
      </c>
    </row>
    <row r="36" spans="1:11" ht="13.5">
      <c r="A36" s="22" t="s">
        <v>39</v>
      </c>
      <c r="B36" s="6">
        <v>353475508</v>
      </c>
      <c r="C36" s="6">
        <v>217133553</v>
      </c>
      <c r="D36" s="23">
        <v>227057251</v>
      </c>
      <c r="E36" s="24">
        <v>319839377</v>
      </c>
      <c r="F36" s="6">
        <v>319839110</v>
      </c>
      <c r="G36" s="25">
        <v>319839110</v>
      </c>
      <c r="H36" s="26">
        <v>12103634</v>
      </c>
      <c r="I36" s="24">
        <v>335191666</v>
      </c>
      <c r="J36" s="6">
        <v>354967976</v>
      </c>
      <c r="K36" s="25">
        <v>374846182</v>
      </c>
    </row>
    <row r="37" spans="1:11" ht="13.5">
      <c r="A37" s="22" t="s">
        <v>40</v>
      </c>
      <c r="B37" s="6">
        <v>16708222</v>
      </c>
      <c r="C37" s="6">
        <v>24233709</v>
      </c>
      <c r="D37" s="23">
        <v>22358605</v>
      </c>
      <c r="E37" s="24">
        <v>5243000</v>
      </c>
      <c r="F37" s="6">
        <v>5243000</v>
      </c>
      <c r="G37" s="25">
        <v>5243000</v>
      </c>
      <c r="H37" s="26">
        <v>-11122037</v>
      </c>
      <c r="I37" s="24">
        <v>5494664</v>
      </c>
      <c r="J37" s="6">
        <v>5818849</v>
      </c>
      <c r="K37" s="25">
        <v>6144705</v>
      </c>
    </row>
    <row r="38" spans="1:11" ht="13.5">
      <c r="A38" s="22" t="s">
        <v>41</v>
      </c>
      <c r="B38" s="6">
        <v>18034291</v>
      </c>
      <c r="C38" s="6">
        <v>16070801</v>
      </c>
      <c r="D38" s="23">
        <v>11260738</v>
      </c>
      <c r="E38" s="24">
        <v>17338000</v>
      </c>
      <c r="F38" s="6">
        <v>17338000</v>
      </c>
      <c r="G38" s="25">
        <v>17338000</v>
      </c>
      <c r="H38" s="26">
        <v>-109814</v>
      </c>
      <c r="I38" s="24">
        <v>18105280</v>
      </c>
      <c r="J38" s="6">
        <v>18844964</v>
      </c>
      <c r="K38" s="25">
        <v>19655151</v>
      </c>
    </row>
    <row r="39" spans="1:11" ht="13.5">
      <c r="A39" s="22" t="s">
        <v>42</v>
      </c>
      <c r="B39" s="6">
        <v>323543453</v>
      </c>
      <c r="C39" s="6">
        <v>191704865</v>
      </c>
      <c r="D39" s="23">
        <v>208582349</v>
      </c>
      <c r="E39" s="24">
        <v>305085590</v>
      </c>
      <c r="F39" s="6">
        <v>305085590</v>
      </c>
      <c r="G39" s="25">
        <v>305085590</v>
      </c>
      <c r="H39" s="26">
        <v>18235483</v>
      </c>
      <c r="I39" s="24">
        <v>320384162</v>
      </c>
      <c r="J39" s="6">
        <v>339579956</v>
      </c>
      <c r="K39" s="25">
        <v>358807964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-2706237</v>
      </c>
      <c r="C42" s="6">
        <v>11503668</v>
      </c>
      <c r="D42" s="23">
        <v>11633918</v>
      </c>
      <c r="E42" s="24">
        <v>12119097</v>
      </c>
      <c r="F42" s="6">
        <v>18526028</v>
      </c>
      <c r="G42" s="25">
        <v>18526028</v>
      </c>
      <c r="H42" s="26">
        <v>8823889</v>
      </c>
      <c r="I42" s="24">
        <v>8686926</v>
      </c>
      <c r="J42" s="6">
        <v>9132470</v>
      </c>
      <c r="K42" s="25">
        <v>8918143</v>
      </c>
    </row>
    <row r="43" spans="1:11" ht="13.5">
      <c r="A43" s="22" t="s">
        <v>45</v>
      </c>
      <c r="B43" s="6">
        <v>-1605743</v>
      </c>
      <c r="C43" s="6">
        <v>-4874554</v>
      </c>
      <c r="D43" s="23">
        <v>-9044046</v>
      </c>
      <c r="E43" s="24">
        <v>-9492000</v>
      </c>
      <c r="F43" s="6">
        <v>-15812107</v>
      </c>
      <c r="G43" s="25">
        <v>-15812107</v>
      </c>
      <c r="H43" s="26">
        <v>-8084884</v>
      </c>
      <c r="I43" s="24">
        <v>-6780000</v>
      </c>
      <c r="J43" s="6">
        <v>-6857000</v>
      </c>
      <c r="K43" s="25">
        <v>-6972000</v>
      </c>
    </row>
    <row r="44" spans="1:11" ht="13.5">
      <c r="A44" s="22" t="s">
        <v>46</v>
      </c>
      <c r="B44" s="6">
        <v>-75049</v>
      </c>
      <c r="C44" s="6">
        <v>-23</v>
      </c>
      <c r="D44" s="23">
        <v>0</v>
      </c>
      <c r="E44" s="24">
        <v>-500001</v>
      </c>
      <c r="F44" s="6">
        <v>-500000</v>
      </c>
      <c r="G44" s="25">
        <v>-500000</v>
      </c>
      <c r="H44" s="26">
        <v>-100000</v>
      </c>
      <c r="I44" s="24">
        <v>-275474</v>
      </c>
      <c r="J44" s="6">
        <v>-210201</v>
      </c>
      <c r="K44" s="25">
        <v>-201141</v>
      </c>
    </row>
    <row r="45" spans="1:11" ht="13.5">
      <c r="A45" s="34" t="s">
        <v>47</v>
      </c>
      <c r="B45" s="7">
        <v>-1698199</v>
      </c>
      <c r="C45" s="7">
        <v>4930892</v>
      </c>
      <c r="D45" s="64">
        <v>7520518</v>
      </c>
      <c r="E45" s="65">
        <v>2127096</v>
      </c>
      <c r="F45" s="7">
        <v>2213921</v>
      </c>
      <c r="G45" s="66">
        <v>2213921</v>
      </c>
      <c r="H45" s="67">
        <v>860190</v>
      </c>
      <c r="I45" s="65">
        <v>3845372</v>
      </c>
      <c r="J45" s="7">
        <v>5910641</v>
      </c>
      <c r="K45" s="66">
        <v>7655643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-1698199</v>
      </c>
      <c r="C48" s="6">
        <v>4930646</v>
      </c>
      <c r="D48" s="23">
        <v>7520518</v>
      </c>
      <c r="E48" s="24">
        <v>2137092</v>
      </c>
      <c r="F48" s="6">
        <v>2137090</v>
      </c>
      <c r="G48" s="25">
        <v>2137090</v>
      </c>
      <c r="H48" s="26">
        <v>-6501188</v>
      </c>
      <c r="I48" s="24">
        <v>2829192</v>
      </c>
      <c r="J48" s="6">
        <v>2960715</v>
      </c>
      <c r="K48" s="25">
        <v>3092915</v>
      </c>
    </row>
    <row r="49" spans="1:11" ht="13.5">
      <c r="A49" s="22" t="s">
        <v>50</v>
      </c>
      <c r="B49" s="6">
        <f>+B75</f>
        <v>5229711.7310099</v>
      </c>
      <c r="C49" s="6">
        <f aca="true" t="shared" si="6" ref="C49:K49">+C75</f>
        <v>22419357.497174125</v>
      </c>
      <c r="D49" s="23">
        <f t="shared" si="6"/>
        <v>10840261.600156698</v>
      </c>
      <c r="E49" s="24">
        <f t="shared" si="6"/>
        <v>2941263.3419573186</v>
      </c>
      <c r="F49" s="6">
        <f t="shared" si="6"/>
        <v>2774559.4317413443</v>
      </c>
      <c r="G49" s="25">
        <f t="shared" si="6"/>
        <v>2774559.4317413443</v>
      </c>
      <c r="H49" s="26">
        <f t="shared" si="6"/>
        <v>-11290288</v>
      </c>
      <c r="I49" s="24">
        <f t="shared" si="6"/>
        <v>2635421.957413489</v>
      </c>
      <c r="J49" s="6">
        <f t="shared" si="6"/>
        <v>2544615.4355761777</v>
      </c>
      <c r="K49" s="25">
        <f t="shared" si="6"/>
        <v>2661670.86716321</v>
      </c>
    </row>
    <row r="50" spans="1:11" ht="13.5">
      <c r="A50" s="34" t="s">
        <v>51</v>
      </c>
      <c r="B50" s="7">
        <f>+B48-B49</f>
        <v>-6927910.7310099</v>
      </c>
      <c r="C50" s="7">
        <f aca="true" t="shared" si="7" ref="C50:K50">+C48-C49</f>
        <v>-17488711.497174125</v>
      </c>
      <c r="D50" s="64">
        <f t="shared" si="7"/>
        <v>-3319743.6001566984</v>
      </c>
      <c r="E50" s="65">
        <f t="shared" si="7"/>
        <v>-804171.3419573186</v>
      </c>
      <c r="F50" s="7">
        <f t="shared" si="7"/>
        <v>-637469.4317413443</v>
      </c>
      <c r="G50" s="66">
        <f t="shared" si="7"/>
        <v>-637469.4317413443</v>
      </c>
      <c r="H50" s="67">
        <f t="shared" si="7"/>
        <v>4789100</v>
      </c>
      <c r="I50" s="65">
        <f t="shared" si="7"/>
        <v>193770.042586511</v>
      </c>
      <c r="J50" s="7">
        <f t="shared" si="7"/>
        <v>416099.56442382233</v>
      </c>
      <c r="K50" s="66">
        <f t="shared" si="7"/>
        <v>431244.1328367898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353475608</v>
      </c>
      <c r="C53" s="6">
        <v>346155258</v>
      </c>
      <c r="D53" s="23">
        <v>330074253</v>
      </c>
      <c r="E53" s="24">
        <v>319839378</v>
      </c>
      <c r="F53" s="6">
        <v>326159485</v>
      </c>
      <c r="G53" s="25">
        <v>326159485</v>
      </c>
      <c r="H53" s="26">
        <v>310347378</v>
      </c>
      <c r="I53" s="24">
        <v>341815139</v>
      </c>
      <c r="J53" s="6">
        <v>361982233</v>
      </c>
      <c r="K53" s="25">
        <v>382253238</v>
      </c>
    </row>
    <row r="54" spans="1:11" ht="13.5">
      <c r="A54" s="22" t="s">
        <v>106</v>
      </c>
      <c r="B54" s="6">
        <v>8862784</v>
      </c>
      <c r="C54" s="6">
        <v>7175345</v>
      </c>
      <c r="D54" s="23">
        <v>7374354</v>
      </c>
      <c r="E54" s="24">
        <v>399451</v>
      </c>
      <c r="F54" s="6">
        <v>399451</v>
      </c>
      <c r="G54" s="25">
        <v>399451</v>
      </c>
      <c r="H54" s="26">
        <v>0</v>
      </c>
      <c r="I54" s="24">
        <v>7823757</v>
      </c>
      <c r="J54" s="6">
        <v>8285359</v>
      </c>
      <c r="K54" s="25">
        <v>8749339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845691</v>
      </c>
      <c r="E56" s="24">
        <v>787356</v>
      </c>
      <c r="F56" s="6">
        <v>731915</v>
      </c>
      <c r="G56" s="25">
        <v>731915</v>
      </c>
      <c r="H56" s="26">
        <v>0</v>
      </c>
      <c r="I56" s="24">
        <v>989335</v>
      </c>
      <c r="J56" s="6">
        <v>1038759</v>
      </c>
      <c r="K56" s="25">
        <v>1090892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2360</v>
      </c>
      <c r="D59" s="23">
        <v>0</v>
      </c>
      <c r="E59" s="24">
        <v>0</v>
      </c>
      <c r="F59" s="6">
        <v>1855</v>
      </c>
      <c r="G59" s="25">
        <v>1855</v>
      </c>
      <c r="H59" s="26">
        <v>0</v>
      </c>
      <c r="I59" s="24">
        <v>222</v>
      </c>
      <c r="J59" s="6">
        <v>235</v>
      </c>
      <c r="K59" s="25">
        <v>248</v>
      </c>
    </row>
    <row r="60" spans="1:11" ht="13.5">
      <c r="A60" s="33" t="s">
        <v>58</v>
      </c>
      <c r="B60" s="6">
        <v>0</v>
      </c>
      <c r="C60" s="6">
        <v>1847455</v>
      </c>
      <c r="D60" s="23">
        <v>0</v>
      </c>
      <c r="E60" s="24">
        <v>1482168</v>
      </c>
      <c r="F60" s="6">
        <v>1482168</v>
      </c>
      <c r="G60" s="25">
        <v>1482168</v>
      </c>
      <c r="H60" s="26">
        <v>0</v>
      </c>
      <c r="I60" s="24">
        <v>1257391</v>
      </c>
      <c r="J60" s="6">
        <v>1331576</v>
      </c>
      <c r="K60" s="25">
        <v>1406144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196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1741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1.560813131129169</v>
      </c>
      <c r="C70" s="5">
        <f aca="true" t="shared" si="8" ref="C70:K70">IF(ISERROR(C71/C72),0,(C71/C72))</f>
        <v>-0.17973025143313745</v>
      </c>
      <c r="D70" s="5">
        <f t="shared" si="8"/>
        <v>1.1200538139081344</v>
      </c>
      <c r="E70" s="5">
        <f t="shared" si="8"/>
        <v>0.4612586865213652</v>
      </c>
      <c r="F70" s="5">
        <f t="shared" si="8"/>
        <v>0.49463880944348154</v>
      </c>
      <c r="G70" s="5">
        <f t="shared" si="8"/>
        <v>0.49463880944348154</v>
      </c>
      <c r="H70" s="5">
        <f t="shared" si="8"/>
        <v>0</v>
      </c>
      <c r="I70" s="5">
        <f t="shared" si="8"/>
        <v>0.5467371014882096</v>
      </c>
      <c r="J70" s="5">
        <f t="shared" si="8"/>
        <v>0.5912095122009648</v>
      </c>
      <c r="K70" s="5">
        <f t="shared" si="8"/>
        <v>0.5955599555833908</v>
      </c>
    </row>
    <row r="71" spans="1:11" ht="12.75" hidden="1">
      <c r="A71" s="1" t="s">
        <v>112</v>
      </c>
      <c r="B71" s="1">
        <f>+B83</f>
        <v>9212879</v>
      </c>
      <c r="C71" s="1">
        <f aca="true" t="shared" si="9" ref="C71:K71">+C83</f>
        <v>-960894</v>
      </c>
      <c r="D71" s="1">
        <f t="shared" si="9"/>
        <v>6458834</v>
      </c>
      <c r="E71" s="1">
        <f t="shared" si="9"/>
        <v>3811488</v>
      </c>
      <c r="F71" s="1">
        <f t="shared" si="9"/>
        <v>4543531</v>
      </c>
      <c r="G71" s="1">
        <f t="shared" si="9"/>
        <v>4543531</v>
      </c>
      <c r="H71" s="1">
        <f t="shared" si="9"/>
        <v>4214924</v>
      </c>
      <c r="I71" s="1">
        <f t="shared" si="9"/>
        <v>4721556</v>
      </c>
      <c r="J71" s="1">
        <f t="shared" si="9"/>
        <v>5404754</v>
      </c>
      <c r="K71" s="1">
        <f t="shared" si="9"/>
        <v>5747418</v>
      </c>
    </row>
    <row r="72" spans="1:11" ht="12.75" hidden="1">
      <c r="A72" s="1" t="s">
        <v>113</v>
      </c>
      <c r="B72" s="1">
        <f>+B77</f>
        <v>5902615</v>
      </c>
      <c r="C72" s="1">
        <f aca="true" t="shared" si="10" ref="C72:K72">+C77</f>
        <v>5346312</v>
      </c>
      <c r="D72" s="1">
        <f t="shared" si="10"/>
        <v>5766539</v>
      </c>
      <c r="E72" s="1">
        <f t="shared" si="10"/>
        <v>8263233</v>
      </c>
      <c r="F72" s="1">
        <f t="shared" si="10"/>
        <v>9185553</v>
      </c>
      <c r="G72" s="1">
        <f t="shared" si="10"/>
        <v>9185553</v>
      </c>
      <c r="H72" s="1">
        <f t="shared" si="10"/>
        <v>0</v>
      </c>
      <c r="I72" s="1">
        <f t="shared" si="10"/>
        <v>8635880</v>
      </c>
      <c r="J72" s="1">
        <f t="shared" si="10"/>
        <v>9141859</v>
      </c>
      <c r="K72" s="1">
        <f t="shared" si="10"/>
        <v>9650444</v>
      </c>
    </row>
    <row r="73" spans="1:11" ht="12.75" hidden="1">
      <c r="A73" s="1" t="s">
        <v>114</v>
      </c>
      <c r="B73" s="1">
        <f>+B74</f>
        <v>3806613.5</v>
      </c>
      <c r="C73" s="1">
        <f aca="true" t="shared" si="11" ref="C73:K73">+(C78+C80+C81+C82)-(B78+B80+B81+B82)</f>
        <v>5104106</v>
      </c>
      <c r="D73" s="1">
        <f t="shared" si="11"/>
        <v>-2303948</v>
      </c>
      <c r="E73" s="1">
        <f t="shared" si="11"/>
        <v>-1927047</v>
      </c>
      <c r="F73" s="1">
        <f>+(F78+F80+F81+F82)-(D78+D80+D81+D82)</f>
        <v>-1926778</v>
      </c>
      <c r="G73" s="1">
        <f>+(G78+G80+G81+G82)-(D78+D80+D81+D82)</f>
        <v>-1926778</v>
      </c>
      <c r="H73" s="1">
        <f>+(H78+H80+H81+H82)-(D78+D80+D81+D82)</f>
        <v>-5684233</v>
      </c>
      <c r="I73" s="1">
        <f>+(I78+I80+I81+I82)-(E78+E80+E81+E82)</f>
        <v>239526</v>
      </c>
      <c r="J73" s="1">
        <f t="shared" si="11"/>
        <v>308548</v>
      </c>
      <c r="K73" s="1">
        <f t="shared" si="11"/>
        <v>310140</v>
      </c>
    </row>
    <row r="74" spans="1:11" ht="12.75" hidden="1">
      <c r="A74" s="1" t="s">
        <v>115</v>
      </c>
      <c r="B74" s="1">
        <f>+TREND(C74:E74)</f>
        <v>3806613.5</v>
      </c>
      <c r="C74" s="1">
        <f>+C73</f>
        <v>5104106</v>
      </c>
      <c r="D74" s="1">
        <f aca="true" t="shared" si="12" ref="D74:K74">+D73</f>
        <v>-2303948</v>
      </c>
      <c r="E74" s="1">
        <f t="shared" si="12"/>
        <v>-1927047</v>
      </c>
      <c r="F74" s="1">
        <f t="shared" si="12"/>
        <v>-1926778</v>
      </c>
      <c r="G74" s="1">
        <f t="shared" si="12"/>
        <v>-1926778</v>
      </c>
      <c r="H74" s="1">
        <f t="shared" si="12"/>
        <v>-5684233</v>
      </c>
      <c r="I74" s="1">
        <f t="shared" si="12"/>
        <v>239526</v>
      </c>
      <c r="J74" s="1">
        <f t="shared" si="12"/>
        <v>308548</v>
      </c>
      <c r="K74" s="1">
        <f t="shared" si="12"/>
        <v>310140</v>
      </c>
    </row>
    <row r="75" spans="1:11" ht="12.75" hidden="1">
      <c r="A75" s="1" t="s">
        <v>116</v>
      </c>
      <c r="B75" s="1">
        <f>+B84-(((B80+B81+B78)*B70)-B79)</f>
        <v>5229711.7310099</v>
      </c>
      <c r="C75" s="1">
        <f aca="true" t="shared" si="13" ref="C75:K75">+C84-(((C80+C81+C78)*C70)-C79)</f>
        <v>22419357.497174125</v>
      </c>
      <c r="D75" s="1">
        <f t="shared" si="13"/>
        <v>10840261.600156698</v>
      </c>
      <c r="E75" s="1">
        <f t="shared" si="13"/>
        <v>2941263.3419573186</v>
      </c>
      <c r="F75" s="1">
        <f t="shared" si="13"/>
        <v>2774559.4317413443</v>
      </c>
      <c r="G75" s="1">
        <f t="shared" si="13"/>
        <v>2774559.4317413443</v>
      </c>
      <c r="H75" s="1">
        <f t="shared" si="13"/>
        <v>-11290288</v>
      </c>
      <c r="I75" s="1">
        <f t="shared" si="13"/>
        <v>2635421.957413489</v>
      </c>
      <c r="J75" s="1">
        <f t="shared" si="13"/>
        <v>2544615.4355761777</v>
      </c>
      <c r="K75" s="1">
        <f t="shared" si="13"/>
        <v>2661670.86716321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5902615</v>
      </c>
      <c r="C77" s="3">
        <v>5346312</v>
      </c>
      <c r="D77" s="3">
        <v>5766539</v>
      </c>
      <c r="E77" s="3">
        <v>8263233</v>
      </c>
      <c r="F77" s="3">
        <v>9185553</v>
      </c>
      <c r="G77" s="3">
        <v>9185553</v>
      </c>
      <c r="H77" s="3">
        <v>0</v>
      </c>
      <c r="I77" s="3">
        <v>8635880</v>
      </c>
      <c r="J77" s="3">
        <v>9141859</v>
      </c>
      <c r="K77" s="3">
        <v>9650444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11655595</v>
      </c>
      <c r="C79" s="3">
        <v>20762044</v>
      </c>
      <c r="D79" s="3">
        <v>18587862</v>
      </c>
      <c r="E79" s="3">
        <v>5243000</v>
      </c>
      <c r="F79" s="3">
        <v>5243000</v>
      </c>
      <c r="G79" s="3">
        <v>5243000</v>
      </c>
      <c r="H79" s="3">
        <v>-11290288</v>
      </c>
      <c r="I79" s="3">
        <v>5494664</v>
      </c>
      <c r="J79" s="3">
        <v>5818849</v>
      </c>
      <c r="K79" s="3">
        <v>6144705</v>
      </c>
    </row>
    <row r="80" spans="1:11" ht="12.75" hidden="1">
      <c r="A80" s="2" t="s">
        <v>67</v>
      </c>
      <c r="B80" s="3">
        <v>373677</v>
      </c>
      <c r="C80" s="3">
        <v>935606</v>
      </c>
      <c r="D80" s="3">
        <v>372565</v>
      </c>
      <c r="E80" s="3">
        <v>1510120</v>
      </c>
      <c r="F80" s="3">
        <v>1510000</v>
      </c>
      <c r="G80" s="3">
        <v>1510000</v>
      </c>
      <c r="H80" s="3">
        <v>1851057</v>
      </c>
      <c r="I80" s="3">
        <v>1582606</v>
      </c>
      <c r="J80" s="3">
        <v>1675979</v>
      </c>
      <c r="K80" s="3">
        <v>1769834</v>
      </c>
    </row>
    <row r="81" spans="1:11" ht="12.75" hidden="1">
      <c r="A81" s="2" t="s">
        <v>68</v>
      </c>
      <c r="B81" s="3">
        <v>3743333</v>
      </c>
      <c r="C81" s="3">
        <v>8285510</v>
      </c>
      <c r="D81" s="3">
        <v>6544603</v>
      </c>
      <c r="E81" s="3">
        <v>3480001</v>
      </c>
      <c r="F81" s="3">
        <v>3480390</v>
      </c>
      <c r="G81" s="3">
        <v>3480390</v>
      </c>
      <c r="H81" s="3">
        <v>-618122</v>
      </c>
      <c r="I81" s="3">
        <v>3647041</v>
      </c>
      <c r="J81" s="3">
        <v>3862216</v>
      </c>
      <c r="K81" s="3">
        <v>4078501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9212879</v>
      </c>
      <c r="C83" s="3">
        <v>-960894</v>
      </c>
      <c r="D83" s="3">
        <v>6458834</v>
      </c>
      <c r="E83" s="3">
        <v>3811488</v>
      </c>
      <c r="F83" s="3">
        <v>4543531</v>
      </c>
      <c r="G83" s="3">
        <v>4543531</v>
      </c>
      <c r="H83" s="3">
        <v>4214924</v>
      </c>
      <c r="I83" s="3">
        <v>4721556</v>
      </c>
      <c r="J83" s="3">
        <v>5404754</v>
      </c>
      <c r="K83" s="3">
        <v>5747418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22110804</v>
      </c>
      <c r="J85" s="3">
        <v>23437452</v>
      </c>
      <c r="K85" s="3">
        <v>24843699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11689240</v>
      </c>
      <c r="C5" s="6">
        <v>13842798</v>
      </c>
      <c r="D5" s="23">
        <v>17614447</v>
      </c>
      <c r="E5" s="24">
        <v>26018845</v>
      </c>
      <c r="F5" s="6">
        <v>27018845</v>
      </c>
      <c r="G5" s="25">
        <v>27018845</v>
      </c>
      <c r="H5" s="26">
        <v>0</v>
      </c>
      <c r="I5" s="24">
        <v>26218845</v>
      </c>
      <c r="J5" s="6">
        <v>27320036</v>
      </c>
      <c r="K5" s="25">
        <v>28650522</v>
      </c>
    </row>
    <row r="6" spans="1:11" ht="13.5">
      <c r="A6" s="22" t="s">
        <v>18</v>
      </c>
      <c r="B6" s="6">
        <v>71037371</v>
      </c>
      <c r="C6" s="6">
        <v>71471518</v>
      </c>
      <c r="D6" s="23">
        <v>73300934</v>
      </c>
      <c r="E6" s="24">
        <v>88609990</v>
      </c>
      <c r="F6" s="6">
        <v>72277000</v>
      </c>
      <c r="G6" s="25">
        <v>72277000</v>
      </c>
      <c r="H6" s="26">
        <v>0</v>
      </c>
      <c r="I6" s="24">
        <v>78887500</v>
      </c>
      <c r="J6" s="6">
        <v>82239385</v>
      </c>
      <c r="K6" s="25">
        <v>86277918</v>
      </c>
    </row>
    <row r="7" spans="1:11" ht="13.5">
      <c r="A7" s="22" t="s">
        <v>19</v>
      </c>
      <c r="B7" s="6">
        <v>6801594</v>
      </c>
      <c r="C7" s="6">
        <v>17105</v>
      </c>
      <c r="D7" s="23">
        <v>262150</v>
      </c>
      <c r="E7" s="24">
        <v>15750</v>
      </c>
      <c r="F7" s="6">
        <v>120000</v>
      </c>
      <c r="G7" s="25">
        <v>120000</v>
      </c>
      <c r="H7" s="26">
        <v>0</v>
      </c>
      <c r="I7" s="24">
        <v>120000</v>
      </c>
      <c r="J7" s="6">
        <v>125040</v>
      </c>
      <c r="K7" s="25">
        <v>131129</v>
      </c>
    </row>
    <row r="8" spans="1:11" ht="13.5">
      <c r="A8" s="22" t="s">
        <v>20</v>
      </c>
      <c r="B8" s="6">
        <v>37357403</v>
      </c>
      <c r="C8" s="6">
        <v>48571000</v>
      </c>
      <c r="D8" s="23">
        <v>50936027</v>
      </c>
      <c r="E8" s="24">
        <v>54401000</v>
      </c>
      <c r="F8" s="6">
        <v>53467000</v>
      </c>
      <c r="G8" s="25">
        <v>53467000</v>
      </c>
      <c r="H8" s="26">
        <v>0</v>
      </c>
      <c r="I8" s="24">
        <v>55402000</v>
      </c>
      <c r="J8" s="6">
        <v>55133000</v>
      </c>
      <c r="K8" s="25">
        <v>57448000</v>
      </c>
    </row>
    <row r="9" spans="1:11" ht="13.5">
      <c r="A9" s="22" t="s">
        <v>21</v>
      </c>
      <c r="B9" s="6">
        <v>1971712</v>
      </c>
      <c r="C9" s="6">
        <v>8516325</v>
      </c>
      <c r="D9" s="23">
        <v>9539140</v>
      </c>
      <c r="E9" s="24">
        <v>17026586</v>
      </c>
      <c r="F9" s="6">
        <v>17674260</v>
      </c>
      <c r="G9" s="25">
        <v>17674260</v>
      </c>
      <c r="H9" s="26">
        <v>0</v>
      </c>
      <c r="I9" s="24">
        <v>16953930</v>
      </c>
      <c r="J9" s="6">
        <v>17665996</v>
      </c>
      <c r="K9" s="25">
        <v>18526330</v>
      </c>
    </row>
    <row r="10" spans="1:11" ht="25.5">
      <c r="A10" s="27" t="s">
        <v>105</v>
      </c>
      <c r="B10" s="28">
        <f>SUM(B5:B9)</f>
        <v>128857320</v>
      </c>
      <c r="C10" s="29">
        <f aca="true" t="shared" si="0" ref="C10:K10">SUM(C5:C9)</f>
        <v>142418746</v>
      </c>
      <c r="D10" s="30">
        <f t="shared" si="0"/>
        <v>151652698</v>
      </c>
      <c r="E10" s="28">
        <f t="shared" si="0"/>
        <v>186072171</v>
      </c>
      <c r="F10" s="29">
        <f t="shared" si="0"/>
        <v>170557105</v>
      </c>
      <c r="G10" s="31">
        <f t="shared" si="0"/>
        <v>170557105</v>
      </c>
      <c r="H10" s="32">
        <f t="shared" si="0"/>
        <v>0</v>
      </c>
      <c r="I10" s="28">
        <f t="shared" si="0"/>
        <v>177582275</v>
      </c>
      <c r="J10" s="29">
        <f t="shared" si="0"/>
        <v>182483457</v>
      </c>
      <c r="K10" s="31">
        <f t="shared" si="0"/>
        <v>191033899</v>
      </c>
    </row>
    <row r="11" spans="1:11" ht="13.5">
      <c r="A11" s="22" t="s">
        <v>22</v>
      </c>
      <c r="B11" s="6">
        <v>49458448</v>
      </c>
      <c r="C11" s="6">
        <v>62611930</v>
      </c>
      <c r="D11" s="23">
        <v>75168472</v>
      </c>
      <c r="E11" s="24">
        <v>73480358</v>
      </c>
      <c r="F11" s="6">
        <v>74450450</v>
      </c>
      <c r="G11" s="25">
        <v>74450450</v>
      </c>
      <c r="H11" s="26">
        <v>0</v>
      </c>
      <c r="I11" s="24">
        <v>72451245</v>
      </c>
      <c r="J11" s="6">
        <v>90826281</v>
      </c>
      <c r="K11" s="25">
        <v>96965369</v>
      </c>
    </row>
    <row r="12" spans="1:11" ht="13.5">
      <c r="A12" s="22" t="s">
        <v>23</v>
      </c>
      <c r="B12" s="6">
        <v>4752130</v>
      </c>
      <c r="C12" s="6">
        <v>5009075</v>
      </c>
      <c r="D12" s="23">
        <v>4703976</v>
      </c>
      <c r="E12" s="24">
        <v>4415000</v>
      </c>
      <c r="F12" s="6">
        <v>6087000</v>
      </c>
      <c r="G12" s="25">
        <v>6087000</v>
      </c>
      <c r="H12" s="26">
        <v>0</v>
      </c>
      <c r="I12" s="24">
        <v>4937000</v>
      </c>
      <c r="J12" s="6">
        <v>5035740</v>
      </c>
      <c r="K12" s="25">
        <v>5186812</v>
      </c>
    </row>
    <row r="13" spans="1:11" ht="13.5">
      <c r="A13" s="22" t="s">
        <v>106</v>
      </c>
      <c r="B13" s="6">
        <v>33457305</v>
      </c>
      <c r="C13" s="6">
        <v>35681708</v>
      </c>
      <c r="D13" s="23">
        <v>43249655</v>
      </c>
      <c r="E13" s="24">
        <v>7255107</v>
      </c>
      <c r="F13" s="6">
        <v>4071360</v>
      </c>
      <c r="G13" s="25">
        <v>4071360</v>
      </c>
      <c r="H13" s="26">
        <v>0</v>
      </c>
      <c r="I13" s="24">
        <v>0</v>
      </c>
      <c r="J13" s="6">
        <v>0</v>
      </c>
      <c r="K13" s="25">
        <v>0</v>
      </c>
    </row>
    <row r="14" spans="1:11" ht="13.5">
      <c r="A14" s="22" t="s">
        <v>24</v>
      </c>
      <c r="B14" s="6">
        <v>1256192</v>
      </c>
      <c r="C14" s="6">
        <v>996556</v>
      </c>
      <c r="D14" s="23">
        <v>2319928</v>
      </c>
      <c r="E14" s="24">
        <v>1011000</v>
      </c>
      <c r="F14" s="6">
        <v>1820000</v>
      </c>
      <c r="G14" s="25">
        <v>1820000</v>
      </c>
      <c r="H14" s="26">
        <v>0</v>
      </c>
      <c r="I14" s="24">
        <v>1820000</v>
      </c>
      <c r="J14" s="6">
        <v>1856400</v>
      </c>
      <c r="K14" s="25">
        <v>1912092</v>
      </c>
    </row>
    <row r="15" spans="1:11" ht="13.5">
      <c r="A15" s="22" t="s">
        <v>25</v>
      </c>
      <c r="B15" s="6">
        <v>34247634</v>
      </c>
      <c r="C15" s="6">
        <v>41395335</v>
      </c>
      <c r="D15" s="23">
        <v>45664738</v>
      </c>
      <c r="E15" s="24">
        <v>48741000</v>
      </c>
      <c r="F15" s="6">
        <v>46936817</v>
      </c>
      <c r="G15" s="25">
        <v>46936817</v>
      </c>
      <c r="H15" s="26">
        <v>0</v>
      </c>
      <c r="I15" s="24">
        <v>52490080</v>
      </c>
      <c r="J15" s="6">
        <v>53539882</v>
      </c>
      <c r="K15" s="25">
        <v>55146078</v>
      </c>
    </row>
    <row r="16" spans="1:11" ht="13.5">
      <c r="A16" s="33" t="s">
        <v>26</v>
      </c>
      <c r="B16" s="6">
        <v>6569819</v>
      </c>
      <c r="C16" s="6">
        <v>11120640</v>
      </c>
      <c r="D16" s="23">
        <v>20498556</v>
      </c>
      <c r="E16" s="24">
        <v>4158000</v>
      </c>
      <c r="F16" s="6">
        <v>13102200</v>
      </c>
      <c r="G16" s="25">
        <v>13102200</v>
      </c>
      <c r="H16" s="26">
        <v>0</v>
      </c>
      <c r="I16" s="24">
        <v>5748667</v>
      </c>
      <c r="J16" s="6">
        <v>5871626</v>
      </c>
      <c r="K16" s="25">
        <v>6054268</v>
      </c>
    </row>
    <row r="17" spans="1:11" ht="13.5">
      <c r="A17" s="22" t="s">
        <v>27</v>
      </c>
      <c r="B17" s="6">
        <v>67106637</v>
      </c>
      <c r="C17" s="6">
        <v>43254976</v>
      </c>
      <c r="D17" s="23">
        <v>40784400</v>
      </c>
      <c r="E17" s="24">
        <v>48970400</v>
      </c>
      <c r="F17" s="6">
        <v>47201279</v>
      </c>
      <c r="G17" s="25">
        <v>47201279</v>
      </c>
      <c r="H17" s="26">
        <v>0</v>
      </c>
      <c r="I17" s="24">
        <v>42565279</v>
      </c>
      <c r="J17" s="6">
        <v>43416585</v>
      </c>
      <c r="K17" s="25">
        <v>44719083</v>
      </c>
    </row>
    <row r="18" spans="1:11" ht="13.5">
      <c r="A18" s="34" t="s">
        <v>28</v>
      </c>
      <c r="B18" s="35">
        <f>SUM(B11:B17)</f>
        <v>196848165</v>
      </c>
      <c r="C18" s="36">
        <f aca="true" t="shared" si="1" ref="C18:K18">SUM(C11:C17)</f>
        <v>200070220</v>
      </c>
      <c r="D18" s="37">
        <f t="shared" si="1"/>
        <v>232389725</v>
      </c>
      <c r="E18" s="35">
        <f t="shared" si="1"/>
        <v>188030865</v>
      </c>
      <c r="F18" s="36">
        <f t="shared" si="1"/>
        <v>193669106</v>
      </c>
      <c r="G18" s="38">
        <f t="shared" si="1"/>
        <v>193669106</v>
      </c>
      <c r="H18" s="39">
        <f t="shared" si="1"/>
        <v>0</v>
      </c>
      <c r="I18" s="35">
        <f t="shared" si="1"/>
        <v>180012271</v>
      </c>
      <c r="J18" s="36">
        <f t="shared" si="1"/>
        <v>200546514</v>
      </c>
      <c r="K18" s="38">
        <f t="shared" si="1"/>
        <v>209983702</v>
      </c>
    </row>
    <row r="19" spans="1:11" ht="13.5">
      <c r="A19" s="34" t="s">
        <v>29</v>
      </c>
      <c r="B19" s="40">
        <f>+B10-B18</f>
        <v>-67990845</v>
      </c>
      <c r="C19" s="41">
        <f aca="true" t="shared" si="2" ref="C19:K19">+C10-C18</f>
        <v>-57651474</v>
      </c>
      <c r="D19" s="42">
        <f t="shared" si="2"/>
        <v>-80737027</v>
      </c>
      <c r="E19" s="40">
        <f t="shared" si="2"/>
        <v>-1958694</v>
      </c>
      <c r="F19" s="41">
        <f t="shared" si="2"/>
        <v>-23112001</v>
      </c>
      <c r="G19" s="43">
        <f t="shared" si="2"/>
        <v>-23112001</v>
      </c>
      <c r="H19" s="44">
        <f t="shared" si="2"/>
        <v>0</v>
      </c>
      <c r="I19" s="40">
        <f t="shared" si="2"/>
        <v>-2429996</v>
      </c>
      <c r="J19" s="41">
        <f t="shared" si="2"/>
        <v>-18063057</v>
      </c>
      <c r="K19" s="43">
        <f t="shared" si="2"/>
        <v>-18949803</v>
      </c>
    </row>
    <row r="20" spans="1:11" ht="13.5">
      <c r="A20" s="22" t="s">
        <v>30</v>
      </c>
      <c r="B20" s="24">
        <v>17110353</v>
      </c>
      <c r="C20" s="6">
        <v>25080714</v>
      </c>
      <c r="D20" s="23">
        <v>29336176</v>
      </c>
      <c r="E20" s="24">
        <v>21178000</v>
      </c>
      <c r="F20" s="6">
        <v>23112000</v>
      </c>
      <c r="G20" s="25">
        <v>23112000</v>
      </c>
      <c r="H20" s="26">
        <v>0</v>
      </c>
      <c r="I20" s="24">
        <v>24214000</v>
      </c>
      <c r="J20" s="6">
        <v>25465000</v>
      </c>
      <c r="K20" s="25">
        <v>25627000</v>
      </c>
    </row>
    <row r="21" spans="1:11" ht="13.5">
      <c r="A21" s="22" t="s">
        <v>107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108</v>
      </c>
      <c r="B22" s="51">
        <f>SUM(B19:B21)</f>
        <v>-50880492</v>
      </c>
      <c r="C22" s="52">
        <f aca="true" t="shared" si="3" ref="C22:K22">SUM(C19:C21)</f>
        <v>-32570760</v>
      </c>
      <c r="D22" s="53">
        <f t="shared" si="3"/>
        <v>-51400851</v>
      </c>
      <c r="E22" s="51">
        <f t="shared" si="3"/>
        <v>19219306</v>
      </c>
      <c r="F22" s="52">
        <f t="shared" si="3"/>
        <v>-1</v>
      </c>
      <c r="G22" s="54">
        <f t="shared" si="3"/>
        <v>-1</v>
      </c>
      <c r="H22" s="55">
        <f t="shared" si="3"/>
        <v>0</v>
      </c>
      <c r="I22" s="51">
        <f t="shared" si="3"/>
        <v>21784004</v>
      </c>
      <c r="J22" s="52">
        <f t="shared" si="3"/>
        <v>7401943</v>
      </c>
      <c r="K22" s="54">
        <f t="shared" si="3"/>
        <v>6677197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-50880492</v>
      </c>
      <c r="C24" s="41">
        <f aca="true" t="shared" si="4" ref="C24:K24">SUM(C22:C23)</f>
        <v>-32570760</v>
      </c>
      <c r="D24" s="42">
        <f t="shared" si="4"/>
        <v>-51400851</v>
      </c>
      <c r="E24" s="40">
        <f t="shared" si="4"/>
        <v>19219306</v>
      </c>
      <c r="F24" s="41">
        <f t="shared" si="4"/>
        <v>-1</v>
      </c>
      <c r="G24" s="43">
        <f t="shared" si="4"/>
        <v>-1</v>
      </c>
      <c r="H24" s="44">
        <f t="shared" si="4"/>
        <v>0</v>
      </c>
      <c r="I24" s="40">
        <f t="shared" si="4"/>
        <v>21784004</v>
      </c>
      <c r="J24" s="41">
        <f t="shared" si="4"/>
        <v>7401943</v>
      </c>
      <c r="K24" s="43">
        <f t="shared" si="4"/>
        <v>6677197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9687282</v>
      </c>
      <c r="C27" s="7">
        <v>62440576</v>
      </c>
      <c r="D27" s="64">
        <v>55837849</v>
      </c>
      <c r="E27" s="65">
        <v>26592569</v>
      </c>
      <c r="F27" s="7">
        <v>26210569</v>
      </c>
      <c r="G27" s="66">
        <v>26210569</v>
      </c>
      <c r="H27" s="67">
        <v>0</v>
      </c>
      <c r="I27" s="65">
        <v>21784312</v>
      </c>
      <c r="J27" s="7">
        <v>22508001</v>
      </c>
      <c r="K27" s="66">
        <v>23594000</v>
      </c>
    </row>
    <row r="28" spans="1:11" ht="13.5">
      <c r="A28" s="68" t="s">
        <v>30</v>
      </c>
      <c r="B28" s="6">
        <v>8476559</v>
      </c>
      <c r="C28" s="6">
        <v>22666471</v>
      </c>
      <c r="D28" s="23">
        <v>45013150</v>
      </c>
      <c r="E28" s="24">
        <v>21178000</v>
      </c>
      <c r="F28" s="6">
        <v>24310783</v>
      </c>
      <c r="G28" s="25">
        <v>24310783</v>
      </c>
      <c r="H28" s="26">
        <v>0</v>
      </c>
      <c r="I28" s="24">
        <v>21784312</v>
      </c>
      <c r="J28" s="6">
        <v>22508001</v>
      </c>
      <c r="K28" s="25">
        <v>23594000</v>
      </c>
    </row>
    <row r="29" spans="1:11" ht="13.5">
      <c r="A29" s="22" t="s">
        <v>110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500000</v>
      </c>
      <c r="G30" s="25">
        <v>500000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1210723</v>
      </c>
      <c r="C31" s="6">
        <v>39774105</v>
      </c>
      <c r="D31" s="23">
        <v>10824699</v>
      </c>
      <c r="E31" s="24">
        <v>5414569</v>
      </c>
      <c r="F31" s="6">
        <v>1399786</v>
      </c>
      <c r="G31" s="25">
        <v>1399786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9687282</v>
      </c>
      <c r="C32" s="7">
        <f aca="true" t="shared" si="5" ref="C32:K32">SUM(C28:C31)</f>
        <v>62440576</v>
      </c>
      <c r="D32" s="64">
        <f t="shared" si="5"/>
        <v>55837849</v>
      </c>
      <c r="E32" s="65">
        <f t="shared" si="5"/>
        <v>26592569</v>
      </c>
      <c r="F32" s="7">
        <f t="shared" si="5"/>
        <v>26210569</v>
      </c>
      <c r="G32" s="66">
        <f t="shared" si="5"/>
        <v>26210569</v>
      </c>
      <c r="H32" s="67">
        <f t="shared" si="5"/>
        <v>0</v>
      </c>
      <c r="I32" s="65">
        <f t="shared" si="5"/>
        <v>21784312</v>
      </c>
      <c r="J32" s="7">
        <f t="shared" si="5"/>
        <v>22508001</v>
      </c>
      <c r="K32" s="66">
        <f t="shared" si="5"/>
        <v>23594000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16605197</v>
      </c>
      <c r="C35" s="6">
        <v>36431934</v>
      </c>
      <c r="D35" s="23">
        <v>25953914</v>
      </c>
      <c r="E35" s="24">
        <v>15115332</v>
      </c>
      <c r="F35" s="6">
        <v>23998878</v>
      </c>
      <c r="G35" s="25">
        <v>23998878</v>
      </c>
      <c r="H35" s="26">
        <v>35919281</v>
      </c>
      <c r="I35" s="24">
        <v>43810694</v>
      </c>
      <c r="J35" s="6">
        <v>38418104</v>
      </c>
      <c r="K35" s="25">
        <v>33945668</v>
      </c>
    </row>
    <row r="36" spans="1:11" ht="13.5">
      <c r="A36" s="22" t="s">
        <v>39</v>
      </c>
      <c r="B36" s="6">
        <v>824793971</v>
      </c>
      <c r="C36" s="6">
        <v>821511759</v>
      </c>
      <c r="D36" s="23">
        <v>818439816</v>
      </c>
      <c r="E36" s="24">
        <v>830018940</v>
      </c>
      <c r="F36" s="6">
        <v>762004079</v>
      </c>
      <c r="G36" s="25">
        <v>762004079</v>
      </c>
      <c r="H36" s="26">
        <v>842571036</v>
      </c>
      <c r="I36" s="24">
        <v>769254290</v>
      </c>
      <c r="J36" s="6">
        <v>794475664</v>
      </c>
      <c r="K36" s="25">
        <v>771587786</v>
      </c>
    </row>
    <row r="37" spans="1:11" ht="13.5">
      <c r="A37" s="22" t="s">
        <v>40</v>
      </c>
      <c r="B37" s="6">
        <v>51956629</v>
      </c>
      <c r="C37" s="6">
        <v>50169970</v>
      </c>
      <c r="D37" s="23">
        <v>83103816</v>
      </c>
      <c r="E37" s="24">
        <v>55288371</v>
      </c>
      <c r="F37" s="6">
        <v>38301393</v>
      </c>
      <c r="G37" s="25">
        <v>38301393</v>
      </c>
      <c r="H37" s="26">
        <v>115048295</v>
      </c>
      <c r="I37" s="24">
        <v>34328851</v>
      </c>
      <c r="J37" s="6">
        <v>32181948</v>
      </c>
      <c r="K37" s="25">
        <v>30793496</v>
      </c>
    </row>
    <row r="38" spans="1:11" ht="13.5">
      <c r="A38" s="22" t="s">
        <v>41</v>
      </c>
      <c r="B38" s="6">
        <v>27104451</v>
      </c>
      <c r="C38" s="6">
        <v>54308721</v>
      </c>
      <c r="D38" s="23">
        <v>59301988</v>
      </c>
      <c r="E38" s="24">
        <v>58314169</v>
      </c>
      <c r="F38" s="6">
        <v>62571057</v>
      </c>
      <c r="G38" s="25">
        <v>62571057</v>
      </c>
      <c r="H38" s="26">
        <v>59051829</v>
      </c>
      <c r="I38" s="24">
        <v>60651305</v>
      </c>
      <c r="J38" s="6">
        <v>64078395</v>
      </c>
      <c r="K38" s="25">
        <v>67912174</v>
      </c>
    </row>
    <row r="39" spans="1:11" ht="13.5">
      <c r="A39" s="22" t="s">
        <v>42</v>
      </c>
      <c r="B39" s="6">
        <v>762338088</v>
      </c>
      <c r="C39" s="6">
        <v>753465002</v>
      </c>
      <c r="D39" s="23">
        <v>701987926</v>
      </c>
      <c r="E39" s="24">
        <v>731531732</v>
      </c>
      <c r="F39" s="6">
        <v>685130509</v>
      </c>
      <c r="G39" s="25">
        <v>685130509</v>
      </c>
      <c r="H39" s="26">
        <v>704390193</v>
      </c>
      <c r="I39" s="24">
        <v>718084828</v>
      </c>
      <c r="J39" s="6">
        <v>736633425</v>
      </c>
      <c r="K39" s="25">
        <v>706827784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17704712</v>
      </c>
      <c r="C42" s="6">
        <v>69471285</v>
      </c>
      <c r="D42" s="23">
        <v>-6945160</v>
      </c>
      <c r="E42" s="24">
        <v>47054616</v>
      </c>
      <c r="F42" s="6">
        <v>74170588</v>
      </c>
      <c r="G42" s="25">
        <v>74170588</v>
      </c>
      <c r="H42" s="26">
        <v>-37169011</v>
      </c>
      <c r="I42" s="24">
        <v>38284028</v>
      </c>
      <c r="J42" s="6">
        <v>24231943</v>
      </c>
      <c r="K42" s="25">
        <v>24012097</v>
      </c>
    </row>
    <row r="43" spans="1:11" ht="13.5">
      <c r="A43" s="22" t="s">
        <v>45</v>
      </c>
      <c r="B43" s="6">
        <v>-10156197</v>
      </c>
      <c r="C43" s="6">
        <v>4196812</v>
      </c>
      <c r="D43" s="23">
        <v>-24060782</v>
      </c>
      <c r="E43" s="24">
        <v>-26593000</v>
      </c>
      <c r="F43" s="6">
        <v>-29417412</v>
      </c>
      <c r="G43" s="25">
        <v>-29417412</v>
      </c>
      <c r="H43" s="26">
        <v>-21412487</v>
      </c>
      <c r="I43" s="24">
        <v>-36883152</v>
      </c>
      <c r="J43" s="6">
        <v>-24832213</v>
      </c>
      <c r="K43" s="25">
        <v>-25400701</v>
      </c>
    </row>
    <row r="44" spans="1:11" ht="13.5">
      <c r="A44" s="22" t="s">
        <v>46</v>
      </c>
      <c r="B44" s="6">
        <v>7246000</v>
      </c>
      <c r="C44" s="6">
        <v>12052645</v>
      </c>
      <c r="D44" s="23">
        <v>-2749633</v>
      </c>
      <c r="E44" s="24">
        <v>0</v>
      </c>
      <c r="F44" s="6">
        <v>10175916</v>
      </c>
      <c r="G44" s="25">
        <v>10175916</v>
      </c>
      <c r="H44" s="26">
        <v>-734271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-15432485</v>
      </c>
      <c r="C45" s="7">
        <v>51590666</v>
      </c>
      <c r="D45" s="64">
        <v>-19196615</v>
      </c>
      <c r="E45" s="65">
        <v>20461614</v>
      </c>
      <c r="F45" s="7">
        <v>54929092</v>
      </c>
      <c r="G45" s="66">
        <v>54929092</v>
      </c>
      <c r="H45" s="67">
        <v>-59315769</v>
      </c>
      <c r="I45" s="65">
        <v>4735476</v>
      </c>
      <c r="J45" s="7">
        <v>4135206</v>
      </c>
      <c r="K45" s="66">
        <v>2746602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3114018</v>
      </c>
      <c r="C48" s="6">
        <v>14625938</v>
      </c>
      <c r="D48" s="23">
        <v>-37675840</v>
      </c>
      <c r="E48" s="24">
        <v>4200000</v>
      </c>
      <c r="F48" s="6">
        <v>3401578</v>
      </c>
      <c r="G48" s="25">
        <v>3401578</v>
      </c>
      <c r="H48" s="26">
        <v>-10730517</v>
      </c>
      <c r="I48" s="24">
        <v>3656878</v>
      </c>
      <c r="J48" s="6">
        <v>3865200</v>
      </c>
      <c r="K48" s="25">
        <v>4140500</v>
      </c>
    </row>
    <row r="49" spans="1:11" ht="13.5">
      <c r="A49" s="22" t="s">
        <v>50</v>
      </c>
      <c r="B49" s="6">
        <f>+B75</f>
        <v>38043138.25416264</v>
      </c>
      <c r="C49" s="6">
        <f aca="true" t="shared" si="6" ref="C49:K49">+C75</f>
        <v>2876977.632272795</v>
      </c>
      <c r="D49" s="23">
        <f t="shared" si="6"/>
        <v>8482164.961882763</v>
      </c>
      <c r="E49" s="24">
        <f t="shared" si="6"/>
        <v>42088821.502379686</v>
      </c>
      <c r="F49" s="6">
        <f t="shared" si="6"/>
        <v>11155119.815381803</v>
      </c>
      <c r="G49" s="25">
        <f t="shared" si="6"/>
        <v>11155119.815381803</v>
      </c>
      <c r="H49" s="26">
        <f t="shared" si="6"/>
        <v>92900426</v>
      </c>
      <c r="I49" s="24">
        <f t="shared" si="6"/>
        <v>-15402208.184327051</v>
      </c>
      <c r="J49" s="6">
        <f t="shared" si="6"/>
        <v>-12619170.051016815</v>
      </c>
      <c r="K49" s="25">
        <f t="shared" si="6"/>
        <v>-9779242.24781106</v>
      </c>
    </row>
    <row r="50" spans="1:11" ht="13.5">
      <c r="A50" s="34" t="s">
        <v>51</v>
      </c>
      <c r="B50" s="7">
        <f>+B48-B49</f>
        <v>-34929120.25416264</v>
      </c>
      <c r="C50" s="7">
        <f aca="true" t="shared" si="7" ref="C50:K50">+C48-C49</f>
        <v>11748960.367727205</v>
      </c>
      <c r="D50" s="64">
        <f t="shared" si="7"/>
        <v>-46158004.96188276</v>
      </c>
      <c r="E50" s="65">
        <f t="shared" si="7"/>
        <v>-37888821.502379686</v>
      </c>
      <c r="F50" s="7">
        <f t="shared" si="7"/>
        <v>-7753541.815381803</v>
      </c>
      <c r="G50" s="66">
        <f t="shared" si="7"/>
        <v>-7753541.815381803</v>
      </c>
      <c r="H50" s="67">
        <f t="shared" si="7"/>
        <v>-103630943</v>
      </c>
      <c r="I50" s="65">
        <f t="shared" si="7"/>
        <v>19059086.18432705</v>
      </c>
      <c r="J50" s="7">
        <f t="shared" si="7"/>
        <v>16484370.051016815</v>
      </c>
      <c r="K50" s="66">
        <f t="shared" si="7"/>
        <v>13919742.24781106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814456787</v>
      </c>
      <c r="C53" s="6">
        <v>815379681</v>
      </c>
      <c r="D53" s="23">
        <v>812731313</v>
      </c>
      <c r="E53" s="24">
        <v>819761690</v>
      </c>
      <c r="F53" s="6">
        <v>819379690</v>
      </c>
      <c r="G53" s="25">
        <v>819379690</v>
      </c>
      <c r="H53" s="26">
        <v>793169121</v>
      </c>
      <c r="I53" s="24">
        <v>764384290</v>
      </c>
      <c r="J53" s="6">
        <v>789686665</v>
      </c>
      <c r="K53" s="25">
        <v>767016787</v>
      </c>
    </row>
    <row r="54" spans="1:11" ht="13.5">
      <c r="A54" s="22" t="s">
        <v>106</v>
      </c>
      <c r="B54" s="6">
        <v>33457305</v>
      </c>
      <c r="C54" s="6">
        <v>35681708</v>
      </c>
      <c r="D54" s="23">
        <v>43249655</v>
      </c>
      <c r="E54" s="24">
        <v>7255107</v>
      </c>
      <c r="F54" s="6">
        <v>4071360</v>
      </c>
      <c r="G54" s="25">
        <v>4071360</v>
      </c>
      <c r="H54" s="26">
        <v>0</v>
      </c>
      <c r="I54" s="24">
        <v>0</v>
      </c>
      <c r="J54" s="6">
        <v>0</v>
      </c>
      <c r="K54" s="25">
        <v>0</v>
      </c>
    </row>
    <row r="55" spans="1:11" ht="13.5">
      <c r="A55" s="22" t="s">
        <v>54</v>
      </c>
      <c r="B55" s="6">
        <v>1187953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38601884</v>
      </c>
      <c r="C56" s="6">
        <v>3597384</v>
      </c>
      <c r="D56" s="23">
        <v>5076997</v>
      </c>
      <c r="E56" s="24">
        <v>6701000</v>
      </c>
      <c r="F56" s="6">
        <v>2936817</v>
      </c>
      <c r="G56" s="25">
        <v>2936817</v>
      </c>
      <c r="H56" s="26">
        <v>0</v>
      </c>
      <c r="I56" s="24">
        <v>2140080</v>
      </c>
      <c r="J56" s="6">
        <v>2182882</v>
      </c>
      <c r="K56" s="25">
        <v>2248368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414</v>
      </c>
      <c r="C62" s="92">
        <v>414</v>
      </c>
      <c r="D62" s="93">
        <v>414</v>
      </c>
      <c r="E62" s="91">
        <v>0</v>
      </c>
      <c r="F62" s="92">
        <v>414</v>
      </c>
      <c r="G62" s="93">
        <v>414</v>
      </c>
      <c r="H62" s="94">
        <v>414</v>
      </c>
      <c r="I62" s="91">
        <v>414</v>
      </c>
      <c r="J62" s="92">
        <v>414</v>
      </c>
      <c r="K62" s="93">
        <v>414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2105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0.9952971560015421</v>
      </c>
      <c r="C70" s="5">
        <f aca="true" t="shared" si="8" ref="C70:K70">IF(ISERROR(C71/C72),0,(C71/C72))</f>
        <v>1.62823274328905</v>
      </c>
      <c r="D70" s="5">
        <f t="shared" si="8"/>
        <v>0.9070456073359224</v>
      </c>
      <c r="E70" s="5">
        <f t="shared" si="8"/>
        <v>0.9354390048245715</v>
      </c>
      <c r="F70" s="5">
        <f t="shared" si="8"/>
        <v>0.7248844993342529</v>
      </c>
      <c r="G70" s="5">
        <f t="shared" si="8"/>
        <v>0.7248844993342529</v>
      </c>
      <c r="H70" s="5">
        <f t="shared" si="8"/>
        <v>0</v>
      </c>
      <c r="I70" s="5">
        <f t="shared" si="8"/>
        <v>0.9360975223101865</v>
      </c>
      <c r="J70" s="5">
        <f t="shared" si="8"/>
        <v>0.9361165387259057</v>
      </c>
      <c r="K70" s="5">
        <f t="shared" si="8"/>
        <v>0.9361325638641467</v>
      </c>
    </row>
    <row r="71" spans="1:11" ht="12.75" hidden="1">
      <c r="A71" s="1" t="s">
        <v>112</v>
      </c>
      <c r="B71" s="1">
        <f>+B83</f>
        <v>84300000</v>
      </c>
      <c r="C71" s="1">
        <f aca="true" t="shared" si="9" ref="C71:K71">+C83</f>
        <v>152778122</v>
      </c>
      <c r="D71" s="1">
        <f t="shared" si="9"/>
        <v>91056967</v>
      </c>
      <c r="E71" s="1">
        <f t="shared" si="9"/>
        <v>123155616</v>
      </c>
      <c r="F71" s="1">
        <f t="shared" si="9"/>
        <v>84789816</v>
      </c>
      <c r="G71" s="1">
        <f t="shared" si="9"/>
        <v>84789816</v>
      </c>
      <c r="H71" s="1">
        <f t="shared" si="9"/>
        <v>61419153</v>
      </c>
      <c r="I71" s="1">
        <f t="shared" si="9"/>
        <v>114260321</v>
      </c>
      <c r="J71" s="1">
        <f t="shared" si="9"/>
        <v>119097817</v>
      </c>
      <c r="K71" s="1">
        <f t="shared" si="9"/>
        <v>124931356</v>
      </c>
    </row>
    <row r="72" spans="1:11" ht="12.75" hidden="1">
      <c r="A72" s="1" t="s">
        <v>113</v>
      </c>
      <c r="B72" s="1">
        <f>+B77</f>
        <v>84698323</v>
      </c>
      <c r="C72" s="1">
        <f aca="true" t="shared" si="10" ref="C72:K72">+C77</f>
        <v>93830641</v>
      </c>
      <c r="D72" s="1">
        <f t="shared" si="10"/>
        <v>100388521</v>
      </c>
      <c r="E72" s="1">
        <f t="shared" si="10"/>
        <v>131655421</v>
      </c>
      <c r="F72" s="1">
        <f t="shared" si="10"/>
        <v>116970105</v>
      </c>
      <c r="G72" s="1">
        <f t="shared" si="10"/>
        <v>116970105</v>
      </c>
      <c r="H72" s="1">
        <f t="shared" si="10"/>
        <v>0</v>
      </c>
      <c r="I72" s="1">
        <f t="shared" si="10"/>
        <v>122060275</v>
      </c>
      <c r="J72" s="1">
        <f t="shared" si="10"/>
        <v>127225417</v>
      </c>
      <c r="K72" s="1">
        <f t="shared" si="10"/>
        <v>133454770</v>
      </c>
    </row>
    <row r="73" spans="1:11" ht="12.75" hidden="1">
      <c r="A73" s="1" t="s">
        <v>114</v>
      </c>
      <c r="B73" s="1">
        <f>+B74</f>
        <v>16888137.5</v>
      </c>
      <c r="C73" s="1">
        <f aca="true" t="shared" si="11" ref="C73:K73">+(C78+C80+C81+C82)-(B78+B80+B81+B82)</f>
        <v>16009448</v>
      </c>
      <c r="D73" s="1">
        <f t="shared" si="11"/>
        <v>1414426</v>
      </c>
      <c r="E73" s="1">
        <f t="shared" si="11"/>
        <v>-18452733</v>
      </c>
      <c r="F73" s="1">
        <f>+(F78+F80+F81+F82)-(D78+D80+D81+D82)</f>
        <v>-3527765</v>
      </c>
      <c r="G73" s="1">
        <f>+(G78+G80+G81+G82)-(D78+D80+D81+D82)</f>
        <v>-3527765</v>
      </c>
      <c r="H73" s="1">
        <f>+(H78+H80+H81+H82)-(D78+D80+D81+D82)</f>
        <v>13769803</v>
      </c>
      <c r="I73" s="1">
        <f>+(I78+I80+I81+I82)-(E78+E80+E81+E82)</f>
        <v>33876484</v>
      </c>
      <c r="J73" s="1">
        <f t="shared" si="11"/>
        <v>-5755912</v>
      </c>
      <c r="K73" s="1">
        <f t="shared" si="11"/>
        <v>-5049736</v>
      </c>
    </row>
    <row r="74" spans="1:11" ht="12.75" hidden="1">
      <c r="A74" s="1" t="s">
        <v>115</v>
      </c>
      <c r="B74" s="1">
        <f>+TREND(C74:E74)</f>
        <v>16888137.5</v>
      </c>
      <c r="C74" s="1">
        <f>+C73</f>
        <v>16009448</v>
      </c>
      <c r="D74" s="1">
        <f aca="true" t="shared" si="12" ref="D74:K74">+D73</f>
        <v>1414426</v>
      </c>
      <c r="E74" s="1">
        <f t="shared" si="12"/>
        <v>-18452733</v>
      </c>
      <c r="F74" s="1">
        <f t="shared" si="12"/>
        <v>-3527765</v>
      </c>
      <c r="G74" s="1">
        <f t="shared" si="12"/>
        <v>-3527765</v>
      </c>
      <c r="H74" s="1">
        <f t="shared" si="12"/>
        <v>13769803</v>
      </c>
      <c r="I74" s="1">
        <f t="shared" si="12"/>
        <v>33876484</v>
      </c>
      <c r="J74" s="1">
        <f t="shared" si="12"/>
        <v>-5755912</v>
      </c>
      <c r="K74" s="1">
        <f t="shared" si="12"/>
        <v>-5049736</v>
      </c>
    </row>
    <row r="75" spans="1:11" ht="12.75" hidden="1">
      <c r="A75" s="1" t="s">
        <v>116</v>
      </c>
      <c r="B75" s="1">
        <f>+B84-(((B80+B81+B78)*B70)-B79)</f>
        <v>38043138.25416264</v>
      </c>
      <c r="C75" s="1">
        <f aca="true" t="shared" si="13" ref="C75:K75">+C84-(((C80+C81+C78)*C70)-C79)</f>
        <v>2876977.632272795</v>
      </c>
      <c r="D75" s="1">
        <f t="shared" si="13"/>
        <v>8482164.961882763</v>
      </c>
      <c r="E75" s="1">
        <f t="shared" si="13"/>
        <v>42088821.502379686</v>
      </c>
      <c r="F75" s="1">
        <f t="shared" si="13"/>
        <v>11155119.815381803</v>
      </c>
      <c r="G75" s="1">
        <f t="shared" si="13"/>
        <v>11155119.815381803</v>
      </c>
      <c r="H75" s="1">
        <f t="shared" si="13"/>
        <v>92900426</v>
      </c>
      <c r="I75" s="1">
        <f t="shared" si="13"/>
        <v>-15402208.184327051</v>
      </c>
      <c r="J75" s="1">
        <f t="shared" si="13"/>
        <v>-12619170.051016815</v>
      </c>
      <c r="K75" s="1">
        <f t="shared" si="13"/>
        <v>-9779242.24781106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84698323</v>
      </c>
      <c r="C77" s="3">
        <v>93830641</v>
      </c>
      <c r="D77" s="3">
        <v>100388521</v>
      </c>
      <c r="E77" s="3">
        <v>131655421</v>
      </c>
      <c r="F77" s="3">
        <v>116970105</v>
      </c>
      <c r="G77" s="3">
        <v>116970105</v>
      </c>
      <c r="H77" s="3">
        <v>0</v>
      </c>
      <c r="I77" s="3">
        <v>122060275</v>
      </c>
      <c r="J77" s="3">
        <v>127225417</v>
      </c>
      <c r="K77" s="3">
        <v>133454770</v>
      </c>
    </row>
    <row r="78" spans="1:11" ht="12.75" hidden="1">
      <c r="A78" s="2" t="s">
        <v>65</v>
      </c>
      <c r="B78" s="3">
        <v>0</v>
      </c>
      <c r="C78" s="3">
        <v>6132079</v>
      </c>
      <c r="D78" s="3">
        <v>5708502</v>
      </c>
      <c r="E78" s="3">
        <v>0</v>
      </c>
      <c r="F78" s="3">
        <v>5421000</v>
      </c>
      <c r="G78" s="3">
        <v>5421000</v>
      </c>
      <c r="H78" s="3">
        <v>8803534</v>
      </c>
      <c r="I78" s="3">
        <v>4870000</v>
      </c>
      <c r="J78" s="3">
        <v>4789000</v>
      </c>
      <c r="K78" s="3">
        <v>4571000</v>
      </c>
    </row>
    <row r="79" spans="1:11" ht="12.75" hidden="1">
      <c r="A79" s="2" t="s">
        <v>66</v>
      </c>
      <c r="B79" s="3">
        <v>48736801</v>
      </c>
      <c r="C79" s="3">
        <v>44733509</v>
      </c>
      <c r="D79" s="3">
        <v>33091408</v>
      </c>
      <c r="E79" s="3">
        <v>51176922</v>
      </c>
      <c r="F79" s="3">
        <v>28284358</v>
      </c>
      <c r="G79" s="3">
        <v>28284358</v>
      </c>
      <c r="H79" s="3">
        <v>92900426</v>
      </c>
      <c r="I79" s="3">
        <v>24469383</v>
      </c>
      <c r="J79" s="3">
        <v>21880379</v>
      </c>
      <c r="K79" s="3">
        <v>20014270</v>
      </c>
    </row>
    <row r="80" spans="1:11" ht="12.75" hidden="1">
      <c r="A80" s="2" t="s">
        <v>67</v>
      </c>
      <c r="B80" s="3">
        <v>10744191</v>
      </c>
      <c r="C80" s="3">
        <v>19574646</v>
      </c>
      <c r="D80" s="3">
        <v>21422706</v>
      </c>
      <c r="E80" s="3">
        <v>9657332</v>
      </c>
      <c r="F80" s="3">
        <v>18209300</v>
      </c>
      <c r="G80" s="3">
        <v>18209300</v>
      </c>
      <c r="H80" s="3">
        <v>32097477</v>
      </c>
      <c r="I80" s="3">
        <v>37723416</v>
      </c>
      <c r="J80" s="3">
        <v>32064904</v>
      </c>
      <c r="K80" s="3">
        <v>27255168</v>
      </c>
    </row>
    <row r="81" spans="1:11" ht="12.75" hidden="1">
      <c r="A81" s="2" t="s">
        <v>68</v>
      </c>
      <c r="B81" s="3">
        <v>0</v>
      </c>
      <c r="C81" s="3">
        <v>0</v>
      </c>
      <c r="D81" s="3">
        <v>0</v>
      </c>
      <c r="E81" s="3">
        <v>58000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1046914</v>
      </c>
      <c r="D82" s="3">
        <v>1036857</v>
      </c>
      <c r="E82" s="3">
        <v>0</v>
      </c>
      <c r="F82" s="3">
        <v>1010000</v>
      </c>
      <c r="G82" s="3">
        <v>1010000</v>
      </c>
      <c r="H82" s="3">
        <v>1036857</v>
      </c>
      <c r="I82" s="3">
        <v>998400</v>
      </c>
      <c r="J82" s="3">
        <v>982000</v>
      </c>
      <c r="K82" s="3">
        <v>960000</v>
      </c>
    </row>
    <row r="83" spans="1:11" ht="12.75" hidden="1">
      <c r="A83" s="2" t="s">
        <v>70</v>
      </c>
      <c r="B83" s="3">
        <v>84300000</v>
      </c>
      <c r="C83" s="3">
        <v>152778122</v>
      </c>
      <c r="D83" s="3">
        <v>91056967</v>
      </c>
      <c r="E83" s="3">
        <v>123155616</v>
      </c>
      <c r="F83" s="3">
        <v>84789816</v>
      </c>
      <c r="G83" s="3">
        <v>84789816</v>
      </c>
      <c r="H83" s="3">
        <v>61419153</v>
      </c>
      <c r="I83" s="3">
        <v>114260321</v>
      </c>
      <c r="J83" s="3">
        <v>119097817</v>
      </c>
      <c r="K83" s="3">
        <v>124931356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41241647</v>
      </c>
      <c r="C5" s="6">
        <v>48386467</v>
      </c>
      <c r="D5" s="23">
        <v>58864646</v>
      </c>
      <c r="E5" s="24">
        <v>65415543</v>
      </c>
      <c r="F5" s="6">
        <v>70551549</v>
      </c>
      <c r="G5" s="25">
        <v>70551549</v>
      </c>
      <c r="H5" s="26">
        <v>0</v>
      </c>
      <c r="I5" s="24">
        <v>75488017</v>
      </c>
      <c r="J5" s="6">
        <v>80772178</v>
      </c>
      <c r="K5" s="25">
        <v>86426231</v>
      </c>
    </row>
    <row r="6" spans="1:11" ht="13.5">
      <c r="A6" s="22" t="s">
        <v>18</v>
      </c>
      <c r="B6" s="6">
        <v>233654832</v>
      </c>
      <c r="C6" s="6">
        <v>266271854</v>
      </c>
      <c r="D6" s="23">
        <v>306086270</v>
      </c>
      <c r="E6" s="24">
        <v>324633666</v>
      </c>
      <c r="F6" s="6">
        <v>319101642</v>
      </c>
      <c r="G6" s="25">
        <v>319101642</v>
      </c>
      <c r="H6" s="26">
        <v>0</v>
      </c>
      <c r="I6" s="24">
        <v>355981584</v>
      </c>
      <c r="J6" s="6">
        <v>379056923</v>
      </c>
      <c r="K6" s="25">
        <v>403654447</v>
      </c>
    </row>
    <row r="7" spans="1:11" ht="13.5">
      <c r="A7" s="22" t="s">
        <v>19</v>
      </c>
      <c r="B7" s="6">
        <v>838912</v>
      </c>
      <c r="C7" s="6">
        <v>1285531</v>
      </c>
      <c r="D7" s="23">
        <v>1164803</v>
      </c>
      <c r="E7" s="24">
        <v>1230674</v>
      </c>
      <c r="F7" s="6">
        <v>500000</v>
      </c>
      <c r="G7" s="25">
        <v>500000</v>
      </c>
      <c r="H7" s="26">
        <v>0</v>
      </c>
      <c r="I7" s="24">
        <v>600000</v>
      </c>
      <c r="J7" s="6">
        <v>636000</v>
      </c>
      <c r="K7" s="25">
        <v>674160</v>
      </c>
    </row>
    <row r="8" spans="1:11" ht="13.5">
      <c r="A8" s="22" t="s">
        <v>20</v>
      </c>
      <c r="B8" s="6">
        <v>55209775</v>
      </c>
      <c r="C8" s="6">
        <v>66749986</v>
      </c>
      <c r="D8" s="23">
        <v>69642639</v>
      </c>
      <c r="E8" s="24">
        <v>64572070</v>
      </c>
      <c r="F8" s="6">
        <v>69462539</v>
      </c>
      <c r="G8" s="25">
        <v>69462539</v>
      </c>
      <c r="H8" s="26">
        <v>0</v>
      </c>
      <c r="I8" s="24">
        <v>73267724</v>
      </c>
      <c r="J8" s="6">
        <v>70947671</v>
      </c>
      <c r="K8" s="25">
        <v>76844248</v>
      </c>
    </row>
    <row r="9" spans="1:11" ht="13.5">
      <c r="A9" s="22" t="s">
        <v>21</v>
      </c>
      <c r="B9" s="6">
        <v>25283763</v>
      </c>
      <c r="C9" s="6">
        <v>32472471</v>
      </c>
      <c r="D9" s="23">
        <v>46141361</v>
      </c>
      <c r="E9" s="24">
        <v>41318718</v>
      </c>
      <c r="F9" s="6">
        <v>51933211</v>
      </c>
      <c r="G9" s="25">
        <v>51933211</v>
      </c>
      <c r="H9" s="26">
        <v>0</v>
      </c>
      <c r="I9" s="24">
        <v>87583145</v>
      </c>
      <c r="J9" s="6">
        <v>30703748</v>
      </c>
      <c r="K9" s="25">
        <v>33566151</v>
      </c>
    </row>
    <row r="10" spans="1:11" ht="25.5">
      <c r="A10" s="27" t="s">
        <v>105</v>
      </c>
      <c r="B10" s="28">
        <f>SUM(B5:B9)</f>
        <v>356228929</v>
      </c>
      <c r="C10" s="29">
        <f aca="true" t="shared" si="0" ref="C10:K10">SUM(C5:C9)</f>
        <v>415166309</v>
      </c>
      <c r="D10" s="30">
        <f t="shared" si="0"/>
        <v>481899719</v>
      </c>
      <c r="E10" s="28">
        <f t="shared" si="0"/>
        <v>497170671</v>
      </c>
      <c r="F10" s="29">
        <f t="shared" si="0"/>
        <v>511548941</v>
      </c>
      <c r="G10" s="31">
        <f t="shared" si="0"/>
        <v>511548941</v>
      </c>
      <c r="H10" s="32">
        <f t="shared" si="0"/>
        <v>0</v>
      </c>
      <c r="I10" s="28">
        <f t="shared" si="0"/>
        <v>592920470</v>
      </c>
      <c r="J10" s="29">
        <f t="shared" si="0"/>
        <v>562116520</v>
      </c>
      <c r="K10" s="31">
        <f t="shared" si="0"/>
        <v>601165237</v>
      </c>
    </row>
    <row r="11" spans="1:11" ht="13.5">
      <c r="A11" s="22" t="s">
        <v>22</v>
      </c>
      <c r="B11" s="6">
        <v>157264178</v>
      </c>
      <c r="C11" s="6">
        <v>180520796</v>
      </c>
      <c r="D11" s="23">
        <v>199439592</v>
      </c>
      <c r="E11" s="24">
        <v>211756719</v>
      </c>
      <c r="F11" s="6">
        <v>206159637</v>
      </c>
      <c r="G11" s="25">
        <v>206159637</v>
      </c>
      <c r="H11" s="26">
        <v>0</v>
      </c>
      <c r="I11" s="24">
        <v>172653905</v>
      </c>
      <c r="J11" s="6">
        <v>184739927</v>
      </c>
      <c r="K11" s="25">
        <v>197671973</v>
      </c>
    </row>
    <row r="12" spans="1:11" ht="13.5">
      <c r="A12" s="22" t="s">
        <v>23</v>
      </c>
      <c r="B12" s="6">
        <v>6531083</v>
      </c>
      <c r="C12" s="6">
        <v>6803942</v>
      </c>
      <c r="D12" s="23">
        <v>7120448</v>
      </c>
      <c r="E12" s="24">
        <v>7981288</v>
      </c>
      <c r="F12" s="6">
        <v>7981288</v>
      </c>
      <c r="G12" s="25">
        <v>7981288</v>
      </c>
      <c r="H12" s="26">
        <v>0</v>
      </c>
      <c r="I12" s="24">
        <v>8539978</v>
      </c>
      <c r="J12" s="6">
        <v>9137777</v>
      </c>
      <c r="K12" s="25">
        <v>9777421</v>
      </c>
    </row>
    <row r="13" spans="1:11" ht="13.5">
      <c r="A13" s="22" t="s">
        <v>106</v>
      </c>
      <c r="B13" s="6">
        <v>79258652</v>
      </c>
      <c r="C13" s="6">
        <v>86846174</v>
      </c>
      <c r="D13" s="23">
        <v>94513205</v>
      </c>
      <c r="E13" s="24">
        <v>110733857</v>
      </c>
      <c r="F13" s="6">
        <v>110733857</v>
      </c>
      <c r="G13" s="25">
        <v>110733857</v>
      </c>
      <c r="H13" s="26">
        <v>0</v>
      </c>
      <c r="I13" s="24">
        <v>108519181</v>
      </c>
      <c r="J13" s="6">
        <v>106348797</v>
      </c>
      <c r="K13" s="25">
        <v>104221821</v>
      </c>
    </row>
    <row r="14" spans="1:11" ht="13.5">
      <c r="A14" s="22" t="s">
        <v>24</v>
      </c>
      <c r="B14" s="6">
        <v>9180489</v>
      </c>
      <c r="C14" s="6">
        <v>14056565</v>
      </c>
      <c r="D14" s="23">
        <v>19944458</v>
      </c>
      <c r="E14" s="24">
        <v>16658043</v>
      </c>
      <c r="F14" s="6">
        <v>15284295</v>
      </c>
      <c r="G14" s="25">
        <v>15284295</v>
      </c>
      <c r="H14" s="26">
        <v>0</v>
      </c>
      <c r="I14" s="24">
        <v>13435725</v>
      </c>
      <c r="J14" s="6">
        <v>12070286</v>
      </c>
      <c r="K14" s="25">
        <v>11413927</v>
      </c>
    </row>
    <row r="15" spans="1:11" ht="13.5">
      <c r="A15" s="22" t="s">
        <v>25</v>
      </c>
      <c r="B15" s="6">
        <v>116921498</v>
      </c>
      <c r="C15" s="6">
        <v>135473131</v>
      </c>
      <c r="D15" s="23">
        <v>146590313</v>
      </c>
      <c r="E15" s="24">
        <v>150166696</v>
      </c>
      <c r="F15" s="6">
        <v>167511360</v>
      </c>
      <c r="G15" s="25">
        <v>167511360</v>
      </c>
      <c r="H15" s="26">
        <v>0</v>
      </c>
      <c r="I15" s="24">
        <v>193921842</v>
      </c>
      <c r="J15" s="6">
        <v>216148792</v>
      </c>
      <c r="K15" s="25">
        <v>240998853</v>
      </c>
    </row>
    <row r="16" spans="1:11" ht="13.5">
      <c r="A16" s="33" t="s">
        <v>26</v>
      </c>
      <c r="B16" s="6">
        <v>917343</v>
      </c>
      <c r="C16" s="6">
        <v>25477682</v>
      </c>
      <c r="D16" s="23">
        <v>27209537</v>
      </c>
      <c r="E16" s="24">
        <v>25117000</v>
      </c>
      <c r="F16" s="6">
        <v>20087000</v>
      </c>
      <c r="G16" s="25">
        <v>20087000</v>
      </c>
      <c r="H16" s="26">
        <v>0</v>
      </c>
      <c r="I16" s="24">
        <v>21597000</v>
      </c>
      <c r="J16" s="6">
        <v>23106820</v>
      </c>
      <c r="K16" s="25">
        <v>24493229</v>
      </c>
    </row>
    <row r="17" spans="1:11" ht="13.5">
      <c r="A17" s="22" t="s">
        <v>27</v>
      </c>
      <c r="B17" s="6">
        <v>97523530</v>
      </c>
      <c r="C17" s="6">
        <v>70909149</v>
      </c>
      <c r="D17" s="23">
        <v>67018966</v>
      </c>
      <c r="E17" s="24">
        <v>93750629</v>
      </c>
      <c r="F17" s="6">
        <v>71413391</v>
      </c>
      <c r="G17" s="25">
        <v>71413391</v>
      </c>
      <c r="H17" s="26">
        <v>0</v>
      </c>
      <c r="I17" s="24">
        <v>76332665</v>
      </c>
      <c r="J17" s="6">
        <v>82764149</v>
      </c>
      <c r="K17" s="25">
        <v>90052730</v>
      </c>
    </row>
    <row r="18" spans="1:11" ht="13.5">
      <c r="A18" s="34" t="s">
        <v>28</v>
      </c>
      <c r="B18" s="35">
        <f>SUM(B11:B17)</f>
        <v>467596773</v>
      </c>
      <c r="C18" s="36">
        <f aca="true" t="shared" si="1" ref="C18:K18">SUM(C11:C17)</f>
        <v>520087439</v>
      </c>
      <c r="D18" s="37">
        <f t="shared" si="1"/>
        <v>561836519</v>
      </c>
      <c r="E18" s="35">
        <f t="shared" si="1"/>
        <v>616164232</v>
      </c>
      <c r="F18" s="36">
        <f t="shared" si="1"/>
        <v>599170828</v>
      </c>
      <c r="G18" s="38">
        <f t="shared" si="1"/>
        <v>599170828</v>
      </c>
      <c r="H18" s="39">
        <f t="shared" si="1"/>
        <v>0</v>
      </c>
      <c r="I18" s="35">
        <f t="shared" si="1"/>
        <v>595000296</v>
      </c>
      <c r="J18" s="36">
        <f t="shared" si="1"/>
        <v>634316548</v>
      </c>
      <c r="K18" s="38">
        <f t="shared" si="1"/>
        <v>678629954</v>
      </c>
    </row>
    <row r="19" spans="1:11" ht="13.5">
      <c r="A19" s="34" t="s">
        <v>29</v>
      </c>
      <c r="B19" s="40">
        <f>+B10-B18</f>
        <v>-111367844</v>
      </c>
      <c r="C19" s="41">
        <f aca="true" t="shared" si="2" ref="C19:K19">+C10-C18</f>
        <v>-104921130</v>
      </c>
      <c r="D19" s="42">
        <f t="shared" si="2"/>
        <v>-79936800</v>
      </c>
      <c r="E19" s="40">
        <f t="shared" si="2"/>
        <v>-118993561</v>
      </c>
      <c r="F19" s="41">
        <f t="shared" si="2"/>
        <v>-87621887</v>
      </c>
      <c r="G19" s="43">
        <f t="shared" si="2"/>
        <v>-87621887</v>
      </c>
      <c r="H19" s="44">
        <f t="shared" si="2"/>
        <v>0</v>
      </c>
      <c r="I19" s="40">
        <f t="shared" si="2"/>
        <v>-2079826</v>
      </c>
      <c r="J19" s="41">
        <f t="shared" si="2"/>
        <v>-72200028</v>
      </c>
      <c r="K19" s="43">
        <f t="shared" si="2"/>
        <v>-77464717</v>
      </c>
    </row>
    <row r="20" spans="1:11" ht="13.5">
      <c r="A20" s="22" t="s">
        <v>30</v>
      </c>
      <c r="B20" s="24">
        <v>14841291</v>
      </c>
      <c r="C20" s="6">
        <v>42156895</v>
      </c>
      <c r="D20" s="23">
        <v>52910396</v>
      </c>
      <c r="E20" s="24">
        <v>22508246</v>
      </c>
      <c r="F20" s="6">
        <v>39476950</v>
      </c>
      <c r="G20" s="25">
        <v>39476950</v>
      </c>
      <c r="H20" s="26">
        <v>0</v>
      </c>
      <c r="I20" s="24">
        <v>25835044</v>
      </c>
      <c r="J20" s="6">
        <v>20326360</v>
      </c>
      <c r="K20" s="25">
        <v>22151053</v>
      </c>
    </row>
    <row r="21" spans="1:11" ht="13.5">
      <c r="A21" s="22" t="s">
        <v>107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108</v>
      </c>
      <c r="B22" s="51">
        <f>SUM(B19:B21)</f>
        <v>-96526553</v>
      </c>
      <c r="C22" s="52">
        <f aca="true" t="shared" si="3" ref="C22:K22">SUM(C19:C21)</f>
        <v>-62764235</v>
      </c>
      <c r="D22" s="53">
        <f t="shared" si="3"/>
        <v>-27026404</v>
      </c>
      <c r="E22" s="51">
        <f t="shared" si="3"/>
        <v>-96485315</v>
      </c>
      <c r="F22" s="52">
        <f t="shared" si="3"/>
        <v>-48144937</v>
      </c>
      <c r="G22" s="54">
        <f t="shared" si="3"/>
        <v>-48144937</v>
      </c>
      <c r="H22" s="55">
        <f t="shared" si="3"/>
        <v>0</v>
      </c>
      <c r="I22" s="51">
        <f t="shared" si="3"/>
        <v>23755218</v>
      </c>
      <c r="J22" s="52">
        <f t="shared" si="3"/>
        <v>-51873668</v>
      </c>
      <c r="K22" s="54">
        <f t="shared" si="3"/>
        <v>-55313664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-96526553</v>
      </c>
      <c r="C24" s="41">
        <f aca="true" t="shared" si="4" ref="C24:K24">SUM(C22:C23)</f>
        <v>-62764235</v>
      </c>
      <c r="D24" s="42">
        <f t="shared" si="4"/>
        <v>-27026404</v>
      </c>
      <c r="E24" s="40">
        <f t="shared" si="4"/>
        <v>-96485315</v>
      </c>
      <c r="F24" s="41">
        <f t="shared" si="4"/>
        <v>-48144937</v>
      </c>
      <c r="G24" s="43">
        <f t="shared" si="4"/>
        <v>-48144937</v>
      </c>
      <c r="H24" s="44">
        <f t="shared" si="4"/>
        <v>0</v>
      </c>
      <c r="I24" s="40">
        <f t="shared" si="4"/>
        <v>23755218</v>
      </c>
      <c r="J24" s="41">
        <f t="shared" si="4"/>
        <v>-51873668</v>
      </c>
      <c r="K24" s="43">
        <f t="shared" si="4"/>
        <v>-55313664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42517742</v>
      </c>
      <c r="C27" s="7">
        <v>74710261</v>
      </c>
      <c r="D27" s="64">
        <v>94997080</v>
      </c>
      <c r="E27" s="65">
        <v>43678958</v>
      </c>
      <c r="F27" s="7">
        <v>69731963</v>
      </c>
      <c r="G27" s="66">
        <v>69731963</v>
      </c>
      <c r="H27" s="67">
        <v>0</v>
      </c>
      <c r="I27" s="65">
        <v>36251396</v>
      </c>
      <c r="J27" s="7">
        <v>22565861</v>
      </c>
      <c r="K27" s="66">
        <v>24280053</v>
      </c>
    </row>
    <row r="28" spans="1:11" ht="13.5">
      <c r="A28" s="68" t="s">
        <v>30</v>
      </c>
      <c r="B28" s="6">
        <v>12733849</v>
      </c>
      <c r="C28" s="6">
        <v>37878400</v>
      </c>
      <c r="D28" s="23">
        <v>52802067</v>
      </c>
      <c r="E28" s="24">
        <v>22508246</v>
      </c>
      <c r="F28" s="6">
        <v>39476950</v>
      </c>
      <c r="G28" s="25">
        <v>39476950</v>
      </c>
      <c r="H28" s="26">
        <v>0</v>
      </c>
      <c r="I28" s="24">
        <v>25835044</v>
      </c>
      <c r="J28" s="6">
        <v>20326361</v>
      </c>
      <c r="K28" s="25">
        <v>22151053</v>
      </c>
    </row>
    <row r="29" spans="1:11" ht="13.5">
      <c r="A29" s="22" t="s">
        <v>110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26556401</v>
      </c>
      <c r="C30" s="6">
        <v>30072452</v>
      </c>
      <c r="D30" s="23">
        <v>40728292</v>
      </c>
      <c r="E30" s="24">
        <v>20170712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3227491</v>
      </c>
      <c r="C31" s="6">
        <v>6759407</v>
      </c>
      <c r="D31" s="23">
        <v>1466721</v>
      </c>
      <c r="E31" s="24">
        <v>1000000</v>
      </c>
      <c r="F31" s="6">
        <v>30255013</v>
      </c>
      <c r="G31" s="25">
        <v>30255013</v>
      </c>
      <c r="H31" s="26">
        <v>0</v>
      </c>
      <c r="I31" s="24">
        <v>10416352</v>
      </c>
      <c r="J31" s="6">
        <v>2239500</v>
      </c>
      <c r="K31" s="25">
        <v>2129000</v>
      </c>
    </row>
    <row r="32" spans="1:11" ht="13.5">
      <c r="A32" s="34" t="s">
        <v>36</v>
      </c>
      <c r="B32" s="7">
        <f>SUM(B28:B31)</f>
        <v>42517741</v>
      </c>
      <c r="C32" s="7">
        <f aca="true" t="shared" si="5" ref="C32:K32">SUM(C28:C31)</f>
        <v>74710259</v>
      </c>
      <c r="D32" s="64">
        <f t="shared" si="5"/>
        <v>94997080</v>
      </c>
      <c r="E32" s="65">
        <f t="shared" si="5"/>
        <v>43678958</v>
      </c>
      <c r="F32" s="7">
        <f t="shared" si="5"/>
        <v>69731963</v>
      </c>
      <c r="G32" s="66">
        <f t="shared" si="5"/>
        <v>69731963</v>
      </c>
      <c r="H32" s="67">
        <f t="shared" si="5"/>
        <v>0</v>
      </c>
      <c r="I32" s="65">
        <f t="shared" si="5"/>
        <v>36251396</v>
      </c>
      <c r="J32" s="7">
        <f t="shared" si="5"/>
        <v>22565861</v>
      </c>
      <c r="K32" s="66">
        <f t="shared" si="5"/>
        <v>24280053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62402933</v>
      </c>
      <c r="C35" s="6">
        <v>81022821</v>
      </c>
      <c r="D35" s="23">
        <v>66096488</v>
      </c>
      <c r="E35" s="24">
        <v>57887364</v>
      </c>
      <c r="F35" s="6">
        <v>65821704</v>
      </c>
      <c r="G35" s="25">
        <v>65821704</v>
      </c>
      <c r="H35" s="26">
        <v>80426435</v>
      </c>
      <c r="I35" s="24">
        <v>64881704</v>
      </c>
      <c r="J35" s="6">
        <v>88692341</v>
      </c>
      <c r="K35" s="25">
        <v>116355241</v>
      </c>
    </row>
    <row r="36" spans="1:11" ht="13.5">
      <c r="A36" s="22" t="s">
        <v>39</v>
      </c>
      <c r="B36" s="6">
        <v>1827075720</v>
      </c>
      <c r="C36" s="6">
        <v>1779743052</v>
      </c>
      <c r="D36" s="23">
        <v>1791958615</v>
      </c>
      <c r="E36" s="24">
        <v>1785315300</v>
      </c>
      <c r="F36" s="6">
        <v>1752449095</v>
      </c>
      <c r="G36" s="25">
        <v>1752449095</v>
      </c>
      <c r="H36" s="26">
        <v>1729678518</v>
      </c>
      <c r="I36" s="24">
        <v>1681675048</v>
      </c>
      <c r="J36" s="6">
        <v>1599475849</v>
      </c>
      <c r="K36" s="25">
        <v>1521215833</v>
      </c>
    </row>
    <row r="37" spans="1:11" ht="13.5">
      <c r="A37" s="22" t="s">
        <v>40</v>
      </c>
      <c r="B37" s="6">
        <v>127372904</v>
      </c>
      <c r="C37" s="6">
        <v>143682477</v>
      </c>
      <c r="D37" s="23">
        <v>174836051</v>
      </c>
      <c r="E37" s="24">
        <v>171877329</v>
      </c>
      <c r="F37" s="6">
        <v>188832192</v>
      </c>
      <c r="G37" s="25">
        <v>188832192</v>
      </c>
      <c r="H37" s="26">
        <v>150763498</v>
      </c>
      <c r="I37" s="24">
        <v>92237310</v>
      </c>
      <c r="J37" s="6">
        <v>80436056</v>
      </c>
      <c r="K37" s="25">
        <v>76211096</v>
      </c>
    </row>
    <row r="38" spans="1:11" ht="13.5">
      <c r="A38" s="22" t="s">
        <v>41</v>
      </c>
      <c r="B38" s="6">
        <v>150852700</v>
      </c>
      <c r="C38" s="6">
        <v>213893694</v>
      </c>
      <c r="D38" s="23">
        <v>207055754</v>
      </c>
      <c r="E38" s="24">
        <v>300985019</v>
      </c>
      <c r="F38" s="6">
        <v>201420246</v>
      </c>
      <c r="G38" s="25">
        <v>201420246</v>
      </c>
      <c r="H38" s="26">
        <v>185481846</v>
      </c>
      <c r="I38" s="24">
        <v>202545863</v>
      </c>
      <c r="J38" s="6">
        <v>207832223</v>
      </c>
      <c r="K38" s="25">
        <v>216773731</v>
      </c>
    </row>
    <row r="39" spans="1:11" ht="13.5">
      <c r="A39" s="22" t="s">
        <v>42</v>
      </c>
      <c r="B39" s="6">
        <v>1611253049</v>
      </c>
      <c r="C39" s="6">
        <v>1503189702</v>
      </c>
      <c r="D39" s="23">
        <v>1476163298</v>
      </c>
      <c r="E39" s="24">
        <v>1370340315</v>
      </c>
      <c r="F39" s="6">
        <v>1428018361</v>
      </c>
      <c r="G39" s="25">
        <v>1428018361</v>
      </c>
      <c r="H39" s="26">
        <v>1473859608</v>
      </c>
      <c r="I39" s="24">
        <v>1451773579</v>
      </c>
      <c r="J39" s="6">
        <v>1399899911</v>
      </c>
      <c r="K39" s="25">
        <v>1344586247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9716582</v>
      </c>
      <c r="C42" s="6">
        <v>24689935</v>
      </c>
      <c r="D42" s="23">
        <v>91264464</v>
      </c>
      <c r="E42" s="24">
        <v>21076885</v>
      </c>
      <c r="F42" s="6">
        <v>70401836</v>
      </c>
      <c r="G42" s="25">
        <v>70401836</v>
      </c>
      <c r="H42" s="26">
        <v>47218640</v>
      </c>
      <c r="I42" s="24">
        <v>-6775140</v>
      </c>
      <c r="J42" s="6">
        <v>47496912</v>
      </c>
      <c r="K42" s="25">
        <v>56822577</v>
      </c>
    </row>
    <row r="43" spans="1:11" ht="13.5">
      <c r="A43" s="22" t="s">
        <v>45</v>
      </c>
      <c r="B43" s="6">
        <v>-36750892</v>
      </c>
      <c r="C43" s="6">
        <v>-74055839</v>
      </c>
      <c r="D43" s="23">
        <v>-91641656</v>
      </c>
      <c r="E43" s="24">
        <v>-28472688</v>
      </c>
      <c r="F43" s="6">
        <v>-42047286</v>
      </c>
      <c r="G43" s="25">
        <v>-42047286</v>
      </c>
      <c r="H43" s="26">
        <v>-33987621</v>
      </c>
      <c r="I43" s="24">
        <v>23764860</v>
      </c>
      <c r="J43" s="6">
        <v>-21348998</v>
      </c>
      <c r="K43" s="25">
        <v>-22262554</v>
      </c>
    </row>
    <row r="44" spans="1:11" ht="13.5">
      <c r="A44" s="22" t="s">
        <v>46</v>
      </c>
      <c r="B44" s="6">
        <v>17173385</v>
      </c>
      <c r="C44" s="6">
        <v>56656972</v>
      </c>
      <c r="D44" s="23">
        <v>-3106940</v>
      </c>
      <c r="E44" s="24">
        <v>8395812</v>
      </c>
      <c r="F44" s="6">
        <v>-21293118</v>
      </c>
      <c r="G44" s="25">
        <v>-21293118</v>
      </c>
      <c r="H44" s="26">
        <v>-17850131</v>
      </c>
      <c r="I44" s="24">
        <v>-15929736</v>
      </c>
      <c r="J44" s="6">
        <v>-10337277</v>
      </c>
      <c r="K44" s="25">
        <v>-6894308</v>
      </c>
    </row>
    <row r="45" spans="1:11" ht="13.5">
      <c r="A45" s="34" t="s">
        <v>47</v>
      </c>
      <c r="B45" s="7">
        <v>-4928667</v>
      </c>
      <c r="C45" s="7">
        <v>2362403</v>
      </c>
      <c r="D45" s="64">
        <v>-1121430</v>
      </c>
      <c r="E45" s="65">
        <v>3005668</v>
      </c>
      <c r="F45" s="7">
        <v>5940002</v>
      </c>
      <c r="G45" s="66">
        <v>5940002</v>
      </c>
      <c r="H45" s="67">
        <v>-5740542</v>
      </c>
      <c r="I45" s="65">
        <v>6999985</v>
      </c>
      <c r="J45" s="7">
        <v>22810622</v>
      </c>
      <c r="K45" s="66">
        <v>50476337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-4928667</v>
      </c>
      <c r="C48" s="6">
        <v>2997418</v>
      </c>
      <c r="D48" s="23">
        <v>-452517</v>
      </c>
      <c r="E48" s="24">
        <v>3005660</v>
      </c>
      <c r="F48" s="6">
        <v>5940000</v>
      </c>
      <c r="G48" s="25">
        <v>5940000</v>
      </c>
      <c r="H48" s="26">
        <v>-5055741</v>
      </c>
      <c r="I48" s="24">
        <v>7000000</v>
      </c>
      <c r="J48" s="6">
        <v>22810637</v>
      </c>
      <c r="K48" s="25">
        <v>50476352</v>
      </c>
    </row>
    <row r="49" spans="1:11" ht="13.5">
      <c r="A49" s="22" t="s">
        <v>50</v>
      </c>
      <c r="B49" s="6">
        <f>+B75</f>
        <v>38578254.23326168</v>
      </c>
      <c r="C49" s="6">
        <f aca="true" t="shared" si="6" ref="C49:K49">+C75</f>
        <v>47664416.47092629</v>
      </c>
      <c r="D49" s="23">
        <f t="shared" si="6"/>
        <v>81858943.65936172</v>
      </c>
      <c r="E49" s="24">
        <f t="shared" si="6"/>
        <v>85754596.11199023</v>
      </c>
      <c r="F49" s="6">
        <f t="shared" si="6"/>
        <v>99661630.1649934</v>
      </c>
      <c r="G49" s="25">
        <f t="shared" si="6"/>
        <v>99661630.1649934</v>
      </c>
      <c r="H49" s="26">
        <f t="shared" si="6"/>
        <v>108276266</v>
      </c>
      <c r="I49" s="24">
        <f t="shared" si="6"/>
        <v>10434256.242717601</v>
      </c>
      <c r="J49" s="6">
        <f t="shared" si="6"/>
        <v>-4258175.306665666</v>
      </c>
      <c r="K49" s="25">
        <f t="shared" si="6"/>
        <v>-7226642.836303435</v>
      </c>
    </row>
    <row r="50" spans="1:11" ht="13.5">
      <c r="A50" s="34" t="s">
        <v>51</v>
      </c>
      <c r="B50" s="7">
        <f>+B48-B49</f>
        <v>-43506921.23326168</v>
      </c>
      <c r="C50" s="7">
        <f aca="true" t="shared" si="7" ref="C50:K50">+C48-C49</f>
        <v>-44666998.47092629</v>
      </c>
      <c r="D50" s="64">
        <f t="shared" si="7"/>
        <v>-82311460.65936172</v>
      </c>
      <c r="E50" s="65">
        <f t="shared" si="7"/>
        <v>-82748936.11199023</v>
      </c>
      <c r="F50" s="7">
        <f t="shared" si="7"/>
        <v>-93721630.1649934</v>
      </c>
      <c r="G50" s="66">
        <f t="shared" si="7"/>
        <v>-93721630.1649934</v>
      </c>
      <c r="H50" s="67">
        <f t="shared" si="7"/>
        <v>-113332007</v>
      </c>
      <c r="I50" s="65">
        <f t="shared" si="7"/>
        <v>-3434256.2427176014</v>
      </c>
      <c r="J50" s="7">
        <f t="shared" si="7"/>
        <v>27068812.306665666</v>
      </c>
      <c r="K50" s="66">
        <f t="shared" si="7"/>
        <v>57702994.836303435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1827073861</v>
      </c>
      <c r="C53" s="6">
        <v>1779714355</v>
      </c>
      <c r="D53" s="23">
        <v>1791934817</v>
      </c>
      <c r="E53" s="24">
        <v>1785299127</v>
      </c>
      <c r="F53" s="6">
        <v>1752432926</v>
      </c>
      <c r="G53" s="25">
        <v>1752432926</v>
      </c>
      <c r="H53" s="26">
        <v>1682700963</v>
      </c>
      <c r="I53" s="24">
        <v>1681665139</v>
      </c>
      <c r="J53" s="6">
        <v>1599472203</v>
      </c>
      <c r="K53" s="25">
        <v>1521215435</v>
      </c>
    </row>
    <row r="54" spans="1:11" ht="13.5">
      <c r="A54" s="22" t="s">
        <v>106</v>
      </c>
      <c r="B54" s="6">
        <v>79258652</v>
      </c>
      <c r="C54" s="6">
        <v>86846174</v>
      </c>
      <c r="D54" s="23">
        <v>94513205</v>
      </c>
      <c r="E54" s="24">
        <v>110733857</v>
      </c>
      <c r="F54" s="6">
        <v>110733857</v>
      </c>
      <c r="G54" s="25">
        <v>110733857</v>
      </c>
      <c r="H54" s="26">
        <v>0</v>
      </c>
      <c r="I54" s="24">
        <v>108519181</v>
      </c>
      <c r="J54" s="6">
        <v>106348797</v>
      </c>
      <c r="K54" s="25">
        <v>104221821</v>
      </c>
    </row>
    <row r="55" spans="1:11" ht="13.5">
      <c r="A55" s="22" t="s">
        <v>54</v>
      </c>
      <c r="B55" s="6">
        <v>4898037</v>
      </c>
      <c r="C55" s="6">
        <v>7043062</v>
      </c>
      <c r="D55" s="23">
        <v>7749308</v>
      </c>
      <c r="E55" s="24">
        <v>400000</v>
      </c>
      <c r="F55" s="6">
        <v>461480</v>
      </c>
      <c r="G55" s="25">
        <v>461480</v>
      </c>
      <c r="H55" s="26">
        <v>0</v>
      </c>
      <c r="I55" s="24">
        <v>1607607</v>
      </c>
      <c r="J55" s="6">
        <v>0</v>
      </c>
      <c r="K55" s="25">
        <v>0</v>
      </c>
    </row>
    <row r="56" spans="1:11" ht="13.5">
      <c r="A56" s="22" t="s">
        <v>55</v>
      </c>
      <c r="B56" s="6">
        <v>10655130</v>
      </c>
      <c r="C56" s="6">
        <v>12636143</v>
      </c>
      <c r="D56" s="23">
        <v>10558604</v>
      </c>
      <c r="E56" s="24">
        <v>17127880</v>
      </c>
      <c r="F56" s="6">
        <v>17344664</v>
      </c>
      <c r="G56" s="25">
        <v>17344664</v>
      </c>
      <c r="H56" s="26">
        <v>0</v>
      </c>
      <c r="I56" s="24">
        <v>18758026</v>
      </c>
      <c r="J56" s="6">
        <v>19883509</v>
      </c>
      <c r="K56" s="25">
        <v>21076520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20395229</v>
      </c>
      <c r="C59" s="6">
        <v>20395229</v>
      </c>
      <c r="D59" s="23">
        <v>24838307</v>
      </c>
      <c r="E59" s="24">
        <v>0</v>
      </c>
      <c r="F59" s="6">
        <v>20087000</v>
      </c>
      <c r="G59" s="25">
        <v>20087000</v>
      </c>
      <c r="H59" s="26">
        <v>20087000</v>
      </c>
      <c r="I59" s="24">
        <v>25117000</v>
      </c>
      <c r="J59" s="6">
        <v>23106820</v>
      </c>
      <c r="K59" s="25">
        <v>24493229</v>
      </c>
    </row>
    <row r="60" spans="1:11" ht="13.5">
      <c r="A60" s="33" t="s">
        <v>58</v>
      </c>
      <c r="B60" s="6">
        <v>2098000</v>
      </c>
      <c r="C60" s="6">
        <v>2098000</v>
      </c>
      <c r="D60" s="23">
        <v>2054000</v>
      </c>
      <c r="E60" s="24">
        <v>0</v>
      </c>
      <c r="F60" s="6">
        <v>2488315</v>
      </c>
      <c r="G60" s="25">
        <v>2488315</v>
      </c>
      <c r="H60" s="26">
        <v>2488315</v>
      </c>
      <c r="I60" s="24">
        <v>2488315</v>
      </c>
      <c r="J60" s="6">
        <v>2743367</v>
      </c>
      <c r="K60" s="25">
        <v>2935403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249</v>
      </c>
      <c r="C62" s="92">
        <v>249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2054</v>
      </c>
      <c r="C63" s="92">
        <v>2054</v>
      </c>
      <c r="D63" s="93">
        <v>6552</v>
      </c>
      <c r="E63" s="91">
        <v>3865</v>
      </c>
      <c r="F63" s="92">
        <v>3865</v>
      </c>
      <c r="G63" s="93">
        <v>3865</v>
      </c>
      <c r="H63" s="94">
        <v>3865</v>
      </c>
      <c r="I63" s="91">
        <v>3865</v>
      </c>
      <c r="J63" s="92">
        <v>1455</v>
      </c>
      <c r="K63" s="93">
        <v>1455</v>
      </c>
    </row>
    <row r="64" spans="1:11" ht="13.5">
      <c r="A64" s="90" t="s">
        <v>62</v>
      </c>
      <c r="B64" s="91">
        <v>2075</v>
      </c>
      <c r="C64" s="92">
        <v>2075</v>
      </c>
      <c r="D64" s="93">
        <v>1518</v>
      </c>
      <c r="E64" s="91">
        <v>207</v>
      </c>
      <c r="F64" s="92">
        <v>207</v>
      </c>
      <c r="G64" s="93">
        <v>207</v>
      </c>
      <c r="H64" s="94">
        <v>207</v>
      </c>
      <c r="I64" s="91">
        <v>207</v>
      </c>
      <c r="J64" s="92">
        <v>228</v>
      </c>
      <c r="K64" s="93">
        <v>228</v>
      </c>
    </row>
    <row r="65" spans="1:11" ht="13.5">
      <c r="A65" s="90" t="s">
        <v>63</v>
      </c>
      <c r="B65" s="91">
        <v>0</v>
      </c>
      <c r="C65" s="92">
        <v>0</v>
      </c>
      <c r="D65" s="93">
        <v>5100</v>
      </c>
      <c r="E65" s="91">
        <v>7550</v>
      </c>
      <c r="F65" s="92">
        <v>7550</v>
      </c>
      <c r="G65" s="93">
        <v>7550</v>
      </c>
      <c r="H65" s="94">
        <v>7550</v>
      </c>
      <c r="I65" s="91">
        <v>7550</v>
      </c>
      <c r="J65" s="92">
        <v>8324</v>
      </c>
      <c r="K65" s="93">
        <v>8380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1.066107029122856</v>
      </c>
      <c r="C70" s="5">
        <f aca="true" t="shared" si="8" ref="C70:K70">IF(ISERROR(C71/C72),0,(C71/C72))</f>
        <v>0.9428701506116333</v>
      </c>
      <c r="D70" s="5">
        <f t="shared" si="8"/>
        <v>0.9191888068910232</v>
      </c>
      <c r="E70" s="5">
        <f t="shared" si="8"/>
        <v>1.0018557148446474</v>
      </c>
      <c r="F70" s="5">
        <f t="shared" si="8"/>
        <v>0.9970658604924648</v>
      </c>
      <c r="G70" s="5">
        <f t="shared" si="8"/>
        <v>0.9970658604924648</v>
      </c>
      <c r="H70" s="5">
        <f t="shared" si="8"/>
        <v>0</v>
      </c>
      <c r="I70" s="5">
        <f t="shared" si="8"/>
        <v>0.9915040548315298</v>
      </c>
      <c r="J70" s="5">
        <f t="shared" si="8"/>
        <v>0.9565644111964343</v>
      </c>
      <c r="K70" s="5">
        <f t="shared" si="8"/>
        <v>0.9757895355120063</v>
      </c>
    </row>
    <row r="71" spans="1:11" ht="12.75" hidden="1">
      <c r="A71" s="1" t="s">
        <v>112</v>
      </c>
      <c r="B71" s="1">
        <f>+B83</f>
        <v>320024266</v>
      </c>
      <c r="C71" s="1">
        <f aca="true" t="shared" si="9" ref="C71:K71">+C83</f>
        <v>326243620</v>
      </c>
      <c r="D71" s="1">
        <f t="shared" si="9"/>
        <v>375043777</v>
      </c>
      <c r="E71" s="1">
        <f t="shared" si="9"/>
        <v>416940216</v>
      </c>
      <c r="F71" s="1">
        <f t="shared" si="9"/>
        <v>413359977</v>
      </c>
      <c r="G71" s="1">
        <f t="shared" si="9"/>
        <v>413359977</v>
      </c>
      <c r="H71" s="1">
        <f t="shared" si="9"/>
        <v>425246525</v>
      </c>
      <c r="I71" s="1">
        <f t="shared" si="9"/>
        <v>455142744</v>
      </c>
      <c r="J71" s="1">
        <f t="shared" si="9"/>
        <v>468068249</v>
      </c>
      <c r="K71" s="1">
        <f t="shared" si="9"/>
        <v>509006553</v>
      </c>
    </row>
    <row r="72" spans="1:11" ht="12.75" hidden="1">
      <c r="A72" s="1" t="s">
        <v>113</v>
      </c>
      <c r="B72" s="1">
        <f>+B77</f>
        <v>300180242</v>
      </c>
      <c r="C72" s="1">
        <f aca="true" t="shared" si="10" ref="C72:K72">+C77</f>
        <v>346011187</v>
      </c>
      <c r="D72" s="1">
        <f t="shared" si="10"/>
        <v>408016040</v>
      </c>
      <c r="E72" s="1">
        <f t="shared" si="10"/>
        <v>416167927</v>
      </c>
      <c r="F72" s="1">
        <f t="shared" si="10"/>
        <v>414576402</v>
      </c>
      <c r="G72" s="1">
        <f t="shared" si="10"/>
        <v>414576402</v>
      </c>
      <c r="H72" s="1">
        <f t="shared" si="10"/>
        <v>0</v>
      </c>
      <c r="I72" s="1">
        <f t="shared" si="10"/>
        <v>459042746</v>
      </c>
      <c r="J72" s="1">
        <f t="shared" si="10"/>
        <v>489322249</v>
      </c>
      <c r="K72" s="1">
        <f t="shared" si="10"/>
        <v>521635593</v>
      </c>
    </row>
    <row r="73" spans="1:11" ht="12.75" hidden="1">
      <c r="A73" s="1" t="s">
        <v>114</v>
      </c>
      <c r="B73" s="1">
        <f>+B74</f>
        <v>7473826.333333332</v>
      </c>
      <c r="C73" s="1">
        <f aca="true" t="shared" si="11" ref="C73:K73">+(C78+C80+C81+C82)-(B78+B80+B81+B82)</f>
        <v>4824738</v>
      </c>
      <c r="D73" s="1">
        <f t="shared" si="11"/>
        <v>1156070</v>
      </c>
      <c r="E73" s="1">
        <f t="shared" si="11"/>
        <v>-18407128</v>
      </c>
      <c r="F73" s="1">
        <f>+(F78+F80+F81+F82)-(D78+D80+D81+D82)</f>
        <v>-5407128</v>
      </c>
      <c r="G73" s="1">
        <f>+(G78+G80+G81+G82)-(D78+D80+D81+D82)</f>
        <v>-5407128</v>
      </c>
      <c r="H73" s="1">
        <f>+(H78+H80+H81+H82)-(D78+D80+D81+D82)</f>
        <v>16695640</v>
      </c>
      <c r="I73" s="1">
        <f>+(I78+I80+I81+I82)-(E78+E80+E81+E82)</f>
        <v>10993738</v>
      </c>
      <c r="J73" s="1">
        <f t="shared" si="11"/>
        <v>9993737</v>
      </c>
      <c r="K73" s="1">
        <f t="shared" si="11"/>
        <v>-6463</v>
      </c>
    </row>
    <row r="74" spans="1:11" ht="12.75" hidden="1">
      <c r="A74" s="1" t="s">
        <v>115</v>
      </c>
      <c r="B74" s="1">
        <f>+TREND(C74:E74)</f>
        <v>7473826.333333332</v>
      </c>
      <c r="C74" s="1">
        <f>+C73</f>
        <v>4824738</v>
      </c>
      <c r="D74" s="1">
        <f aca="true" t="shared" si="12" ref="D74:K74">+D73</f>
        <v>1156070</v>
      </c>
      <c r="E74" s="1">
        <f t="shared" si="12"/>
        <v>-18407128</v>
      </c>
      <c r="F74" s="1">
        <f t="shared" si="12"/>
        <v>-5407128</v>
      </c>
      <c r="G74" s="1">
        <f t="shared" si="12"/>
        <v>-5407128</v>
      </c>
      <c r="H74" s="1">
        <f t="shared" si="12"/>
        <v>16695640</v>
      </c>
      <c r="I74" s="1">
        <f t="shared" si="12"/>
        <v>10993738</v>
      </c>
      <c r="J74" s="1">
        <f t="shared" si="12"/>
        <v>9993737</v>
      </c>
      <c r="K74" s="1">
        <f t="shared" si="12"/>
        <v>-6463</v>
      </c>
    </row>
    <row r="75" spans="1:11" ht="12.75" hidden="1">
      <c r="A75" s="1" t="s">
        <v>116</v>
      </c>
      <c r="B75" s="1">
        <f>+B84-(((B80+B81+B78)*B70)-B79)</f>
        <v>38578254.23326168</v>
      </c>
      <c r="C75" s="1">
        <f aca="true" t="shared" si="13" ref="C75:K75">+C84-(((C80+C81+C78)*C70)-C79)</f>
        <v>47664416.47092629</v>
      </c>
      <c r="D75" s="1">
        <f t="shared" si="13"/>
        <v>81858943.65936172</v>
      </c>
      <c r="E75" s="1">
        <f t="shared" si="13"/>
        <v>85754596.11199023</v>
      </c>
      <c r="F75" s="1">
        <f t="shared" si="13"/>
        <v>99661630.1649934</v>
      </c>
      <c r="G75" s="1">
        <f t="shared" si="13"/>
        <v>99661630.1649934</v>
      </c>
      <c r="H75" s="1">
        <f t="shared" si="13"/>
        <v>108276266</v>
      </c>
      <c r="I75" s="1">
        <f t="shared" si="13"/>
        <v>10434256.242717601</v>
      </c>
      <c r="J75" s="1">
        <f t="shared" si="13"/>
        <v>-4258175.306665666</v>
      </c>
      <c r="K75" s="1">
        <f t="shared" si="13"/>
        <v>-7226642.836303435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300180242</v>
      </c>
      <c r="C77" s="3">
        <v>346011187</v>
      </c>
      <c r="D77" s="3">
        <v>408016040</v>
      </c>
      <c r="E77" s="3">
        <v>416167927</v>
      </c>
      <c r="F77" s="3">
        <v>414576402</v>
      </c>
      <c r="G77" s="3">
        <v>414576402</v>
      </c>
      <c r="H77" s="3">
        <v>0</v>
      </c>
      <c r="I77" s="3">
        <v>459042746</v>
      </c>
      <c r="J77" s="3">
        <v>489322249</v>
      </c>
      <c r="K77" s="3">
        <v>521635593</v>
      </c>
    </row>
    <row r="78" spans="1:11" ht="12.75" hidden="1">
      <c r="A78" s="2" t="s">
        <v>65</v>
      </c>
      <c r="B78" s="3">
        <v>1863</v>
      </c>
      <c r="C78" s="3">
        <v>28699</v>
      </c>
      <c r="D78" s="3">
        <v>23798</v>
      </c>
      <c r="E78" s="3">
        <v>16173</v>
      </c>
      <c r="F78" s="3">
        <v>16173</v>
      </c>
      <c r="G78" s="3">
        <v>16173</v>
      </c>
      <c r="H78" s="3">
        <v>19207</v>
      </c>
      <c r="I78" s="3">
        <v>9911</v>
      </c>
      <c r="J78" s="3">
        <v>3648</v>
      </c>
      <c r="K78" s="3">
        <v>0</v>
      </c>
    </row>
    <row r="79" spans="1:11" ht="12.75" hidden="1">
      <c r="A79" s="2" t="s">
        <v>66</v>
      </c>
      <c r="B79" s="3">
        <v>92741405</v>
      </c>
      <c r="C79" s="3">
        <v>100128231</v>
      </c>
      <c r="D79" s="3">
        <v>134069424</v>
      </c>
      <c r="E79" s="3">
        <v>124217454</v>
      </c>
      <c r="F79" s="3">
        <v>150902454</v>
      </c>
      <c r="G79" s="3">
        <v>150902454</v>
      </c>
      <c r="H79" s="3">
        <v>108276266</v>
      </c>
      <c r="I79" s="3">
        <v>59400033</v>
      </c>
      <c r="J79" s="3">
        <v>52541748</v>
      </c>
      <c r="K79" s="3">
        <v>50711096</v>
      </c>
    </row>
    <row r="80" spans="1:11" ht="12.75" hidden="1">
      <c r="A80" s="2" t="s">
        <v>67</v>
      </c>
      <c r="B80" s="3">
        <v>40011588</v>
      </c>
      <c r="C80" s="3">
        <v>45793186</v>
      </c>
      <c r="D80" s="3">
        <v>50395171</v>
      </c>
      <c r="E80" s="3">
        <v>31375441</v>
      </c>
      <c r="F80" s="3">
        <v>44375441</v>
      </c>
      <c r="G80" s="3">
        <v>44375441</v>
      </c>
      <c r="H80" s="3">
        <v>71265357</v>
      </c>
      <c r="I80" s="3">
        <v>42375441</v>
      </c>
      <c r="J80" s="3">
        <v>52375441</v>
      </c>
      <c r="K80" s="3">
        <v>52375241</v>
      </c>
    </row>
    <row r="81" spans="1:11" ht="12.75" hidden="1">
      <c r="A81" s="2" t="s">
        <v>68</v>
      </c>
      <c r="B81" s="3">
        <v>10791158</v>
      </c>
      <c r="C81" s="3">
        <v>9820787</v>
      </c>
      <c r="D81" s="3">
        <v>6381636</v>
      </c>
      <c r="E81" s="3">
        <v>7000000</v>
      </c>
      <c r="F81" s="3">
        <v>7000000</v>
      </c>
      <c r="G81" s="3">
        <v>7000000</v>
      </c>
      <c r="H81" s="3">
        <v>2211681</v>
      </c>
      <c r="I81" s="3">
        <v>7000000</v>
      </c>
      <c r="J81" s="3">
        <v>7000000</v>
      </c>
      <c r="K81" s="3">
        <v>7000000</v>
      </c>
    </row>
    <row r="82" spans="1:11" ht="12.75" hidden="1">
      <c r="A82" s="2" t="s">
        <v>69</v>
      </c>
      <c r="B82" s="3">
        <v>19588</v>
      </c>
      <c r="C82" s="3">
        <v>6263</v>
      </c>
      <c r="D82" s="3">
        <v>4400</v>
      </c>
      <c r="E82" s="3">
        <v>6263</v>
      </c>
      <c r="F82" s="3">
        <v>6263</v>
      </c>
      <c r="G82" s="3">
        <v>6263</v>
      </c>
      <c r="H82" s="3">
        <v>4400</v>
      </c>
      <c r="I82" s="3">
        <v>6263</v>
      </c>
      <c r="J82" s="3">
        <v>6263</v>
      </c>
      <c r="K82" s="3">
        <v>3648</v>
      </c>
    </row>
    <row r="83" spans="1:11" ht="12.75" hidden="1">
      <c r="A83" s="2" t="s">
        <v>70</v>
      </c>
      <c r="B83" s="3">
        <v>320024266</v>
      </c>
      <c r="C83" s="3">
        <v>326243620</v>
      </c>
      <c r="D83" s="3">
        <v>375043777</v>
      </c>
      <c r="E83" s="3">
        <v>416940216</v>
      </c>
      <c r="F83" s="3">
        <v>413359977</v>
      </c>
      <c r="G83" s="3">
        <v>413359977</v>
      </c>
      <c r="H83" s="3">
        <v>425246525</v>
      </c>
      <c r="I83" s="3">
        <v>455142744</v>
      </c>
      <c r="J83" s="3">
        <v>468068249</v>
      </c>
      <c r="K83" s="3">
        <v>509006553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1128868</v>
      </c>
      <c r="C5" s="6">
        <v>1512590</v>
      </c>
      <c r="D5" s="23">
        <v>1780984</v>
      </c>
      <c r="E5" s="24">
        <v>3331000</v>
      </c>
      <c r="F5" s="6">
        <v>3385626</v>
      </c>
      <c r="G5" s="25">
        <v>3385626</v>
      </c>
      <c r="H5" s="26">
        <v>0</v>
      </c>
      <c r="I5" s="24">
        <v>3354420</v>
      </c>
      <c r="J5" s="6">
        <v>3522000</v>
      </c>
      <c r="K5" s="25">
        <v>3698000</v>
      </c>
    </row>
    <row r="6" spans="1:11" ht="13.5">
      <c r="A6" s="22" t="s">
        <v>18</v>
      </c>
      <c r="B6" s="6">
        <v>6751588</v>
      </c>
      <c r="C6" s="6">
        <v>7231543</v>
      </c>
      <c r="D6" s="23">
        <v>7692154</v>
      </c>
      <c r="E6" s="24">
        <v>8066000</v>
      </c>
      <c r="F6" s="6">
        <v>8410677</v>
      </c>
      <c r="G6" s="25">
        <v>8410677</v>
      </c>
      <c r="H6" s="26">
        <v>0</v>
      </c>
      <c r="I6" s="24">
        <v>8456994</v>
      </c>
      <c r="J6" s="6">
        <v>8880000</v>
      </c>
      <c r="K6" s="25">
        <v>9324000</v>
      </c>
    </row>
    <row r="7" spans="1:11" ht="13.5">
      <c r="A7" s="22" t="s">
        <v>19</v>
      </c>
      <c r="B7" s="6">
        <v>304756</v>
      </c>
      <c r="C7" s="6">
        <v>216011</v>
      </c>
      <c r="D7" s="23">
        <v>140376</v>
      </c>
      <c r="E7" s="24">
        <v>41000</v>
      </c>
      <c r="F7" s="6">
        <v>60000</v>
      </c>
      <c r="G7" s="25">
        <v>60000</v>
      </c>
      <c r="H7" s="26">
        <v>0</v>
      </c>
      <c r="I7" s="24">
        <v>43500</v>
      </c>
      <c r="J7" s="6">
        <v>45500</v>
      </c>
      <c r="K7" s="25">
        <v>47500</v>
      </c>
    </row>
    <row r="8" spans="1:11" ht="13.5">
      <c r="A8" s="22" t="s">
        <v>20</v>
      </c>
      <c r="B8" s="6">
        <v>14747039</v>
      </c>
      <c r="C8" s="6">
        <v>18186404</v>
      </c>
      <c r="D8" s="23">
        <v>17619000</v>
      </c>
      <c r="E8" s="24">
        <v>21277000</v>
      </c>
      <c r="F8" s="6">
        <v>22278000</v>
      </c>
      <c r="G8" s="25">
        <v>22278000</v>
      </c>
      <c r="H8" s="26">
        <v>0</v>
      </c>
      <c r="I8" s="24">
        <v>24118500</v>
      </c>
      <c r="J8" s="6">
        <v>25325000</v>
      </c>
      <c r="K8" s="25">
        <v>26591000</v>
      </c>
    </row>
    <row r="9" spans="1:11" ht="13.5">
      <c r="A9" s="22" t="s">
        <v>21</v>
      </c>
      <c r="B9" s="6">
        <v>2312236</v>
      </c>
      <c r="C9" s="6">
        <v>4926183</v>
      </c>
      <c r="D9" s="23">
        <v>1279361</v>
      </c>
      <c r="E9" s="24">
        <v>3903000</v>
      </c>
      <c r="F9" s="6">
        <v>709172</v>
      </c>
      <c r="G9" s="25">
        <v>709172</v>
      </c>
      <c r="H9" s="26">
        <v>0</v>
      </c>
      <c r="I9" s="24">
        <v>2595296</v>
      </c>
      <c r="J9" s="6">
        <v>2725027</v>
      </c>
      <c r="K9" s="25">
        <v>2861741</v>
      </c>
    </row>
    <row r="10" spans="1:11" ht="25.5">
      <c r="A10" s="27" t="s">
        <v>105</v>
      </c>
      <c r="B10" s="28">
        <f>SUM(B5:B9)</f>
        <v>25244487</v>
      </c>
      <c r="C10" s="29">
        <f aca="true" t="shared" si="0" ref="C10:K10">SUM(C5:C9)</f>
        <v>32072731</v>
      </c>
      <c r="D10" s="30">
        <f t="shared" si="0"/>
        <v>28511875</v>
      </c>
      <c r="E10" s="28">
        <f t="shared" si="0"/>
        <v>36618000</v>
      </c>
      <c r="F10" s="29">
        <f t="shared" si="0"/>
        <v>34843475</v>
      </c>
      <c r="G10" s="31">
        <f t="shared" si="0"/>
        <v>34843475</v>
      </c>
      <c r="H10" s="32">
        <f t="shared" si="0"/>
        <v>0</v>
      </c>
      <c r="I10" s="28">
        <f t="shared" si="0"/>
        <v>38568710</v>
      </c>
      <c r="J10" s="29">
        <f t="shared" si="0"/>
        <v>40497527</v>
      </c>
      <c r="K10" s="31">
        <f t="shared" si="0"/>
        <v>42522241</v>
      </c>
    </row>
    <row r="11" spans="1:11" ht="13.5">
      <c r="A11" s="22" t="s">
        <v>22</v>
      </c>
      <c r="B11" s="6">
        <v>8195497</v>
      </c>
      <c r="C11" s="6">
        <v>10155104</v>
      </c>
      <c r="D11" s="23">
        <v>11956290</v>
      </c>
      <c r="E11" s="24">
        <v>18873000</v>
      </c>
      <c r="F11" s="6">
        <v>18848000</v>
      </c>
      <c r="G11" s="25">
        <v>18848000</v>
      </c>
      <c r="H11" s="26">
        <v>0</v>
      </c>
      <c r="I11" s="24">
        <v>19433444</v>
      </c>
      <c r="J11" s="6">
        <v>20405732</v>
      </c>
      <c r="K11" s="25">
        <v>21426000</v>
      </c>
    </row>
    <row r="12" spans="1:11" ht="13.5">
      <c r="A12" s="22" t="s">
        <v>23</v>
      </c>
      <c r="B12" s="6">
        <v>1489956</v>
      </c>
      <c r="C12" s="6">
        <v>1713716</v>
      </c>
      <c r="D12" s="23">
        <v>1469533</v>
      </c>
      <c r="E12" s="24">
        <v>2037000</v>
      </c>
      <c r="F12" s="6">
        <v>2117000</v>
      </c>
      <c r="G12" s="25">
        <v>2117000</v>
      </c>
      <c r="H12" s="26">
        <v>0</v>
      </c>
      <c r="I12" s="24">
        <v>2305412</v>
      </c>
      <c r="J12" s="6">
        <v>2421000</v>
      </c>
      <c r="K12" s="25">
        <v>2542000</v>
      </c>
    </row>
    <row r="13" spans="1:11" ht="13.5">
      <c r="A13" s="22" t="s">
        <v>106</v>
      </c>
      <c r="B13" s="6">
        <v>9650174</v>
      </c>
      <c r="C13" s="6">
        <v>18717652</v>
      </c>
      <c r="D13" s="23">
        <v>15984034</v>
      </c>
      <c r="E13" s="24">
        <v>10282000</v>
      </c>
      <c r="F13" s="6">
        <v>10282000</v>
      </c>
      <c r="G13" s="25">
        <v>10282000</v>
      </c>
      <c r="H13" s="26">
        <v>0</v>
      </c>
      <c r="I13" s="24">
        <v>5136000</v>
      </c>
      <c r="J13" s="6">
        <v>5393000</v>
      </c>
      <c r="K13" s="25">
        <v>5662000</v>
      </c>
    </row>
    <row r="14" spans="1:11" ht="13.5">
      <c r="A14" s="22" t="s">
        <v>24</v>
      </c>
      <c r="B14" s="6">
        <v>219962</v>
      </c>
      <c r="C14" s="6">
        <v>102479</v>
      </c>
      <c r="D14" s="23">
        <v>319608</v>
      </c>
      <c r="E14" s="24">
        <v>581000</v>
      </c>
      <c r="F14" s="6">
        <v>650000</v>
      </c>
      <c r="G14" s="25">
        <v>650000</v>
      </c>
      <c r="H14" s="26">
        <v>0</v>
      </c>
      <c r="I14" s="24">
        <v>616000</v>
      </c>
      <c r="J14" s="6">
        <v>647000</v>
      </c>
      <c r="K14" s="25">
        <v>679000</v>
      </c>
    </row>
    <row r="15" spans="1:11" ht="13.5">
      <c r="A15" s="22" t="s">
        <v>25</v>
      </c>
      <c r="B15" s="6">
        <v>1450316</v>
      </c>
      <c r="C15" s="6">
        <v>1186486</v>
      </c>
      <c r="D15" s="23">
        <v>1562827</v>
      </c>
      <c r="E15" s="24">
        <v>3962000</v>
      </c>
      <c r="F15" s="6">
        <v>2936000</v>
      </c>
      <c r="G15" s="25">
        <v>2936000</v>
      </c>
      <c r="H15" s="26">
        <v>0</v>
      </c>
      <c r="I15" s="24">
        <v>4250000</v>
      </c>
      <c r="J15" s="6">
        <v>4463000</v>
      </c>
      <c r="K15" s="25">
        <v>4686000</v>
      </c>
    </row>
    <row r="16" spans="1:11" ht="13.5">
      <c r="A16" s="33" t="s">
        <v>26</v>
      </c>
      <c r="B16" s="6">
        <v>0</v>
      </c>
      <c r="C16" s="6">
        <v>1886748</v>
      </c>
      <c r="D16" s="23">
        <v>0</v>
      </c>
      <c r="E16" s="24">
        <v>1905000</v>
      </c>
      <c r="F16" s="6">
        <v>1905000</v>
      </c>
      <c r="G16" s="25">
        <v>1905000</v>
      </c>
      <c r="H16" s="26">
        <v>0</v>
      </c>
      <c r="I16" s="24">
        <v>2019000</v>
      </c>
      <c r="J16" s="6">
        <v>2120058</v>
      </c>
      <c r="K16" s="25">
        <v>2226061</v>
      </c>
    </row>
    <row r="17" spans="1:11" ht="13.5">
      <c r="A17" s="22" t="s">
        <v>27</v>
      </c>
      <c r="B17" s="6">
        <v>9278050</v>
      </c>
      <c r="C17" s="6">
        <v>6706910</v>
      </c>
      <c r="D17" s="23">
        <v>25497458</v>
      </c>
      <c r="E17" s="24">
        <v>18518000</v>
      </c>
      <c r="F17" s="6">
        <v>18919000</v>
      </c>
      <c r="G17" s="25">
        <v>18919000</v>
      </c>
      <c r="H17" s="26">
        <v>0</v>
      </c>
      <c r="I17" s="24">
        <v>21718000</v>
      </c>
      <c r="J17" s="6">
        <v>22801859</v>
      </c>
      <c r="K17" s="25">
        <v>23942535</v>
      </c>
    </row>
    <row r="18" spans="1:11" ht="13.5">
      <c r="A18" s="34" t="s">
        <v>28</v>
      </c>
      <c r="B18" s="35">
        <f>SUM(B11:B17)</f>
        <v>30283955</v>
      </c>
      <c r="C18" s="36">
        <f aca="true" t="shared" si="1" ref="C18:K18">SUM(C11:C17)</f>
        <v>40469095</v>
      </c>
      <c r="D18" s="37">
        <f t="shared" si="1"/>
        <v>56789750</v>
      </c>
      <c r="E18" s="35">
        <f t="shared" si="1"/>
        <v>56158000</v>
      </c>
      <c r="F18" s="36">
        <f t="shared" si="1"/>
        <v>55657000</v>
      </c>
      <c r="G18" s="38">
        <f t="shared" si="1"/>
        <v>55657000</v>
      </c>
      <c r="H18" s="39">
        <f t="shared" si="1"/>
        <v>0</v>
      </c>
      <c r="I18" s="35">
        <f t="shared" si="1"/>
        <v>55477856</v>
      </c>
      <c r="J18" s="36">
        <f t="shared" si="1"/>
        <v>58251649</v>
      </c>
      <c r="K18" s="38">
        <f t="shared" si="1"/>
        <v>61163596</v>
      </c>
    </row>
    <row r="19" spans="1:11" ht="13.5">
      <c r="A19" s="34" t="s">
        <v>29</v>
      </c>
      <c r="B19" s="40">
        <f>+B10-B18</f>
        <v>-5039468</v>
      </c>
      <c r="C19" s="41">
        <f aca="true" t="shared" si="2" ref="C19:K19">+C10-C18</f>
        <v>-8396364</v>
      </c>
      <c r="D19" s="42">
        <f t="shared" si="2"/>
        <v>-28277875</v>
      </c>
      <c r="E19" s="40">
        <f t="shared" si="2"/>
        <v>-19540000</v>
      </c>
      <c r="F19" s="41">
        <f t="shared" si="2"/>
        <v>-20813525</v>
      </c>
      <c r="G19" s="43">
        <f t="shared" si="2"/>
        <v>-20813525</v>
      </c>
      <c r="H19" s="44">
        <f t="shared" si="2"/>
        <v>0</v>
      </c>
      <c r="I19" s="40">
        <f t="shared" si="2"/>
        <v>-16909146</v>
      </c>
      <c r="J19" s="41">
        <f t="shared" si="2"/>
        <v>-17754122</v>
      </c>
      <c r="K19" s="43">
        <f t="shared" si="2"/>
        <v>-18641355</v>
      </c>
    </row>
    <row r="20" spans="1:11" ht="13.5">
      <c r="A20" s="22" t="s">
        <v>30</v>
      </c>
      <c r="B20" s="24">
        <v>13223274</v>
      </c>
      <c r="C20" s="6">
        <v>17276041</v>
      </c>
      <c r="D20" s="23">
        <v>19678730</v>
      </c>
      <c r="E20" s="24">
        <v>19562000</v>
      </c>
      <c r="F20" s="6">
        <v>19937525</v>
      </c>
      <c r="G20" s="25">
        <v>19937525</v>
      </c>
      <c r="H20" s="26">
        <v>0</v>
      </c>
      <c r="I20" s="24">
        <v>16905000</v>
      </c>
      <c r="J20" s="6">
        <v>17750000</v>
      </c>
      <c r="K20" s="25">
        <v>18638000</v>
      </c>
    </row>
    <row r="21" spans="1:11" ht="13.5">
      <c r="A21" s="22" t="s">
        <v>107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108</v>
      </c>
      <c r="B22" s="51">
        <f>SUM(B19:B21)</f>
        <v>8183806</v>
      </c>
      <c r="C22" s="52">
        <f aca="true" t="shared" si="3" ref="C22:K22">SUM(C19:C21)</f>
        <v>8879677</v>
      </c>
      <c r="D22" s="53">
        <f t="shared" si="3"/>
        <v>-8599145</v>
      </c>
      <c r="E22" s="51">
        <f t="shared" si="3"/>
        <v>22000</v>
      </c>
      <c r="F22" s="52">
        <f t="shared" si="3"/>
        <v>-876000</v>
      </c>
      <c r="G22" s="54">
        <f t="shared" si="3"/>
        <v>-876000</v>
      </c>
      <c r="H22" s="55">
        <f t="shared" si="3"/>
        <v>0</v>
      </c>
      <c r="I22" s="51">
        <f t="shared" si="3"/>
        <v>-4146</v>
      </c>
      <c r="J22" s="52">
        <f t="shared" si="3"/>
        <v>-4122</v>
      </c>
      <c r="K22" s="54">
        <f t="shared" si="3"/>
        <v>-3355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8183806</v>
      </c>
      <c r="C24" s="41">
        <f aca="true" t="shared" si="4" ref="C24:K24">SUM(C22:C23)</f>
        <v>8879677</v>
      </c>
      <c r="D24" s="42">
        <f t="shared" si="4"/>
        <v>-8599145</v>
      </c>
      <c r="E24" s="40">
        <f t="shared" si="4"/>
        <v>22000</v>
      </c>
      <c r="F24" s="41">
        <f t="shared" si="4"/>
        <v>-876000</v>
      </c>
      <c r="G24" s="43">
        <f t="shared" si="4"/>
        <v>-876000</v>
      </c>
      <c r="H24" s="44">
        <f t="shared" si="4"/>
        <v>0</v>
      </c>
      <c r="I24" s="40">
        <f t="shared" si="4"/>
        <v>-4146</v>
      </c>
      <c r="J24" s="41">
        <f t="shared" si="4"/>
        <v>-4122</v>
      </c>
      <c r="K24" s="43">
        <f t="shared" si="4"/>
        <v>-3355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13678687</v>
      </c>
      <c r="C27" s="7">
        <v>12463233</v>
      </c>
      <c r="D27" s="64">
        <v>27390909</v>
      </c>
      <c r="E27" s="65">
        <v>19560000</v>
      </c>
      <c r="F27" s="7">
        <v>19938000</v>
      </c>
      <c r="G27" s="66">
        <v>19938000</v>
      </c>
      <c r="H27" s="67">
        <v>0</v>
      </c>
      <c r="I27" s="65">
        <v>16905000</v>
      </c>
      <c r="J27" s="7">
        <v>17750000</v>
      </c>
      <c r="K27" s="66">
        <v>18637000</v>
      </c>
    </row>
    <row r="28" spans="1:11" ht="13.5">
      <c r="A28" s="68" t="s">
        <v>30</v>
      </c>
      <c r="B28" s="6">
        <v>13678687</v>
      </c>
      <c r="C28" s="6">
        <v>12463233</v>
      </c>
      <c r="D28" s="23">
        <v>15619909</v>
      </c>
      <c r="E28" s="24">
        <v>19560000</v>
      </c>
      <c r="F28" s="6">
        <v>19938000</v>
      </c>
      <c r="G28" s="25">
        <v>19938000</v>
      </c>
      <c r="H28" s="26">
        <v>0</v>
      </c>
      <c r="I28" s="24">
        <v>16905000</v>
      </c>
      <c r="J28" s="6">
        <v>17750000</v>
      </c>
      <c r="K28" s="25">
        <v>18637000</v>
      </c>
    </row>
    <row r="29" spans="1:11" ht="13.5">
      <c r="A29" s="22" t="s">
        <v>110</v>
      </c>
      <c r="B29" s="6">
        <v>0</v>
      </c>
      <c r="C29" s="6">
        <v>0</v>
      </c>
      <c r="D29" s="23">
        <v>11771000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13678687</v>
      </c>
      <c r="C32" s="7">
        <f aca="true" t="shared" si="5" ref="C32:K32">SUM(C28:C31)</f>
        <v>12463233</v>
      </c>
      <c r="D32" s="64">
        <f t="shared" si="5"/>
        <v>27390909</v>
      </c>
      <c r="E32" s="65">
        <f t="shared" si="5"/>
        <v>19560000</v>
      </c>
      <c r="F32" s="7">
        <f t="shared" si="5"/>
        <v>19938000</v>
      </c>
      <c r="G32" s="66">
        <f t="shared" si="5"/>
        <v>19938000</v>
      </c>
      <c r="H32" s="67">
        <f t="shared" si="5"/>
        <v>0</v>
      </c>
      <c r="I32" s="65">
        <f t="shared" si="5"/>
        <v>16905000</v>
      </c>
      <c r="J32" s="7">
        <f t="shared" si="5"/>
        <v>17750000</v>
      </c>
      <c r="K32" s="66">
        <f t="shared" si="5"/>
        <v>18637000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8762671</v>
      </c>
      <c r="C35" s="6">
        <v>17274839</v>
      </c>
      <c r="D35" s="23">
        <v>16277375</v>
      </c>
      <c r="E35" s="24">
        <v>40793000</v>
      </c>
      <c r="F35" s="6">
        <v>38603972</v>
      </c>
      <c r="G35" s="25">
        <v>38603972</v>
      </c>
      <c r="H35" s="26">
        <v>3883249</v>
      </c>
      <c r="I35" s="24">
        <v>28540445</v>
      </c>
      <c r="J35" s="6">
        <v>29967467</v>
      </c>
      <c r="K35" s="25">
        <v>31466191</v>
      </c>
    </row>
    <row r="36" spans="1:11" ht="13.5">
      <c r="A36" s="22" t="s">
        <v>39</v>
      </c>
      <c r="B36" s="6">
        <v>141625579</v>
      </c>
      <c r="C36" s="6">
        <v>139332949</v>
      </c>
      <c r="D36" s="23">
        <v>139016000</v>
      </c>
      <c r="E36" s="24">
        <v>53088000</v>
      </c>
      <c r="F36" s="6">
        <v>147394149</v>
      </c>
      <c r="G36" s="25">
        <v>147394149</v>
      </c>
      <c r="H36" s="26">
        <v>12252803</v>
      </c>
      <c r="I36" s="24">
        <v>146598860</v>
      </c>
      <c r="J36" s="6">
        <v>153928803</v>
      </c>
      <c r="K36" s="25">
        <v>161625000</v>
      </c>
    </row>
    <row r="37" spans="1:11" ht="13.5">
      <c r="A37" s="22" t="s">
        <v>40</v>
      </c>
      <c r="B37" s="6">
        <v>8696251</v>
      </c>
      <c r="C37" s="6">
        <v>7728695</v>
      </c>
      <c r="D37" s="23">
        <v>16489000</v>
      </c>
      <c r="E37" s="24">
        <v>10708000</v>
      </c>
      <c r="F37" s="6">
        <v>7688444</v>
      </c>
      <c r="G37" s="25">
        <v>7688444</v>
      </c>
      <c r="H37" s="26">
        <v>601779</v>
      </c>
      <c r="I37" s="24">
        <v>8695143</v>
      </c>
      <c r="J37" s="6">
        <v>9129900</v>
      </c>
      <c r="K37" s="25">
        <v>9586502</v>
      </c>
    </row>
    <row r="38" spans="1:11" ht="13.5">
      <c r="A38" s="22" t="s">
        <v>41</v>
      </c>
      <c r="B38" s="6">
        <v>3697533</v>
      </c>
      <c r="C38" s="6">
        <v>2157944</v>
      </c>
      <c r="D38" s="23">
        <v>2204000</v>
      </c>
      <c r="E38" s="24">
        <v>2881000</v>
      </c>
      <c r="F38" s="6">
        <v>2880663</v>
      </c>
      <c r="G38" s="25">
        <v>2880663</v>
      </c>
      <c r="H38" s="26">
        <v>0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137994466</v>
      </c>
      <c r="C39" s="6">
        <v>146721149</v>
      </c>
      <c r="D39" s="23">
        <v>136600375</v>
      </c>
      <c r="E39" s="24">
        <v>80292000</v>
      </c>
      <c r="F39" s="6">
        <v>175429014</v>
      </c>
      <c r="G39" s="25">
        <v>175429014</v>
      </c>
      <c r="H39" s="26">
        <v>15534273</v>
      </c>
      <c r="I39" s="24">
        <v>166444162</v>
      </c>
      <c r="J39" s="6">
        <v>174766370</v>
      </c>
      <c r="K39" s="25">
        <v>183504689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14386969</v>
      </c>
      <c r="C42" s="6">
        <v>13375824</v>
      </c>
      <c r="D42" s="23">
        <v>23223178</v>
      </c>
      <c r="E42" s="24">
        <v>16742996</v>
      </c>
      <c r="F42" s="6">
        <v>16739752</v>
      </c>
      <c r="G42" s="25">
        <v>16739752</v>
      </c>
      <c r="H42" s="26">
        <v>17360336</v>
      </c>
      <c r="I42" s="24">
        <v>6303853</v>
      </c>
      <c r="J42" s="6">
        <v>6619001</v>
      </c>
      <c r="K42" s="25">
        <v>6949403</v>
      </c>
    </row>
    <row r="43" spans="1:11" ht="13.5">
      <c r="A43" s="22" t="s">
        <v>45</v>
      </c>
      <c r="B43" s="6">
        <v>-13609457</v>
      </c>
      <c r="C43" s="6">
        <v>-12407332</v>
      </c>
      <c r="D43" s="23">
        <v>-23287375</v>
      </c>
      <c r="E43" s="24">
        <v>-19560000</v>
      </c>
      <c r="F43" s="6">
        <v>-19938000</v>
      </c>
      <c r="G43" s="25">
        <v>-19938000</v>
      </c>
      <c r="H43" s="26">
        <v>0</v>
      </c>
      <c r="I43" s="24">
        <v>-16905000</v>
      </c>
      <c r="J43" s="6">
        <v>-17750250</v>
      </c>
      <c r="K43" s="25">
        <v>-18637763</v>
      </c>
    </row>
    <row r="44" spans="1:11" ht="13.5">
      <c r="A44" s="22" t="s">
        <v>46</v>
      </c>
      <c r="B44" s="6">
        <v>-458696</v>
      </c>
      <c r="C44" s="6">
        <v>-1126789</v>
      </c>
      <c r="D44" s="23">
        <v>46334</v>
      </c>
      <c r="E44" s="24">
        <v>-546000</v>
      </c>
      <c r="F44" s="6">
        <v>-546000</v>
      </c>
      <c r="G44" s="25">
        <v>-546000</v>
      </c>
      <c r="H44" s="26">
        <v>-182264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1736446</v>
      </c>
      <c r="C45" s="7">
        <v>1658273</v>
      </c>
      <c r="D45" s="64">
        <v>1640323</v>
      </c>
      <c r="E45" s="65">
        <v>1096996</v>
      </c>
      <c r="F45" s="7">
        <v>720752</v>
      </c>
      <c r="G45" s="66">
        <v>720752</v>
      </c>
      <c r="H45" s="67">
        <v>20317432</v>
      </c>
      <c r="I45" s="65">
        <v>-9504147</v>
      </c>
      <c r="J45" s="7">
        <v>-20635396</v>
      </c>
      <c r="K45" s="66">
        <v>-32323756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1816570</v>
      </c>
      <c r="C48" s="6">
        <v>1658186</v>
      </c>
      <c r="D48" s="23">
        <v>1640828</v>
      </c>
      <c r="E48" s="24">
        <v>660000</v>
      </c>
      <c r="F48" s="6">
        <v>4574000</v>
      </c>
      <c r="G48" s="25">
        <v>4574000</v>
      </c>
      <c r="H48" s="26">
        <v>204453</v>
      </c>
      <c r="I48" s="24">
        <v>660000</v>
      </c>
      <c r="J48" s="6">
        <v>693000</v>
      </c>
      <c r="K48" s="25">
        <v>728000</v>
      </c>
    </row>
    <row r="49" spans="1:11" ht="13.5">
      <c r="A49" s="22" t="s">
        <v>50</v>
      </c>
      <c r="B49" s="6">
        <f>+B75</f>
        <v>3897958.1540028877</v>
      </c>
      <c r="C49" s="6">
        <f aca="true" t="shared" si="6" ref="C49:K49">+C75</f>
        <v>2748013.184994969</v>
      </c>
      <c r="D49" s="23">
        <f t="shared" si="6"/>
        <v>1541916.4934766423</v>
      </c>
      <c r="E49" s="24">
        <f t="shared" si="6"/>
        <v>1543977.4509803923</v>
      </c>
      <c r="F49" s="6">
        <f t="shared" si="6"/>
        <v>-1956945.5802358575</v>
      </c>
      <c r="G49" s="25">
        <f t="shared" si="6"/>
        <v>-1956945.5802358575</v>
      </c>
      <c r="H49" s="26">
        <f t="shared" si="6"/>
        <v>36181</v>
      </c>
      <c r="I49" s="24">
        <f t="shared" si="6"/>
        <v>-11526502.068642318</v>
      </c>
      <c r="J49" s="6">
        <f t="shared" si="6"/>
        <v>-12102393.016928308</v>
      </c>
      <c r="K49" s="25">
        <f t="shared" si="6"/>
        <v>-12707010.89878663</v>
      </c>
    </row>
    <row r="50" spans="1:11" ht="13.5">
      <c r="A50" s="34" t="s">
        <v>51</v>
      </c>
      <c r="B50" s="7">
        <f>+B48-B49</f>
        <v>-2081388.1540028877</v>
      </c>
      <c r="C50" s="7">
        <f aca="true" t="shared" si="7" ref="C50:K50">+C48-C49</f>
        <v>-1089827.184994969</v>
      </c>
      <c r="D50" s="64">
        <f t="shared" si="7"/>
        <v>98911.5065233577</v>
      </c>
      <c r="E50" s="65">
        <f t="shared" si="7"/>
        <v>-883977.4509803923</v>
      </c>
      <c r="F50" s="7">
        <f t="shared" si="7"/>
        <v>6530945.5802358575</v>
      </c>
      <c r="G50" s="66">
        <f t="shared" si="7"/>
        <v>6530945.5802358575</v>
      </c>
      <c r="H50" s="67">
        <f t="shared" si="7"/>
        <v>168272</v>
      </c>
      <c r="I50" s="65">
        <f t="shared" si="7"/>
        <v>12186502.068642318</v>
      </c>
      <c r="J50" s="7">
        <f t="shared" si="7"/>
        <v>12795393.016928308</v>
      </c>
      <c r="K50" s="66">
        <f t="shared" si="7"/>
        <v>13435010.89878663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77828105</v>
      </c>
      <c r="C53" s="6">
        <v>71580233</v>
      </c>
      <c r="D53" s="23">
        <v>103364909</v>
      </c>
      <c r="E53" s="24">
        <v>102251000</v>
      </c>
      <c r="F53" s="6">
        <v>102629000</v>
      </c>
      <c r="G53" s="25">
        <v>102629000</v>
      </c>
      <c r="H53" s="26">
        <v>82691000</v>
      </c>
      <c r="I53" s="24">
        <v>146598000</v>
      </c>
      <c r="J53" s="6">
        <v>153929000</v>
      </c>
      <c r="K53" s="25">
        <v>161626000</v>
      </c>
    </row>
    <row r="54" spans="1:11" ht="13.5">
      <c r="A54" s="22" t="s">
        <v>106</v>
      </c>
      <c r="B54" s="6">
        <v>9650174</v>
      </c>
      <c r="C54" s="6">
        <v>18717652</v>
      </c>
      <c r="D54" s="23">
        <v>15984034</v>
      </c>
      <c r="E54" s="24">
        <v>10282000</v>
      </c>
      <c r="F54" s="6">
        <v>10282000</v>
      </c>
      <c r="G54" s="25">
        <v>10282000</v>
      </c>
      <c r="H54" s="26">
        <v>0</v>
      </c>
      <c r="I54" s="24">
        <v>5136000</v>
      </c>
      <c r="J54" s="6">
        <v>5393000</v>
      </c>
      <c r="K54" s="25">
        <v>5662000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665000</v>
      </c>
      <c r="E56" s="24">
        <v>2385000</v>
      </c>
      <c r="F56" s="6">
        <v>1976000</v>
      </c>
      <c r="G56" s="25">
        <v>1976000</v>
      </c>
      <c r="H56" s="26">
        <v>0</v>
      </c>
      <c r="I56" s="24">
        <v>3297388</v>
      </c>
      <c r="J56" s="6">
        <v>3462357</v>
      </c>
      <c r="K56" s="25">
        <v>3634775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283</v>
      </c>
      <c r="F59" s="6">
        <v>0</v>
      </c>
      <c r="G59" s="25">
        <v>0</v>
      </c>
      <c r="H59" s="26">
        <v>0</v>
      </c>
      <c r="I59" s="24">
        <v>2018978</v>
      </c>
      <c r="J59" s="6">
        <v>2119926</v>
      </c>
      <c r="K59" s="25">
        <v>2225923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140769</v>
      </c>
      <c r="G60" s="25">
        <v>140769</v>
      </c>
      <c r="H60" s="26">
        <v>140540</v>
      </c>
      <c r="I60" s="24">
        <v>7720</v>
      </c>
      <c r="J60" s="6">
        <v>8106</v>
      </c>
      <c r="K60" s="25">
        <v>8511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633</v>
      </c>
      <c r="C62" s="92">
        <v>0</v>
      </c>
      <c r="D62" s="93">
        <v>40</v>
      </c>
      <c r="E62" s="91">
        <v>40</v>
      </c>
      <c r="F62" s="92">
        <v>850</v>
      </c>
      <c r="G62" s="93">
        <v>850</v>
      </c>
      <c r="H62" s="94">
        <v>0</v>
      </c>
      <c r="I62" s="91">
        <v>950</v>
      </c>
      <c r="J62" s="92">
        <v>969</v>
      </c>
      <c r="K62" s="93">
        <v>988</v>
      </c>
    </row>
    <row r="63" spans="1:11" ht="13.5">
      <c r="A63" s="90" t="s">
        <v>61</v>
      </c>
      <c r="B63" s="91">
        <v>1295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1509</v>
      </c>
      <c r="C64" s="92">
        <v>0</v>
      </c>
      <c r="D64" s="93">
        <v>0</v>
      </c>
      <c r="E64" s="91">
        <v>0</v>
      </c>
      <c r="F64" s="92">
        <v>1609</v>
      </c>
      <c r="G64" s="93">
        <v>1609</v>
      </c>
      <c r="H64" s="94">
        <v>1609</v>
      </c>
      <c r="I64" s="91">
        <v>1650</v>
      </c>
      <c r="J64" s="92">
        <v>1683</v>
      </c>
      <c r="K64" s="93">
        <v>1717</v>
      </c>
    </row>
    <row r="65" spans="1:11" ht="13.5">
      <c r="A65" s="90" t="s">
        <v>63</v>
      </c>
      <c r="B65" s="91">
        <v>2128</v>
      </c>
      <c r="C65" s="92">
        <v>0</v>
      </c>
      <c r="D65" s="93">
        <v>0</v>
      </c>
      <c r="E65" s="91">
        <v>5</v>
      </c>
      <c r="F65" s="92">
        <v>2128</v>
      </c>
      <c r="G65" s="93">
        <v>2128</v>
      </c>
      <c r="H65" s="94">
        <v>2128</v>
      </c>
      <c r="I65" s="91">
        <v>2230</v>
      </c>
      <c r="J65" s="92">
        <v>2275</v>
      </c>
      <c r="K65" s="93">
        <v>2320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0.5176183092749197</v>
      </c>
      <c r="C70" s="5">
        <f aca="true" t="shared" si="8" ref="C70:K70">IF(ISERROR(C71/C72),0,(C71/C72))</f>
        <v>0.19925364578430377</v>
      </c>
      <c r="D70" s="5">
        <f t="shared" si="8"/>
        <v>0.7812941413458288</v>
      </c>
      <c r="E70" s="5">
        <f t="shared" si="8"/>
        <v>0.2068627450980392</v>
      </c>
      <c r="F70" s="5">
        <f t="shared" si="8"/>
        <v>0.2530891469536343</v>
      </c>
      <c r="G70" s="5">
        <f t="shared" si="8"/>
        <v>0.2530891469536343</v>
      </c>
      <c r="H70" s="5">
        <f t="shared" si="8"/>
        <v>0</v>
      </c>
      <c r="I70" s="5">
        <f t="shared" si="8"/>
        <v>0.706611571968895</v>
      </c>
      <c r="J70" s="5">
        <f t="shared" si="8"/>
        <v>0.7065967423737658</v>
      </c>
      <c r="K70" s="5">
        <f t="shared" si="8"/>
        <v>0.7065806474683767</v>
      </c>
    </row>
    <row r="71" spans="1:11" ht="12.75" hidden="1">
      <c r="A71" s="1" t="s">
        <v>112</v>
      </c>
      <c r="B71" s="1">
        <f>+B83</f>
        <v>5275924</v>
      </c>
      <c r="C71" s="1">
        <f aca="true" t="shared" si="9" ref="C71:K71">+C83</f>
        <v>2719883</v>
      </c>
      <c r="D71" s="1">
        <f t="shared" si="9"/>
        <v>8303984</v>
      </c>
      <c r="E71" s="1">
        <f t="shared" si="9"/>
        <v>3165000</v>
      </c>
      <c r="F71" s="1">
        <f t="shared" si="9"/>
        <v>3165000</v>
      </c>
      <c r="G71" s="1">
        <f t="shared" si="9"/>
        <v>3165000</v>
      </c>
      <c r="H71" s="1">
        <f t="shared" si="9"/>
        <v>15586285</v>
      </c>
      <c r="I71" s="1">
        <f t="shared" si="9"/>
        <v>10179948</v>
      </c>
      <c r="J71" s="1">
        <f t="shared" si="9"/>
        <v>10688708</v>
      </c>
      <c r="K71" s="1">
        <f t="shared" si="9"/>
        <v>11223144</v>
      </c>
    </row>
    <row r="72" spans="1:11" ht="12.75" hidden="1">
      <c r="A72" s="1" t="s">
        <v>113</v>
      </c>
      <c r="B72" s="1">
        <f>+B77</f>
        <v>10192692</v>
      </c>
      <c r="C72" s="1">
        <f aca="true" t="shared" si="10" ref="C72:K72">+C77</f>
        <v>13650355</v>
      </c>
      <c r="D72" s="1">
        <f t="shared" si="10"/>
        <v>10628499</v>
      </c>
      <c r="E72" s="1">
        <f t="shared" si="10"/>
        <v>15300000</v>
      </c>
      <c r="F72" s="1">
        <f t="shared" si="10"/>
        <v>12505475</v>
      </c>
      <c r="G72" s="1">
        <f t="shared" si="10"/>
        <v>12505475</v>
      </c>
      <c r="H72" s="1">
        <f t="shared" si="10"/>
        <v>0</v>
      </c>
      <c r="I72" s="1">
        <f t="shared" si="10"/>
        <v>14406710</v>
      </c>
      <c r="J72" s="1">
        <f t="shared" si="10"/>
        <v>15127027</v>
      </c>
      <c r="K72" s="1">
        <f t="shared" si="10"/>
        <v>15883741</v>
      </c>
    </row>
    <row r="73" spans="1:11" ht="12.75" hidden="1">
      <c r="A73" s="1" t="s">
        <v>114</v>
      </c>
      <c r="B73" s="1">
        <f>+B74</f>
        <v>2637883.166666668</v>
      </c>
      <c r="C73" s="1">
        <f aca="true" t="shared" si="11" ref="C73:K73">+(C78+C80+C81+C82)-(B78+B80+B81+B82)</f>
        <v>8650345</v>
      </c>
      <c r="D73" s="1">
        <f t="shared" si="11"/>
        <v>-949793</v>
      </c>
      <c r="E73" s="1">
        <f t="shared" si="11"/>
        <v>25524840</v>
      </c>
      <c r="F73" s="1">
        <f>+(F78+F80+F81+F82)-(D78+D80+D81+D82)</f>
        <v>20094812</v>
      </c>
      <c r="G73" s="1">
        <f>+(G78+G80+G81+G82)-(D78+D80+D81+D82)</f>
        <v>20094812</v>
      </c>
      <c r="H73" s="1">
        <f>+(H78+H80+H81+H82)-(D78+D80+D81+D82)</f>
        <v>-10929364</v>
      </c>
      <c r="I73" s="1">
        <f>+(I78+I80+I81+I82)-(E78+E80+E81+E82)</f>
        <v>-12252555</v>
      </c>
      <c r="J73" s="1">
        <f t="shared" si="11"/>
        <v>1394022</v>
      </c>
      <c r="K73" s="1">
        <f t="shared" si="11"/>
        <v>1463724</v>
      </c>
    </row>
    <row r="74" spans="1:11" ht="12.75" hidden="1">
      <c r="A74" s="1" t="s">
        <v>115</v>
      </c>
      <c r="B74" s="1">
        <f>+TREND(C74:E74)</f>
        <v>2637883.166666668</v>
      </c>
      <c r="C74" s="1">
        <f>+C73</f>
        <v>8650345</v>
      </c>
      <c r="D74" s="1">
        <f aca="true" t="shared" si="12" ref="D74:K74">+D73</f>
        <v>-949793</v>
      </c>
      <c r="E74" s="1">
        <f t="shared" si="12"/>
        <v>25524840</v>
      </c>
      <c r="F74" s="1">
        <f t="shared" si="12"/>
        <v>20094812</v>
      </c>
      <c r="G74" s="1">
        <f t="shared" si="12"/>
        <v>20094812</v>
      </c>
      <c r="H74" s="1">
        <f t="shared" si="12"/>
        <v>-10929364</v>
      </c>
      <c r="I74" s="1">
        <f t="shared" si="12"/>
        <v>-12252555</v>
      </c>
      <c r="J74" s="1">
        <f t="shared" si="12"/>
        <v>1394022</v>
      </c>
      <c r="K74" s="1">
        <f t="shared" si="12"/>
        <v>1463724</v>
      </c>
    </row>
    <row r="75" spans="1:11" ht="12.75" hidden="1">
      <c r="A75" s="1" t="s">
        <v>116</v>
      </c>
      <c r="B75" s="1">
        <f>+B84-(((B80+B81+B78)*B70)-B79)</f>
        <v>3897958.1540028877</v>
      </c>
      <c r="C75" s="1">
        <f aca="true" t="shared" si="13" ref="C75:K75">+C84-(((C80+C81+C78)*C70)-C79)</f>
        <v>2748013.184994969</v>
      </c>
      <c r="D75" s="1">
        <f t="shared" si="13"/>
        <v>1541916.4934766423</v>
      </c>
      <c r="E75" s="1">
        <f t="shared" si="13"/>
        <v>1543977.4509803923</v>
      </c>
      <c r="F75" s="1">
        <f t="shared" si="13"/>
        <v>-1956945.5802358575</v>
      </c>
      <c r="G75" s="1">
        <f t="shared" si="13"/>
        <v>-1956945.5802358575</v>
      </c>
      <c r="H75" s="1">
        <f t="shared" si="13"/>
        <v>36181</v>
      </c>
      <c r="I75" s="1">
        <f t="shared" si="13"/>
        <v>-11526502.068642318</v>
      </c>
      <c r="J75" s="1">
        <f t="shared" si="13"/>
        <v>-12102393.016928308</v>
      </c>
      <c r="K75" s="1">
        <f t="shared" si="13"/>
        <v>-12707010.89878663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10192692</v>
      </c>
      <c r="C77" s="3">
        <v>13650355</v>
      </c>
      <c r="D77" s="3">
        <v>10628499</v>
      </c>
      <c r="E77" s="3">
        <v>15300000</v>
      </c>
      <c r="F77" s="3">
        <v>12505475</v>
      </c>
      <c r="G77" s="3">
        <v>12505475</v>
      </c>
      <c r="H77" s="3">
        <v>0</v>
      </c>
      <c r="I77" s="3">
        <v>14406710</v>
      </c>
      <c r="J77" s="3">
        <v>15127027</v>
      </c>
      <c r="K77" s="3">
        <v>15883741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7444420</v>
      </c>
      <c r="C79" s="3">
        <v>5832679</v>
      </c>
      <c r="D79" s="3">
        <v>12423000</v>
      </c>
      <c r="E79" s="3">
        <v>9846000</v>
      </c>
      <c r="F79" s="3">
        <v>6826000</v>
      </c>
      <c r="G79" s="3">
        <v>6826000</v>
      </c>
      <c r="H79" s="3">
        <v>36181</v>
      </c>
      <c r="I79" s="3">
        <v>8174143</v>
      </c>
      <c r="J79" s="3">
        <v>8582850</v>
      </c>
      <c r="K79" s="3">
        <v>9012000</v>
      </c>
    </row>
    <row r="80" spans="1:11" ht="12.75" hidden="1">
      <c r="A80" s="2" t="s">
        <v>67</v>
      </c>
      <c r="B80" s="3">
        <v>4857329</v>
      </c>
      <c r="C80" s="3">
        <v>13419217</v>
      </c>
      <c r="D80" s="3">
        <v>8733000</v>
      </c>
      <c r="E80" s="3">
        <v>40133000</v>
      </c>
      <c r="F80" s="3">
        <v>34702972</v>
      </c>
      <c r="G80" s="3">
        <v>34702972</v>
      </c>
      <c r="H80" s="3">
        <v>4116335</v>
      </c>
      <c r="I80" s="3">
        <v>27880445</v>
      </c>
      <c r="J80" s="3">
        <v>29274467</v>
      </c>
      <c r="K80" s="3">
        <v>30738191</v>
      </c>
    </row>
    <row r="81" spans="1:11" ht="12.75" hidden="1">
      <c r="A81" s="2" t="s">
        <v>68</v>
      </c>
      <c r="B81" s="3">
        <v>1994171</v>
      </c>
      <c r="C81" s="3">
        <v>2061884</v>
      </c>
      <c r="D81" s="3">
        <v>5194000</v>
      </c>
      <c r="E81" s="3">
        <v>0</v>
      </c>
      <c r="F81" s="3">
        <v>0</v>
      </c>
      <c r="G81" s="3">
        <v>0</v>
      </c>
      <c r="H81" s="3">
        <v>-437539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56108</v>
      </c>
      <c r="C82" s="3">
        <v>76852</v>
      </c>
      <c r="D82" s="3">
        <v>681160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5275924</v>
      </c>
      <c r="C83" s="3">
        <v>2719883</v>
      </c>
      <c r="D83" s="3">
        <v>8303984</v>
      </c>
      <c r="E83" s="3">
        <v>3165000</v>
      </c>
      <c r="F83" s="3">
        <v>3165000</v>
      </c>
      <c r="G83" s="3">
        <v>3165000</v>
      </c>
      <c r="H83" s="3">
        <v>15586285</v>
      </c>
      <c r="I83" s="3">
        <v>10179948</v>
      </c>
      <c r="J83" s="3">
        <v>10688708</v>
      </c>
      <c r="K83" s="3">
        <v>11223144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6040253</v>
      </c>
      <c r="C5" s="6">
        <v>10546000</v>
      </c>
      <c r="D5" s="23">
        <v>24108144</v>
      </c>
      <c r="E5" s="24">
        <v>21447000</v>
      </c>
      <c r="F5" s="6">
        <v>23447000</v>
      </c>
      <c r="G5" s="25">
        <v>23447000</v>
      </c>
      <c r="H5" s="26">
        <v>0</v>
      </c>
      <c r="I5" s="24">
        <v>26000000</v>
      </c>
      <c r="J5" s="6">
        <v>30354000</v>
      </c>
      <c r="K5" s="25">
        <v>34194000</v>
      </c>
    </row>
    <row r="6" spans="1:11" ht="13.5">
      <c r="A6" s="22" t="s">
        <v>18</v>
      </c>
      <c r="B6" s="6">
        <v>41506000</v>
      </c>
      <c r="C6" s="6">
        <v>70717410</v>
      </c>
      <c r="D6" s="23">
        <v>73146329</v>
      </c>
      <c r="E6" s="24">
        <v>87527000</v>
      </c>
      <c r="F6" s="6">
        <v>90729000</v>
      </c>
      <c r="G6" s="25">
        <v>90729000</v>
      </c>
      <c r="H6" s="26">
        <v>0</v>
      </c>
      <c r="I6" s="24">
        <v>104381000</v>
      </c>
      <c r="J6" s="6">
        <v>120376000</v>
      </c>
      <c r="K6" s="25">
        <v>137343000</v>
      </c>
    </row>
    <row r="7" spans="1:11" ht="13.5">
      <c r="A7" s="22" t="s">
        <v>19</v>
      </c>
      <c r="B7" s="6">
        <v>1162282</v>
      </c>
      <c r="C7" s="6">
        <v>1639000</v>
      </c>
      <c r="D7" s="23">
        <v>880398</v>
      </c>
      <c r="E7" s="24">
        <v>265000</v>
      </c>
      <c r="F7" s="6">
        <v>265000</v>
      </c>
      <c r="G7" s="25">
        <v>265000</v>
      </c>
      <c r="H7" s="26">
        <v>0</v>
      </c>
      <c r="I7" s="24">
        <v>510000</v>
      </c>
      <c r="J7" s="6">
        <v>546000</v>
      </c>
      <c r="K7" s="25">
        <v>587000</v>
      </c>
    </row>
    <row r="8" spans="1:11" ht="13.5">
      <c r="A8" s="22" t="s">
        <v>20</v>
      </c>
      <c r="B8" s="6">
        <v>21681556</v>
      </c>
      <c r="C8" s="6">
        <v>30866000</v>
      </c>
      <c r="D8" s="23">
        <v>38168571</v>
      </c>
      <c r="E8" s="24">
        <v>32303000</v>
      </c>
      <c r="F8" s="6">
        <v>5243000</v>
      </c>
      <c r="G8" s="25">
        <v>5243000</v>
      </c>
      <c r="H8" s="26">
        <v>0</v>
      </c>
      <c r="I8" s="24">
        <v>30997000</v>
      </c>
      <c r="J8" s="6">
        <v>31825000</v>
      </c>
      <c r="K8" s="25">
        <v>33604000</v>
      </c>
    </row>
    <row r="9" spans="1:11" ht="13.5">
      <c r="A9" s="22" t="s">
        <v>21</v>
      </c>
      <c r="B9" s="6">
        <v>216009438</v>
      </c>
      <c r="C9" s="6">
        <v>26236000</v>
      </c>
      <c r="D9" s="23">
        <v>35101299</v>
      </c>
      <c r="E9" s="24">
        <v>43849000</v>
      </c>
      <c r="F9" s="6">
        <v>68707000</v>
      </c>
      <c r="G9" s="25">
        <v>68707000</v>
      </c>
      <c r="H9" s="26">
        <v>0</v>
      </c>
      <c r="I9" s="24">
        <v>47367000</v>
      </c>
      <c r="J9" s="6">
        <v>45062980</v>
      </c>
      <c r="K9" s="25">
        <v>48349349</v>
      </c>
    </row>
    <row r="10" spans="1:11" ht="25.5">
      <c r="A10" s="27" t="s">
        <v>105</v>
      </c>
      <c r="B10" s="28">
        <f>SUM(B5:B9)</f>
        <v>286399529</v>
      </c>
      <c r="C10" s="29">
        <f aca="true" t="shared" si="0" ref="C10:K10">SUM(C5:C9)</f>
        <v>140004410</v>
      </c>
      <c r="D10" s="30">
        <f t="shared" si="0"/>
        <v>171404741</v>
      </c>
      <c r="E10" s="28">
        <f t="shared" si="0"/>
        <v>185391000</v>
      </c>
      <c r="F10" s="29">
        <f t="shared" si="0"/>
        <v>188391000</v>
      </c>
      <c r="G10" s="31">
        <f t="shared" si="0"/>
        <v>188391000</v>
      </c>
      <c r="H10" s="32">
        <f t="shared" si="0"/>
        <v>0</v>
      </c>
      <c r="I10" s="28">
        <f t="shared" si="0"/>
        <v>209255000</v>
      </c>
      <c r="J10" s="29">
        <f t="shared" si="0"/>
        <v>228163980</v>
      </c>
      <c r="K10" s="31">
        <f t="shared" si="0"/>
        <v>254077349</v>
      </c>
    </row>
    <row r="11" spans="1:11" ht="13.5">
      <c r="A11" s="22" t="s">
        <v>22</v>
      </c>
      <c r="B11" s="6">
        <v>28108740</v>
      </c>
      <c r="C11" s="6">
        <v>43298500</v>
      </c>
      <c r="D11" s="23">
        <v>46653656</v>
      </c>
      <c r="E11" s="24">
        <v>57707000</v>
      </c>
      <c r="F11" s="6">
        <v>59521386</v>
      </c>
      <c r="G11" s="25">
        <v>59521386</v>
      </c>
      <c r="H11" s="26">
        <v>0</v>
      </c>
      <c r="I11" s="24">
        <v>63744000</v>
      </c>
      <c r="J11" s="6">
        <v>68206000</v>
      </c>
      <c r="K11" s="25">
        <v>73321000</v>
      </c>
    </row>
    <row r="12" spans="1:11" ht="13.5">
      <c r="A12" s="22" t="s">
        <v>23</v>
      </c>
      <c r="B12" s="6">
        <v>3076263</v>
      </c>
      <c r="C12" s="6">
        <v>2603000</v>
      </c>
      <c r="D12" s="23">
        <v>3831000</v>
      </c>
      <c r="E12" s="24">
        <v>2892000</v>
      </c>
      <c r="F12" s="6">
        <v>2991885</v>
      </c>
      <c r="G12" s="25">
        <v>2991885</v>
      </c>
      <c r="H12" s="26">
        <v>0</v>
      </c>
      <c r="I12" s="24">
        <v>3071315</v>
      </c>
      <c r="J12" s="6">
        <v>3286308</v>
      </c>
      <c r="K12" s="25">
        <v>3352782</v>
      </c>
    </row>
    <row r="13" spans="1:11" ht="13.5">
      <c r="A13" s="22" t="s">
        <v>106</v>
      </c>
      <c r="B13" s="6">
        <v>23683297</v>
      </c>
      <c r="C13" s="6">
        <v>19376443</v>
      </c>
      <c r="D13" s="23">
        <v>8627000</v>
      </c>
      <c r="E13" s="24">
        <v>30125000</v>
      </c>
      <c r="F13" s="6">
        <v>27037977</v>
      </c>
      <c r="G13" s="25">
        <v>27037977</v>
      </c>
      <c r="H13" s="26">
        <v>0</v>
      </c>
      <c r="I13" s="24">
        <v>15227000</v>
      </c>
      <c r="J13" s="6">
        <v>16293000</v>
      </c>
      <c r="K13" s="25">
        <v>17515000</v>
      </c>
    </row>
    <row r="14" spans="1:11" ht="13.5">
      <c r="A14" s="22" t="s">
        <v>24</v>
      </c>
      <c r="B14" s="6">
        <v>2797199</v>
      </c>
      <c r="C14" s="6">
        <v>4757910</v>
      </c>
      <c r="D14" s="23">
        <v>5397781</v>
      </c>
      <c r="E14" s="24">
        <v>388000</v>
      </c>
      <c r="F14" s="6">
        <v>0</v>
      </c>
      <c r="G14" s="25">
        <v>0</v>
      </c>
      <c r="H14" s="26">
        <v>0</v>
      </c>
      <c r="I14" s="24">
        <v>6848000</v>
      </c>
      <c r="J14" s="6">
        <v>7327000</v>
      </c>
      <c r="K14" s="25">
        <v>7877000</v>
      </c>
    </row>
    <row r="15" spans="1:11" ht="13.5">
      <c r="A15" s="22" t="s">
        <v>25</v>
      </c>
      <c r="B15" s="6">
        <v>24472137</v>
      </c>
      <c r="C15" s="6">
        <v>35119379</v>
      </c>
      <c r="D15" s="23">
        <v>41305769</v>
      </c>
      <c r="E15" s="24">
        <v>32800000</v>
      </c>
      <c r="F15" s="6">
        <v>7906000</v>
      </c>
      <c r="G15" s="25">
        <v>7906000</v>
      </c>
      <c r="H15" s="26">
        <v>0</v>
      </c>
      <c r="I15" s="24">
        <v>51144000</v>
      </c>
      <c r="J15" s="6">
        <v>56424000</v>
      </c>
      <c r="K15" s="25">
        <v>62394000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35461687</v>
      </c>
      <c r="C17" s="6">
        <v>45152118</v>
      </c>
      <c r="D17" s="23">
        <v>44444480</v>
      </c>
      <c r="E17" s="24">
        <v>69516000</v>
      </c>
      <c r="F17" s="6">
        <v>110192447</v>
      </c>
      <c r="G17" s="25">
        <v>110192447</v>
      </c>
      <c r="H17" s="26">
        <v>0</v>
      </c>
      <c r="I17" s="24">
        <v>63967671</v>
      </c>
      <c r="J17" s="6">
        <v>68703852</v>
      </c>
      <c r="K17" s="25">
        <v>74017766</v>
      </c>
    </row>
    <row r="18" spans="1:11" ht="13.5">
      <c r="A18" s="34" t="s">
        <v>28</v>
      </c>
      <c r="B18" s="35">
        <f>SUM(B11:B17)</f>
        <v>117599323</v>
      </c>
      <c r="C18" s="36">
        <f aca="true" t="shared" si="1" ref="C18:K18">SUM(C11:C17)</f>
        <v>150307350</v>
      </c>
      <c r="D18" s="37">
        <f t="shared" si="1"/>
        <v>150259686</v>
      </c>
      <c r="E18" s="35">
        <f t="shared" si="1"/>
        <v>193428000</v>
      </c>
      <c r="F18" s="36">
        <f t="shared" si="1"/>
        <v>207649695</v>
      </c>
      <c r="G18" s="38">
        <f t="shared" si="1"/>
        <v>207649695</v>
      </c>
      <c r="H18" s="39">
        <f t="shared" si="1"/>
        <v>0</v>
      </c>
      <c r="I18" s="35">
        <f t="shared" si="1"/>
        <v>204001986</v>
      </c>
      <c r="J18" s="36">
        <f t="shared" si="1"/>
        <v>220240160</v>
      </c>
      <c r="K18" s="38">
        <f t="shared" si="1"/>
        <v>238477548</v>
      </c>
    </row>
    <row r="19" spans="1:11" ht="13.5">
      <c r="A19" s="34" t="s">
        <v>29</v>
      </c>
      <c r="B19" s="40">
        <f>+B10-B18</f>
        <v>168800206</v>
      </c>
      <c r="C19" s="41">
        <f aca="true" t="shared" si="2" ref="C19:K19">+C10-C18</f>
        <v>-10302940</v>
      </c>
      <c r="D19" s="42">
        <f t="shared" si="2"/>
        <v>21145055</v>
      </c>
      <c r="E19" s="40">
        <f t="shared" si="2"/>
        <v>-8037000</v>
      </c>
      <c r="F19" s="41">
        <f t="shared" si="2"/>
        <v>-19258695</v>
      </c>
      <c r="G19" s="43">
        <f t="shared" si="2"/>
        <v>-19258695</v>
      </c>
      <c r="H19" s="44">
        <f t="shared" si="2"/>
        <v>0</v>
      </c>
      <c r="I19" s="40">
        <f t="shared" si="2"/>
        <v>5253014</v>
      </c>
      <c r="J19" s="41">
        <f t="shared" si="2"/>
        <v>7923820</v>
      </c>
      <c r="K19" s="43">
        <f t="shared" si="2"/>
        <v>15599801</v>
      </c>
    </row>
    <row r="20" spans="1:11" ht="13.5">
      <c r="A20" s="22" t="s">
        <v>30</v>
      </c>
      <c r="B20" s="24">
        <v>49046689</v>
      </c>
      <c r="C20" s="6">
        <v>35726478</v>
      </c>
      <c r="D20" s="23">
        <v>23319453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107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108</v>
      </c>
      <c r="B22" s="51">
        <f>SUM(B19:B21)</f>
        <v>217846895</v>
      </c>
      <c r="C22" s="52">
        <f aca="true" t="shared" si="3" ref="C22:K22">SUM(C19:C21)</f>
        <v>25423538</v>
      </c>
      <c r="D22" s="53">
        <f t="shared" si="3"/>
        <v>44464508</v>
      </c>
      <c r="E22" s="51">
        <f t="shared" si="3"/>
        <v>-8037000</v>
      </c>
      <c r="F22" s="52">
        <f t="shared" si="3"/>
        <v>-19258695</v>
      </c>
      <c r="G22" s="54">
        <f t="shared" si="3"/>
        <v>-19258695</v>
      </c>
      <c r="H22" s="55">
        <f t="shared" si="3"/>
        <v>0</v>
      </c>
      <c r="I22" s="51">
        <f t="shared" si="3"/>
        <v>5253014</v>
      </c>
      <c r="J22" s="52">
        <f t="shared" si="3"/>
        <v>7923820</v>
      </c>
      <c r="K22" s="54">
        <f t="shared" si="3"/>
        <v>15599801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217846895</v>
      </c>
      <c r="C24" s="41">
        <f aca="true" t="shared" si="4" ref="C24:K24">SUM(C22:C23)</f>
        <v>25423538</v>
      </c>
      <c r="D24" s="42">
        <f t="shared" si="4"/>
        <v>44464508</v>
      </c>
      <c r="E24" s="40">
        <f t="shared" si="4"/>
        <v>-8037000</v>
      </c>
      <c r="F24" s="41">
        <f t="shared" si="4"/>
        <v>-19258695</v>
      </c>
      <c r="G24" s="43">
        <f t="shared" si="4"/>
        <v>-19258695</v>
      </c>
      <c r="H24" s="44">
        <f t="shared" si="4"/>
        <v>0</v>
      </c>
      <c r="I24" s="40">
        <f t="shared" si="4"/>
        <v>5253014</v>
      </c>
      <c r="J24" s="41">
        <f t="shared" si="4"/>
        <v>7923820</v>
      </c>
      <c r="K24" s="43">
        <f t="shared" si="4"/>
        <v>15599801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48518452</v>
      </c>
      <c r="C27" s="7">
        <v>27555555</v>
      </c>
      <c r="D27" s="64">
        <v>23532000</v>
      </c>
      <c r="E27" s="65">
        <v>36444000</v>
      </c>
      <c r="F27" s="7">
        <v>35183000</v>
      </c>
      <c r="G27" s="66">
        <v>35183000</v>
      </c>
      <c r="H27" s="67">
        <v>0</v>
      </c>
      <c r="I27" s="65">
        <v>33150000</v>
      </c>
      <c r="J27" s="7">
        <v>32512000</v>
      </c>
      <c r="K27" s="66">
        <v>40970000</v>
      </c>
    </row>
    <row r="28" spans="1:11" ht="13.5">
      <c r="A28" s="68" t="s">
        <v>30</v>
      </c>
      <c r="B28" s="6">
        <v>41169971</v>
      </c>
      <c r="C28" s="6">
        <v>27555555</v>
      </c>
      <c r="D28" s="23">
        <v>23532000</v>
      </c>
      <c r="E28" s="24">
        <v>14760000</v>
      </c>
      <c r="F28" s="6">
        <v>14913000</v>
      </c>
      <c r="G28" s="25">
        <v>14913000</v>
      </c>
      <c r="H28" s="26">
        <v>0</v>
      </c>
      <c r="I28" s="24">
        <v>18240000</v>
      </c>
      <c r="J28" s="6">
        <v>15598000</v>
      </c>
      <c r="K28" s="25">
        <v>16255000</v>
      </c>
    </row>
    <row r="29" spans="1:11" ht="13.5">
      <c r="A29" s="22" t="s">
        <v>110</v>
      </c>
      <c r="B29" s="6">
        <v>5432778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13400000</v>
      </c>
      <c r="F30" s="6">
        <v>15735000</v>
      </c>
      <c r="G30" s="25">
        <v>15735000</v>
      </c>
      <c r="H30" s="26">
        <v>0</v>
      </c>
      <c r="I30" s="24">
        <v>10500000</v>
      </c>
      <c r="J30" s="6">
        <v>14000000</v>
      </c>
      <c r="K30" s="25">
        <v>22500000</v>
      </c>
    </row>
    <row r="31" spans="1:11" ht="13.5">
      <c r="A31" s="22" t="s">
        <v>35</v>
      </c>
      <c r="B31" s="6">
        <v>1915703</v>
      </c>
      <c r="C31" s="6">
        <v>0</v>
      </c>
      <c r="D31" s="23">
        <v>0</v>
      </c>
      <c r="E31" s="24">
        <v>8284000</v>
      </c>
      <c r="F31" s="6">
        <v>4535000</v>
      </c>
      <c r="G31" s="25">
        <v>4535000</v>
      </c>
      <c r="H31" s="26">
        <v>0</v>
      </c>
      <c r="I31" s="24">
        <v>4410000</v>
      </c>
      <c r="J31" s="6">
        <v>2914000</v>
      </c>
      <c r="K31" s="25">
        <v>2215000</v>
      </c>
    </row>
    <row r="32" spans="1:11" ht="13.5">
      <c r="A32" s="34" t="s">
        <v>36</v>
      </c>
      <c r="B32" s="7">
        <f>SUM(B28:B31)</f>
        <v>48518452</v>
      </c>
      <c r="C32" s="7">
        <f aca="true" t="shared" si="5" ref="C32:K32">SUM(C28:C31)</f>
        <v>27555555</v>
      </c>
      <c r="D32" s="64">
        <f t="shared" si="5"/>
        <v>23532000</v>
      </c>
      <c r="E32" s="65">
        <f t="shared" si="5"/>
        <v>36444000</v>
      </c>
      <c r="F32" s="7">
        <f t="shared" si="5"/>
        <v>35183000</v>
      </c>
      <c r="G32" s="66">
        <f t="shared" si="5"/>
        <v>35183000</v>
      </c>
      <c r="H32" s="67">
        <f t="shared" si="5"/>
        <v>0</v>
      </c>
      <c r="I32" s="65">
        <f t="shared" si="5"/>
        <v>33150000</v>
      </c>
      <c r="J32" s="7">
        <f t="shared" si="5"/>
        <v>32512000</v>
      </c>
      <c r="K32" s="66">
        <f t="shared" si="5"/>
        <v>40970000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36943143</v>
      </c>
      <c r="C35" s="6">
        <v>37985000</v>
      </c>
      <c r="D35" s="23">
        <v>55532624</v>
      </c>
      <c r="E35" s="24">
        <v>25800000</v>
      </c>
      <c r="F35" s="6">
        <v>25800000</v>
      </c>
      <c r="G35" s="25">
        <v>25800000</v>
      </c>
      <c r="H35" s="26">
        <v>74850324</v>
      </c>
      <c r="I35" s="24">
        <v>64000000</v>
      </c>
      <c r="J35" s="6">
        <v>93300000</v>
      </c>
      <c r="K35" s="25">
        <v>56080000</v>
      </c>
    </row>
    <row r="36" spans="1:11" ht="13.5">
      <c r="A36" s="22" t="s">
        <v>39</v>
      </c>
      <c r="B36" s="6">
        <v>684804157</v>
      </c>
      <c r="C36" s="6">
        <v>833876595</v>
      </c>
      <c r="D36" s="23">
        <v>847950297</v>
      </c>
      <c r="E36" s="24">
        <v>601958000</v>
      </c>
      <c r="F36" s="6">
        <v>871895400</v>
      </c>
      <c r="G36" s="25">
        <v>871895400</v>
      </c>
      <c r="H36" s="26">
        <v>848225617</v>
      </c>
      <c r="I36" s="24">
        <v>612570000</v>
      </c>
      <c r="J36" s="6">
        <v>639475000</v>
      </c>
      <c r="K36" s="25">
        <v>670500000</v>
      </c>
    </row>
    <row r="37" spans="1:11" ht="13.5">
      <c r="A37" s="22" t="s">
        <v>40</v>
      </c>
      <c r="B37" s="6">
        <v>67016595</v>
      </c>
      <c r="C37" s="6">
        <v>83267723</v>
      </c>
      <c r="D37" s="23">
        <v>90712943</v>
      </c>
      <c r="E37" s="24">
        <v>33082000</v>
      </c>
      <c r="F37" s="6">
        <v>33082000</v>
      </c>
      <c r="G37" s="25">
        <v>33082000</v>
      </c>
      <c r="H37" s="26">
        <v>97845396</v>
      </c>
      <c r="I37" s="24">
        <v>39680000</v>
      </c>
      <c r="J37" s="6">
        <v>25490000</v>
      </c>
      <c r="K37" s="25">
        <v>28255000</v>
      </c>
    </row>
    <row r="38" spans="1:11" ht="13.5">
      <c r="A38" s="22" t="s">
        <v>41</v>
      </c>
      <c r="B38" s="6">
        <v>14667961</v>
      </c>
      <c r="C38" s="6">
        <v>25411559</v>
      </c>
      <c r="D38" s="23">
        <v>22704000</v>
      </c>
      <c r="E38" s="24">
        <v>8300000</v>
      </c>
      <c r="F38" s="6">
        <v>8300000</v>
      </c>
      <c r="G38" s="25">
        <v>8300000</v>
      </c>
      <c r="H38" s="26">
        <v>22536844</v>
      </c>
      <c r="I38" s="24">
        <v>14450000</v>
      </c>
      <c r="J38" s="6">
        <v>10750000</v>
      </c>
      <c r="K38" s="25">
        <v>14750000</v>
      </c>
    </row>
    <row r="39" spans="1:11" ht="13.5">
      <c r="A39" s="22" t="s">
        <v>42</v>
      </c>
      <c r="B39" s="6">
        <v>640062744</v>
      </c>
      <c r="C39" s="6">
        <v>763182313</v>
      </c>
      <c r="D39" s="23">
        <v>790065978</v>
      </c>
      <c r="E39" s="24">
        <v>586376000</v>
      </c>
      <c r="F39" s="6">
        <v>856313400</v>
      </c>
      <c r="G39" s="25">
        <v>856313400</v>
      </c>
      <c r="H39" s="26">
        <v>802693701</v>
      </c>
      <c r="I39" s="24">
        <v>622440000</v>
      </c>
      <c r="J39" s="6">
        <v>696535000</v>
      </c>
      <c r="K39" s="25">
        <v>683575000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53821765</v>
      </c>
      <c r="C42" s="6">
        <v>31039628</v>
      </c>
      <c r="D42" s="23">
        <v>-20788136</v>
      </c>
      <c r="E42" s="24">
        <v>-6752000</v>
      </c>
      <c r="F42" s="6">
        <v>-1042996</v>
      </c>
      <c r="G42" s="25">
        <v>-1042996</v>
      </c>
      <c r="H42" s="26">
        <v>-100338289</v>
      </c>
      <c r="I42" s="24">
        <v>8170008</v>
      </c>
      <c r="J42" s="6">
        <v>15964001</v>
      </c>
      <c r="K42" s="25">
        <v>23729000</v>
      </c>
    </row>
    <row r="43" spans="1:11" ht="13.5">
      <c r="A43" s="22" t="s">
        <v>45</v>
      </c>
      <c r="B43" s="6">
        <v>-48214239</v>
      </c>
      <c r="C43" s="6">
        <v>-27587851</v>
      </c>
      <c r="D43" s="23">
        <v>5468309</v>
      </c>
      <c r="E43" s="24">
        <v>50000</v>
      </c>
      <c r="F43" s="6">
        <v>50008</v>
      </c>
      <c r="G43" s="25">
        <v>50008</v>
      </c>
      <c r="H43" s="26">
        <v>18256351</v>
      </c>
      <c r="I43" s="24">
        <v>20566000</v>
      </c>
      <c r="J43" s="6">
        <v>20898000</v>
      </c>
      <c r="K43" s="25">
        <v>23049200</v>
      </c>
    </row>
    <row r="44" spans="1:11" ht="13.5">
      <c r="A44" s="22" t="s">
        <v>46</v>
      </c>
      <c r="B44" s="6">
        <v>423904</v>
      </c>
      <c r="C44" s="6">
        <v>-2044000</v>
      </c>
      <c r="D44" s="23">
        <v>-1015000</v>
      </c>
      <c r="E44" s="24">
        <v>8142000</v>
      </c>
      <c r="F44" s="6">
        <v>8142000</v>
      </c>
      <c r="G44" s="25">
        <v>8142000</v>
      </c>
      <c r="H44" s="26">
        <v>-3531987</v>
      </c>
      <c r="I44" s="24">
        <v>10609000</v>
      </c>
      <c r="J44" s="6">
        <v>14180000</v>
      </c>
      <c r="K44" s="25">
        <v>22715000</v>
      </c>
    </row>
    <row r="45" spans="1:11" ht="13.5">
      <c r="A45" s="34" t="s">
        <v>47</v>
      </c>
      <c r="B45" s="7">
        <v>10424971</v>
      </c>
      <c r="C45" s="7">
        <v>11652525</v>
      </c>
      <c r="D45" s="64">
        <v>-4680790</v>
      </c>
      <c r="E45" s="65">
        <v>1849000</v>
      </c>
      <c r="F45" s="7">
        <v>7558012</v>
      </c>
      <c r="G45" s="66">
        <v>7558012</v>
      </c>
      <c r="H45" s="67">
        <v>-69217749</v>
      </c>
      <c r="I45" s="65">
        <v>34345008</v>
      </c>
      <c r="J45" s="7">
        <v>85387009</v>
      </c>
      <c r="K45" s="66">
        <v>154880209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10425053</v>
      </c>
      <c r="C48" s="6">
        <v>11654412</v>
      </c>
      <c r="D48" s="23">
        <v>-4680929</v>
      </c>
      <c r="E48" s="24">
        <v>14000000</v>
      </c>
      <c r="F48" s="6">
        <v>14000000</v>
      </c>
      <c r="G48" s="25">
        <v>14000000</v>
      </c>
      <c r="H48" s="26">
        <v>2928534</v>
      </c>
      <c r="I48" s="24">
        <v>22000000</v>
      </c>
      <c r="J48" s="6">
        <v>33800000</v>
      </c>
      <c r="K48" s="25">
        <v>36200000</v>
      </c>
    </row>
    <row r="49" spans="1:11" ht="13.5">
      <c r="A49" s="22" t="s">
        <v>50</v>
      </c>
      <c r="B49" s="6">
        <f>+B75</f>
        <v>35490346.9652879</v>
      </c>
      <c r="C49" s="6">
        <f aca="true" t="shared" si="6" ref="C49:K49">+C75</f>
        <v>62040173.96201641</v>
      </c>
      <c r="D49" s="23">
        <f t="shared" si="6"/>
        <v>47502277.354794584</v>
      </c>
      <c r="E49" s="24">
        <f t="shared" si="6"/>
        <v>23544872.002800778</v>
      </c>
      <c r="F49" s="6">
        <f t="shared" si="6"/>
        <v>24691579.142219868</v>
      </c>
      <c r="G49" s="25">
        <f t="shared" si="6"/>
        <v>24691579.142219868</v>
      </c>
      <c r="H49" s="26">
        <f t="shared" si="6"/>
        <v>82947917</v>
      </c>
      <c r="I49" s="24">
        <f t="shared" si="6"/>
        <v>-5268596.907422759</v>
      </c>
      <c r="J49" s="6">
        <f t="shared" si="6"/>
        <v>-35189882.02209983</v>
      </c>
      <c r="K49" s="25">
        <f t="shared" si="6"/>
        <v>7225885.495590515</v>
      </c>
    </row>
    <row r="50" spans="1:11" ht="13.5">
      <c r="A50" s="34" t="s">
        <v>51</v>
      </c>
      <c r="B50" s="7">
        <f>+B48-B49</f>
        <v>-25065293.9652879</v>
      </c>
      <c r="C50" s="7">
        <f aca="true" t="shared" si="7" ref="C50:K50">+C48-C49</f>
        <v>-50385761.96201641</v>
      </c>
      <c r="D50" s="64">
        <f t="shared" si="7"/>
        <v>-52183206.354794584</v>
      </c>
      <c r="E50" s="65">
        <f t="shared" si="7"/>
        <v>-9544872.002800778</v>
      </c>
      <c r="F50" s="7">
        <f t="shared" si="7"/>
        <v>-10691579.142219868</v>
      </c>
      <c r="G50" s="66">
        <f t="shared" si="7"/>
        <v>-10691579.142219868</v>
      </c>
      <c r="H50" s="67">
        <f t="shared" si="7"/>
        <v>-80019383</v>
      </c>
      <c r="I50" s="65">
        <f t="shared" si="7"/>
        <v>27268596.90742276</v>
      </c>
      <c r="J50" s="7">
        <f t="shared" si="7"/>
        <v>68989882.02209982</v>
      </c>
      <c r="K50" s="66">
        <f t="shared" si="7"/>
        <v>28974114.504409485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55565452</v>
      </c>
      <c r="C53" s="6">
        <v>620282555</v>
      </c>
      <c r="D53" s="23">
        <v>637828514</v>
      </c>
      <c r="E53" s="24">
        <v>599013000</v>
      </c>
      <c r="F53" s="6">
        <v>597752000</v>
      </c>
      <c r="G53" s="25">
        <v>597752000</v>
      </c>
      <c r="H53" s="26">
        <v>562569000</v>
      </c>
      <c r="I53" s="24">
        <v>842663000</v>
      </c>
      <c r="J53" s="6">
        <v>827648000</v>
      </c>
      <c r="K53" s="25">
        <v>850030000</v>
      </c>
    </row>
    <row r="54" spans="1:11" ht="13.5">
      <c r="A54" s="22" t="s">
        <v>106</v>
      </c>
      <c r="B54" s="6">
        <v>23683297</v>
      </c>
      <c r="C54" s="6">
        <v>19376443</v>
      </c>
      <c r="D54" s="23">
        <v>8627000</v>
      </c>
      <c r="E54" s="24">
        <v>30125000</v>
      </c>
      <c r="F54" s="6">
        <v>27037977</v>
      </c>
      <c r="G54" s="25">
        <v>27037977</v>
      </c>
      <c r="H54" s="26">
        <v>0</v>
      </c>
      <c r="I54" s="24">
        <v>15227000</v>
      </c>
      <c r="J54" s="6">
        <v>16293000</v>
      </c>
      <c r="K54" s="25">
        <v>17515000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33150000</v>
      </c>
      <c r="J55" s="6">
        <v>32512000</v>
      </c>
      <c r="K55" s="25">
        <v>40970000</v>
      </c>
    </row>
    <row r="56" spans="1:11" ht="13.5">
      <c r="A56" s="22" t="s">
        <v>55</v>
      </c>
      <c r="B56" s="6">
        <v>1675000</v>
      </c>
      <c r="C56" s="6">
        <v>2156000</v>
      </c>
      <c r="D56" s="23">
        <v>3498000</v>
      </c>
      <c r="E56" s="24">
        <v>8418000</v>
      </c>
      <c r="F56" s="6">
        <v>8418000</v>
      </c>
      <c r="G56" s="25">
        <v>8418000</v>
      </c>
      <c r="H56" s="26">
        <v>0</v>
      </c>
      <c r="I56" s="24">
        <v>8894000</v>
      </c>
      <c r="J56" s="6">
        <v>8972000</v>
      </c>
      <c r="K56" s="25">
        <v>9639000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7195</v>
      </c>
      <c r="C59" s="6">
        <v>10124</v>
      </c>
      <c r="D59" s="23">
        <v>11579</v>
      </c>
      <c r="E59" s="24">
        <v>12556</v>
      </c>
      <c r="F59" s="6">
        <v>12556</v>
      </c>
      <c r="G59" s="25">
        <v>12556</v>
      </c>
      <c r="H59" s="26">
        <v>12556</v>
      </c>
      <c r="I59" s="24">
        <v>13644</v>
      </c>
      <c r="J59" s="6">
        <v>14820</v>
      </c>
      <c r="K59" s="25">
        <v>10100</v>
      </c>
    </row>
    <row r="60" spans="1:11" ht="13.5">
      <c r="A60" s="33" t="s">
        <v>58</v>
      </c>
      <c r="B60" s="6">
        <v>11559206</v>
      </c>
      <c r="C60" s="6">
        <v>15468405</v>
      </c>
      <c r="D60" s="23">
        <v>13426386</v>
      </c>
      <c r="E60" s="24">
        <v>17212000</v>
      </c>
      <c r="F60" s="6">
        <v>17212000</v>
      </c>
      <c r="G60" s="25">
        <v>17212000</v>
      </c>
      <c r="H60" s="26">
        <v>17212000</v>
      </c>
      <c r="I60" s="24">
        <v>18416840</v>
      </c>
      <c r="J60" s="6">
        <v>19761269</v>
      </c>
      <c r="K60" s="25">
        <v>488258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300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300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300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0.845991444549921</v>
      </c>
      <c r="C70" s="5">
        <f aca="true" t="shared" si="8" ref="C70:K70">IF(ISERROR(C71/C72),0,(C71/C72))</f>
        <v>0.5276705146567782</v>
      </c>
      <c r="D70" s="5">
        <f t="shared" si="8"/>
        <v>0.565547543875924</v>
      </c>
      <c r="E70" s="5">
        <f t="shared" si="8"/>
        <v>0.6841633895931544</v>
      </c>
      <c r="F70" s="5">
        <f t="shared" si="8"/>
        <v>0.5869848184559434</v>
      </c>
      <c r="G70" s="5">
        <f t="shared" si="8"/>
        <v>0.5869848184559434</v>
      </c>
      <c r="H70" s="5">
        <f t="shared" si="8"/>
        <v>0</v>
      </c>
      <c r="I70" s="5">
        <f t="shared" si="8"/>
        <v>1.0021436533569612</v>
      </c>
      <c r="J70" s="5">
        <f t="shared" si="8"/>
        <v>1.0021828911277282</v>
      </c>
      <c r="K70" s="5">
        <f t="shared" si="8"/>
        <v>1.0024705485115435</v>
      </c>
    </row>
    <row r="71" spans="1:11" ht="12.75" hidden="1">
      <c r="A71" s="1" t="s">
        <v>112</v>
      </c>
      <c r="B71" s="1">
        <f>+B83</f>
        <v>224890371</v>
      </c>
      <c r="C71" s="1">
        <f aca="true" t="shared" si="9" ref="C71:K71">+C83</f>
        <v>56724269</v>
      </c>
      <c r="D71" s="1">
        <f t="shared" si="9"/>
        <v>58452603</v>
      </c>
      <c r="E71" s="1">
        <f t="shared" si="9"/>
        <v>84031000</v>
      </c>
      <c r="F71" s="1">
        <f t="shared" si="9"/>
        <v>89740000</v>
      </c>
      <c r="G71" s="1">
        <f t="shared" si="9"/>
        <v>89740000</v>
      </c>
      <c r="H71" s="1">
        <f t="shared" si="9"/>
        <v>79066701</v>
      </c>
      <c r="I71" s="1">
        <f t="shared" si="9"/>
        <v>140248000</v>
      </c>
      <c r="J71" s="1">
        <f t="shared" si="9"/>
        <v>160697000</v>
      </c>
      <c r="K71" s="1">
        <f t="shared" si="9"/>
        <v>182231000</v>
      </c>
    </row>
    <row r="72" spans="1:11" ht="12.75" hidden="1">
      <c r="A72" s="1" t="s">
        <v>113</v>
      </c>
      <c r="B72" s="1">
        <f>+B77</f>
        <v>265830550</v>
      </c>
      <c r="C72" s="1">
        <f aca="true" t="shared" si="10" ref="C72:K72">+C77</f>
        <v>107499410</v>
      </c>
      <c r="D72" s="1">
        <f t="shared" si="10"/>
        <v>103355772</v>
      </c>
      <c r="E72" s="1">
        <f t="shared" si="10"/>
        <v>122823000</v>
      </c>
      <c r="F72" s="1">
        <f t="shared" si="10"/>
        <v>152883000</v>
      </c>
      <c r="G72" s="1">
        <f t="shared" si="10"/>
        <v>152883000</v>
      </c>
      <c r="H72" s="1">
        <f t="shared" si="10"/>
        <v>0</v>
      </c>
      <c r="I72" s="1">
        <f t="shared" si="10"/>
        <v>139948000</v>
      </c>
      <c r="J72" s="1">
        <f t="shared" si="10"/>
        <v>160346980</v>
      </c>
      <c r="K72" s="1">
        <f t="shared" si="10"/>
        <v>181781899</v>
      </c>
    </row>
    <row r="73" spans="1:11" ht="12.75" hidden="1">
      <c r="A73" s="1" t="s">
        <v>114</v>
      </c>
      <c r="B73" s="1">
        <f>+B74</f>
        <v>11746516.999999996</v>
      </c>
      <c r="C73" s="1">
        <f aca="true" t="shared" si="11" ref="C73:K73">+(C78+C80+C81+C82)-(B78+B80+B81+B82)</f>
        <v>-1729666</v>
      </c>
      <c r="D73" s="1">
        <f t="shared" si="11"/>
        <v>25727144</v>
      </c>
      <c r="E73" s="1">
        <f t="shared" si="11"/>
        <v>-27673144</v>
      </c>
      <c r="F73" s="1">
        <f>+(F78+F80+F81+F82)-(D78+D80+D81+D82)</f>
        <v>-27673144</v>
      </c>
      <c r="G73" s="1">
        <f>+(G78+G80+G81+G82)-(D78+D80+D81+D82)</f>
        <v>-27673144</v>
      </c>
      <c r="H73" s="1">
        <f>+(H78+H80+H81+H82)-(D78+D80+D81+D82)</f>
        <v>18091247</v>
      </c>
      <c r="I73" s="1">
        <f>+(I78+I80+I81+I82)-(E78+E80+E81+E82)</f>
        <v>20200000</v>
      </c>
      <c r="J73" s="1">
        <f t="shared" si="11"/>
        <v>27500000</v>
      </c>
      <c r="K73" s="1">
        <f t="shared" si="11"/>
        <v>-39620000</v>
      </c>
    </row>
    <row r="74" spans="1:11" ht="12.75" hidden="1">
      <c r="A74" s="1" t="s">
        <v>115</v>
      </c>
      <c r="B74" s="1">
        <f>+TREND(C74:E74)</f>
        <v>11746516.999999996</v>
      </c>
      <c r="C74" s="1">
        <f>+C73</f>
        <v>-1729666</v>
      </c>
      <c r="D74" s="1">
        <f aca="true" t="shared" si="12" ref="D74:K74">+D73</f>
        <v>25727144</v>
      </c>
      <c r="E74" s="1">
        <f t="shared" si="12"/>
        <v>-27673144</v>
      </c>
      <c r="F74" s="1">
        <f t="shared" si="12"/>
        <v>-27673144</v>
      </c>
      <c r="G74" s="1">
        <f t="shared" si="12"/>
        <v>-27673144</v>
      </c>
      <c r="H74" s="1">
        <f t="shared" si="12"/>
        <v>18091247</v>
      </c>
      <c r="I74" s="1">
        <f t="shared" si="12"/>
        <v>20200000</v>
      </c>
      <c r="J74" s="1">
        <f t="shared" si="12"/>
        <v>27500000</v>
      </c>
      <c r="K74" s="1">
        <f t="shared" si="12"/>
        <v>-39620000</v>
      </c>
    </row>
    <row r="75" spans="1:11" ht="12.75" hidden="1">
      <c r="A75" s="1" t="s">
        <v>116</v>
      </c>
      <c r="B75" s="1">
        <f>+B84-(((B80+B81+B78)*B70)-B79)</f>
        <v>35490346.9652879</v>
      </c>
      <c r="C75" s="1">
        <f aca="true" t="shared" si="13" ref="C75:K75">+C84-(((C80+C81+C78)*C70)-C79)</f>
        <v>62040173.96201641</v>
      </c>
      <c r="D75" s="1">
        <f t="shared" si="13"/>
        <v>47502277.354794584</v>
      </c>
      <c r="E75" s="1">
        <f t="shared" si="13"/>
        <v>23544872.002800778</v>
      </c>
      <c r="F75" s="1">
        <f t="shared" si="13"/>
        <v>24691579.142219868</v>
      </c>
      <c r="G75" s="1">
        <f t="shared" si="13"/>
        <v>24691579.142219868</v>
      </c>
      <c r="H75" s="1">
        <f t="shared" si="13"/>
        <v>82947917</v>
      </c>
      <c r="I75" s="1">
        <f t="shared" si="13"/>
        <v>-5268596.907422759</v>
      </c>
      <c r="J75" s="1">
        <f t="shared" si="13"/>
        <v>-35189882.02209983</v>
      </c>
      <c r="K75" s="1">
        <f t="shared" si="13"/>
        <v>7225885.495590515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265830550</v>
      </c>
      <c r="C77" s="3">
        <v>107499410</v>
      </c>
      <c r="D77" s="3">
        <v>103355772</v>
      </c>
      <c r="E77" s="3">
        <v>122823000</v>
      </c>
      <c r="F77" s="3">
        <v>152883000</v>
      </c>
      <c r="G77" s="3">
        <v>152883000</v>
      </c>
      <c r="H77" s="3">
        <v>0</v>
      </c>
      <c r="I77" s="3">
        <v>139948000</v>
      </c>
      <c r="J77" s="3">
        <v>160346980</v>
      </c>
      <c r="K77" s="3">
        <v>181781899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48582628</v>
      </c>
      <c r="C79" s="3">
        <v>69267000</v>
      </c>
      <c r="D79" s="3">
        <v>69784000</v>
      </c>
      <c r="E79" s="3">
        <v>31618000</v>
      </c>
      <c r="F79" s="3">
        <v>31618000</v>
      </c>
      <c r="G79" s="3">
        <v>31618000</v>
      </c>
      <c r="H79" s="3">
        <v>82947917</v>
      </c>
      <c r="I79" s="3">
        <v>26800000</v>
      </c>
      <c r="J79" s="3">
        <v>24440000</v>
      </c>
      <c r="K79" s="3">
        <v>27155000</v>
      </c>
    </row>
    <row r="80" spans="1:11" ht="12.75" hidden="1">
      <c r="A80" s="2" t="s">
        <v>67</v>
      </c>
      <c r="B80" s="3">
        <v>15450784</v>
      </c>
      <c r="C80" s="3">
        <v>13237394</v>
      </c>
      <c r="D80" s="3">
        <v>20136436</v>
      </c>
      <c r="E80" s="3">
        <v>11800000</v>
      </c>
      <c r="F80" s="3">
        <v>11800000</v>
      </c>
      <c r="G80" s="3">
        <v>11800000</v>
      </c>
      <c r="H80" s="3">
        <v>29410842</v>
      </c>
      <c r="I80" s="3">
        <v>32000000</v>
      </c>
      <c r="J80" s="3">
        <v>59500000</v>
      </c>
      <c r="K80" s="3">
        <v>19880000</v>
      </c>
    </row>
    <row r="81" spans="1:11" ht="12.75" hidden="1">
      <c r="A81" s="2" t="s">
        <v>68</v>
      </c>
      <c r="B81" s="3">
        <v>24882</v>
      </c>
      <c r="C81" s="3">
        <v>458323</v>
      </c>
      <c r="D81" s="3">
        <v>19262060</v>
      </c>
      <c r="E81" s="3">
        <v>0</v>
      </c>
      <c r="F81" s="3">
        <v>0</v>
      </c>
      <c r="G81" s="3">
        <v>0</v>
      </c>
      <c r="H81" s="3">
        <v>28153549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50283</v>
      </c>
      <c r="D82" s="3">
        <v>74648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224890371</v>
      </c>
      <c r="C83" s="3">
        <v>56724269</v>
      </c>
      <c r="D83" s="3">
        <v>58452603</v>
      </c>
      <c r="E83" s="3">
        <v>84031000</v>
      </c>
      <c r="F83" s="3">
        <v>89740000</v>
      </c>
      <c r="G83" s="3">
        <v>89740000</v>
      </c>
      <c r="H83" s="3">
        <v>79066701</v>
      </c>
      <c r="I83" s="3">
        <v>140248000</v>
      </c>
      <c r="J83" s="3">
        <v>160697000</v>
      </c>
      <c r="K83" s="3">
        <v>182231000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3324415</v>
      </c>
      <c r="C5" s="6">
        <v>6021048</v>
      </c>
      <c r="D5" s="23">
        <v>3452723</v>
      </c>
      <c r="E5" s="24">
        <v>9550000</v>
      </c>
      <c r="F5" s="6">
        <v>9550000</v>
      </c>
      <c r="G5" s="25">
        <v>9550000</v>
      </c>
      <c r="H5" s="26">
        <v>0</v>
      </c>
      <c r="I5" s="24">
        <v>10218000</v>
      </c>
      <c r="J5" s="6">
        <v>10913000</v>
      </c>
      <c r="K5" s="25">
        <v>11677000</v>
      </c>
    </row>
    <row r="6" spans="1:11" ht="13.5">
      <c r="A6" s="22" t="s">
        <v>18</v>
      </c>
      <c r="B6" s="6">
        <v>22354204</v>
      </c>
      <c r="C6" s="6">
        <v>24674345</v>
      </c>
      <c r="D6" s="23">
        <v>28527622</v>
      </c>
      <c r="E6" s="24">
        <v>35786501</v>
      </c>
      <c r="F6" s="6">
        <v>35787000</v>
      </c>
      <c r="G6" s="25">
        <v>35787000</v>
      </c>
      <c r="H6" s="26">
        <v>0</v>
      </c>
      <c r="I6" s="24">
        <v>39353945</v>
      </c>
      <c r="J6" s="6">
        <v>43438000</v>
      </c>
      <c r="K6" s="25">
        <v>48127000</v>
      </c>
    </row>
    <row r="7" spans="1:11" ht="13.5">
      <c r="A7" s="22" t="s">
        <v>19</v>
      </c>
      <c r="B7" s="6">
        <v>241915</v>
      </c>
      <c r="C7" s="6">
        <v>52631</v>
      </c>
      <c r="D7" s="23">
        <v>1135531</v>
      </c>
      <c r="E7" s="24">
        <v>27000</v>
      </c>
      <c r="F7" s="6">
        <v>226000</v>
      </c>
      <c r="G7" s="25">
        <v>226000</v>
      </c>
      <c r="H7" s="26">
        <v>0</v>
      </c>
      <c r="I7" s="24">
        <v>130000</v>
      </c>
      <c r="J7" s="6">
        <v>138000</v>
      </c>
      <c r="K7" s="25">
        <v>147000</v>
      </c>
    </row>
    <row r="8" spans="1:11" ht="13.5">
      <c r="A8" s="22" t="s">
        <v>20</v>
      </c>
      <c r="B8" s="6">
        <v>10472642</v>
      </c>
      <c r="C8" s="6">
        <v>11087857</v>
      </c>
      <c r="D8" s="23">
        <v>34294728</v>
      </c>
      <c r="E8" s="24">
        <v>20836000</v>
      </c>
      <c r="F8" s="6">
        <v>20836000</v>
      </c>
      <c r="G8" s="25">
        <v>20836000</v>
      </c>
      <c r="H8" s="26">
        <v>0</v>
      </c>
      <c r="I8" s="24">
        <v>21917000</v>
      </c>
      <c r="J8" s="6">
        <v>22667696</v>
      </c>
      <c r="K8" s="25">
        <v>24050873</v>
      </c>
    </row>
    <row r="9" spans="1:11" ht="13.5">
      <c r="A9" s="22" t="s">
        <v>21</v>
      </c>
      <c r="B9" s="6">
        <v>1824579</v>
      </c>
      <c r="C9" s="6">
        <v>2784620</v>
      </c>
      <c r="D9" s="23">
        <v>2208527</v>
      </c>
      <c r="E9" s="24">
        <v>7911500</v>
      </c>
      <c r="F9" s="6">
        <v>8013000</v>
      </c>
      <c r="G9" s="25">
        <v>8013000</v>
      </c>
      <c r="H9" s="26">
        <v>0</v>
      </c>
      <c r="I9" s="24">
        <v>3745000</v>
      </c>
      <c r="J9" s="6">
        <v>3986000</v>
      </c>
      <c r="K9" s="25">
        <v>4246443</v>
      </c>
    </row>
    <row r="10" spans="1:11" ht="25.5">
      <c r="A10" s="27" t="s">
        <v>105</v>
      </c>
      <c r="B10" s="28">
        <f>SUM(B5:B9)</f>
        <v>38217755</v>
      </c>
      <c r="C10" s="29">
        <f aca="true" t="shared" si="0" ref="C10:K10">SUM(C5:C9)</f>
        <v>44620501</v>
      </c>
      <c r="D10" s="30">
        <f t="shared" si="0"/>
        <v>69619131</v>
      </c>
      <c r="E10" s="28">
        <f t="shared" si="0"/>
        <v>74111001</v>
      </c>
      <c r="F10" s="29">
        <f t="shared" si="0"/>
        <v>74412000</v>
      </c>
      <c r="G10" s="31">
        <f t="shared" si="0"/>
        <v>74412000</v>
      </c>
      <c r="H10" s="32">
        <f t="shared" si="0"/>
        <v>0</v>
      </c>
      <c r="I10" s="28">
        <f t="shared" si="0"/>
        <v>75363945</v>
      </c>
      <c r="J10" s="29">
        <f t="shared" si="0"/>
        <v>81142696</v>
      </c>
      <c r="K10" s="31">
        <f t="shared" si="0"/>
        <v>88248316</v>
      </c>
    </row>
    <row r="11" spans="1:11" ht="13.5">
      <c r="A11" s="22" t="s">
        <v>22</v>
      </c>
      <c r="B11" s="6">
        <v>11445458</v>
      </c>
      <c r="C11" s="6">
        <v>12380162</v>
      </c>
      <c r="D11" s="23">
        <v>14189312</v>
      </c>
      <c r="E11" s="24">
        <v>19681000</v>
      </c>
      <c r="F11" s="6">
        <v>19681000</v>
      </c>
      <c r="G11" s="25">
        <v>19681000</v>
      </c>
      <c r="H11" s="26">
        <v>0</v>
      </c>
      <c r="I11" s="24">
        <v>21768000</v>
      </c>
      <c r="J11" s="6">
        <v>22831000</v>
      </c>
      <c r="K11" s="25">
        <v>25854000</v>
      </c>
    </row>
    <row r="12" spans="1:11" ht="13.5">
      <c r="A12" s="22" t="s">
        <v>23</v>
      </c>
      <c r="B12" s="6">
        <v>1917256</v>
      </c>
      <c r="C12" s="6">
        <v>1989003</v>
      </c>
      <c r="D12" s="23">
        <v>2121944</v>
      </c>
      <c r="E12" s="24">
        <v>2639000</v>
      </c>
      <c r="F12" s="6">
        <v>2639000</v>
      </c>
      <c r="G12" s="25">
        <v>2639000</v>
      </c>
      <c r="H12" s="26">
        <v>0</v>
      </c>
      <c r="I12" s="24">
        <v>2086000</v>
      </c>
      <c r="J12" s="6">
        <v>2210703</v>
      </c>
      <c r="K12" s="25">
        <v>2354000</v>
      </c>
    </row>
    <row r="13" spans="1:11" ht="13.5">
      <c r="A13" s="22" t="s">
        <v>106</v>
      </c>
      <c r="B13" s="6">
        <v>10710316</v>
      </c>
      <c r="C13" s="6">
        <v>10645534</v>
      </c>
      <c r="D13" s="23">
        <v>11154464</v>
      </c>
      <c r="E13" s="24">
        <v>5909000</v>
      </c>
      <c r="F13" s="6">
        <v>5228429</v>
      </c>
      <c r="G13" s="25">
        <v>5228429</v>
      </c>
      <c r="H13" s="26">
        <v>0</v>
      </c>
      <c r="I13" s="24">
        <v>4229903</v>
      </c>
      <c r="J13" s="6">
        <v>3465000</v>
      </c>
      <c r="K13" s="25">
        <v>3297000</v>
      </c>
    </row>
    <row r="14" spans="1:11" ht="13.5">
      <c r="A14" s="22" t="s">
        <v>24</v>
      </c>
      <c r="B14" s="6">
        <v>1582103</v>
      </c>
      <c r="C14" s="6">
        <v>2232500</v>
      </c>
      <c r="D14" s="23">
        <v>0</v>
      </c>
      <c r="E14" s="24">
        <v>584000</v>
      </c>
      <c r="F14" s="6">
        <v>584000</v>
      </c>
      <c r="G14" s="25">
        <v>584000</v>
      </c>
      <c r="H14" s="26">
        <v>0</v>
      </c>
      <c r="I14" s="24">
        <v>350000</v>
      </c>
      <c r="J14" s="6">
        <v>374000</v>
      </c>
      <c r="K14" s="25">
        <v>400000</v>
      </c>
    </row>
    <row r="15" spans="1:11" ht="13.5">
      <c r="A15" s="22" t="s">
        <v>25</v>
      </c>
      <c r="B15" s="6">
        <v>11647881</v>
      </c>
      <c r="C15" s="6">
        <v>14113294</v>
      </c>
      <c r="D15" s="23">
        <v>14198055</v>
      </c>
      <c r="E15" s="24">
        <v>18537000</v>
      </c>
      <c r="F15" s="6">
        <v>18537000</v>
      </c>
      <c r="G15" s="25">
        <v>18537000</v>
      </c>
      <c r="H15" s="26">
        <v>0</v>
      </c>
      <c r="I15" s="24">
        <v>22245000</v>
      </c>
      <c r="J15" s="6">
        <v>25045000</v>
      </c>
      <c r="K15" s="25">
        <v>28470000</v>
      </c>
    </row>
    <row r="16" spans="1:11" ht="13.5">
      <c r="A16" s="33" t="s">
        <v>26</v>
      </c>
      <c r="B16" s="6">
        <v>2421293</v>
      </c>
      <c r="C16" s="6">
        <v>3982731</v>
      </c>
      <c r="D16" s="23">
        <v>7256541</v>
      </c>
      <c r="E16" s="24">
        <v>7311000</v>
      </c>
      <c r="F16" s="6">
        <v>7311000</v>
      </c>
      <c r="G16" s="25">
        <v>7311000</v>
      </c>
      <c r="H16" s="26">
        <v>0</v>
      </c>
      <c r="I16" s="24">
        <v>5233000</v>
      </c>
      <c r="J16" s="6">
        <v>5541000</v>
      </c>
      <c r="K16" s="25">
        <v>5846000</v>
      </c>
    </row>
    <row r="17" spans="1:11" ht="13.5">
      <c r="A17" s="22" t="s">
        <v>27</v>
      </c>
      <c r="B17" s="6">
        <v>15805660</v>
      </c>
      <c r="C17" s="6">
        <v>11795574</v>
      </c>
      <c r="D17" s="23">
        <v>17447360</v>
      </c>
      <c r="E17" s="24">
        <v>19450000</v>
      </c>
      <c r="F17" s="6">
        <v>20130821</v>
      </c>
      <c r="G17" s="25">
        <v>20130821</v>
      </c>
      <c r="H17" s="26">
        <v>0</v>
      </c>
      <c r="I17" s="24">
        <v>19453642</v>
      </c>
      <c r="J17" s="6">
        <v>21676297</v>
      </c>
      <c r="K17" s="25">
        <v>22027000</v>
      </c>
    </row>
    <row r="18" spans="1:11" ht="13.5">
      <c r="A18" s="34" t="s">
        <v>28</v>
      </c>
      <c r="B18" s="35">
        <f>SUM(B11:B17)</f>
        <v>55529967</v>
      </c>
      <c r="C18" s="36">
        <f aca="true" t="shared" si="1" ref="C18:K18">SUM(C11:C17)</f>
        <v>57138798</v>
      </c>
      <c r="D18" s="37">
        <f t="shared" si="1"/>
        <v>66367676</v>
      </c>
      <c r="E18" s="35">
        <f t="shared" si="1"/>
        <v>74111000</v>
      </c>
      <c r="F18" s="36">
        <f t="shared" si="1"/>
        <v>74111250</v>
      </c>
      <c r="G18" s="38">
        <f t="shared" si="1"/>
        <v>74111250</v>
      </c>
      <c r="H18" s="39">
        <f t="shared" si="1"/>
        <v>0</v>
      </c>
      <c r="I18" s="35">
        <f t="shared" si="1"/>
        <v>75365545</v>
      </c>
      <c r="J18" s="36">
        <f t="shared" si="1"/>
        <v>81143000</v>
      </c>
      <c r="K18" s="38">
        <f t="shared" si="1"/>
        <v>88248000</v>
      </c>
    </row>
    <row r="19" spans="1:11" ht="13.5">
      <c r="A19" s="34" t="s">
        <v>29</v>
      </c>
      <c r="B19" s="40">
        <f>+B10-B18</f>
        <v>-17312212</v>
      </c>
      <c r="C19" s="41">
        <f aca="true" t="shared" si="2" ref="C19:K19">+C10-C18</f>
        <v>-12518297</v>
      </c>
      <c r="D19" s="42">
        <f t="shared" si="2"/>
        <v>3251455</v>
      </c>
      <c r="E19" s="40">
        <f t="shared" si="2"/>
        <v>1</v>
      </c>
      <c r="F19" s="41">
        <f t="shared" si="2"/>
        <v>300750</v>
      </c>
      <c r="G19" s="43">
        <f t="shared" si="2"/>
        <v>300750</v>
      </c>
      <c r="H19" s="44">
        <f t="shared" si="2"/>
        <v>0</v>
      </c>
      <c r="I19" s="40">
        <f t="shared" si="2"/>
        <v>-1600</v>
      </c>
      <c r="J19" s="41">
        <f t="shared" si="2"/>
        <v>-304</v>
      </c>
      <c r="K19" s="43">
        <f t="shared" si="2"/>
        <v>316</v>
      </c>
    </row>
    <row r="20" spans="1:11" ht="13.5">
      <c r="A20" s="22" t="s">
        <v>30</v>
      </c>
      <c r="B20" s="24">
        <v>3834081</v>
      </c>
      <c r="C20" s="6">
        <v>13247429</v>
      </c>
      <c r="D20" s="23">
        <v>0</v>
      </c>
      <c r="E20" s="24">
        <v>7843000</v>
      </c>
      <c r="F20" s="6">
        <v>7843000</v>
      </c>
      <c r="G20" s="25">
        <v>7843000</v>
      </c>
      <c r="H20" s="26">
        <v>0</v>
      </c>
      <c r="I20" s="24">
        <v>12707000</v>
      </c>
      <c r="J20" s="6">
        <v>10058000</v>
      </c>
      <c r="K20" s="25">
        <v>8247000</v>
      </c>
    </row>
    <row r="21" spans="1:11" ht="13.5">
      <c r="A21" s="22" t="s">
        <v>107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108</v>
      </c>
      <c r="B22" s="51">
        <f>SUM(B19:B21)</f>
        <v>-13478131</v>
      </c>
      <c r="C22" s="52">
        <f aca="true" t="shared" si="3" ref="C22:K22">SUM(C19:C21)</f>
        <v>729132</v>
      </c>
      <c r="D22" s="53">
        <f t="shared" si="3"/>
        <v>3251455</v>
      </c>
      <c r="E22" s="51">
        <f t="shared" si="3"/>
        <v>7843001</v>
      </c>
      <c r="F22" s="52">
        <f t="shared" si="3"/>
        <v>8143750</v>
      </c>
      <c r="G22" s="54">
        <f t="shared" si="3"/>
        <v>8143750</v>
      </c>
      <c r="H22" s="55">
        <f t="shared" si="3"/>
        <v>0</v>
      </c>
      <c r="I22" s="51">
        <f t="shared" si="3"/>
        <v>12705400</v>
      </c>
      <c r="J22" s="52">
        <f t="shared" si="3"/>
        <v>10057696</v>
      </c>
      <c r="K22" s="54">
        <f t="shared" si="3"/>
        <v>8247316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-13478131</v>
      </c>
      <c r="C24" s="41">
        <f aca="true" t="shared" si="4" ref="C24:K24">SUM(C22:C23)</f>
        <v>729132</v>
      </c>
      <c r="D24" s="42">
        <f t="shared" si="4"/>
        <v>3251455</v>
      </c>
      <c r="E24" s="40">
        <f t="shared" si="4"/>
        <v>7843001</v>
      </c>
      <c r="F24" s="41">
        <f t="shared" si="4"/>
        <v>8143750</v>
      </c>
      <c r="G24" s="43">
        <f t="shared" si="4"/>
        <v>8143750</v>
      </c>
      <c r="H24" s="44">
        <f t="shared" si="4"/>
        <v>0</v>
      </c>
      <c r="I24" s="40">
        <f t="shared" si="4"/>
        <v>12705400</v>
      </c>
      <c r="J24" s="41">
        <f t="shared" si="4"/>
        <v>10057696</v>
      </c>
      <c r="K24" s="43">
        <f t="shared" si="4"/>
        <v>8247316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1098317</v>
      </c>
      <c r="C27" s="7">
        <v>7696248</v>
      </c>
      <c r="D27" s="64">
        <v>10969139</v>
      </c>
      <c r="E27" s="65">
        <v>8275000</v>
      </c>
      <c r="F27" s="7">
        <v>8275000</v>
      </c>
      <c r="G27" s="66">
        <v>8275000</v>
      </c>
      <c r="H27" s="67">
        <v>0</v>
      </c>
      <c r="I27" s="65">
        <v>12707000</v>
      </c>
      <c r="J27" s="7">
        <v>10058000</v>
      </c>
      <c r="K27" s="66">
        <v>8248000</v>
      </c>
    </row>
    <row r="28" spans="1:11" ht="13.5">
      <c r="A28" s="68" t="s">
        <v>30</v>
      </c>
      <c r="B28" s="6">
        <v>1098317</v>
      </c>
      <c r="C28" s="6">
        <v>7696248</v>
      </c>
      <c r="D28" s="23">
        <v>10969139</v>
      </c>
      <c r="E28" s="24">
        <v>7843000</v>
      </c>
      <c r="F28" s="6">
        <v>7843000</v>
      </c>
      <c r="G28" s="25">
        <v>7843000</v>
      </c>
      <c r="H28" s="26">
        <v>0</v>
      </c>
      <c r="I28" s="24">
        <v>12707000</v>
      </c>
      <c r="J28" s="6">
        <v>10058000</v>
      </c>
      <c r="K28" s="25">
        <v>8248000</v>
      </c>
    </row>
    <row r="29" spans="1:11" ht="13.5">
      <c r="A29" s="22" t="s">
        <v>110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432000</v>
      </c>
      <c r="F31" s="6">
        <v>432000</v>
      </c>
      <c r="G31" s="25">
        <v>432000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1098317</v>
      </c>
      <c r="C32" s="7">
        <f aca="true" t="shared" si="5" ref="C32:K32">SUM(C28:C31)</f>
        <v>7696248</v>
      </c>
      <c r="D32" s="64">
        <f t="shared" si="5"/>
        <v>10969139</v>
      </c>
      <c r="E32" s="65">
        <f t="shared" si="5"/>
        <v>8275000</v>
      </c>
      <c r="F32" s="7">
        <f t="shared" si="5"/>
        <v>8275000</v>
      </c>
      <c r="G32" s="66">
        <f t="shared" si="5"/>
        <v>8275000</v>
      </c>
      <c r="H32" s="67">
        <f t="shared" si="5"/>
        <v>0</v>
      </c>
      <c r="I32" s="65">
        <f t="shared" si="5"/>
        <v>12707000</v>
      </c>
      <c r="J32" s="7">
        <f t="shared" si="5"/>
        <v>10058000</v>
      </c>
      <c r="K32" s="66">
        <f t="shared" si="5"/>
        <v>8248000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20315414</v>
      </c>
      <c r="C35" s="6">
        <v>23404405</v>
      </c>
      <c r="D35" s="23">
        <v>12635807</v>
      </c>
      <c r="E35" s="24">
        <v>33912000</v>
      </c>
      <c r="F35" s="6">
        <v>33912000</v>
      </c>
      <c r="G35" s="25">
        <v>33912000</v>
      </c>
      <c r="H35" s="26">
        <v>0</v>
      </c>
      <c r="I35" s="24">
        <v>61014000</v>
      </c>
      <c r="J35" s="6">
        <v>65249000</v>
      </c>
      <c r="K35" s="25">
        <v>70584000</v>
      </c>
    </row>
    <row r="36" spans="1:11" ht="13.5">
      <c r="A36" s="22" t="s">
        <v>39</v>
      </c>
      <c r="B36" s="6">
        <v>76675034</v>
      </c>
      <c r="C36" s="6">
        <v>83014255</v>
      </c>
      <c r="D36" s="23">
        <v>171041477</v>
      </c>
      <c r="E36" s="24">
        <v>101597000</v>
      </c>
      <c r="F36" s="6">
        <v>101597000</v>
      </c>
      <c r="G36" s="25">
        <v>101597000</v>
      </c>
      <c r="H36" s="26">
        <v>0</v>
      </c>
      <c r="I36" s="24">
        <v>182194000</v>
      </c>
      <c r="J36" s="6">
        <v>191407000</v>
      </c>
      <c r="K36" s="25">
        <v>202053000</v>
      </c>
    </row>
    <row r="37" spans="1:11" ht="13.5">
      <c r="A37" s="22" t="s">
        <v>40</v>
      </c>
      <c r="B37" s="6">
        <v>17566793</v>
      </c>
      <c r="C37" s="6">
        <v>12379113</v>
      </c>
      <c r="D37" s="23">
        <v>13716282</v>
      </c>
      <c r="E37" s="24">
        <v>6999000</v>
      </c>
      <c r="F37" s="6">
        <v>6999000</v>
      </c>
      <c r="G37" s="25">
        <v>6999000</v>
      </c>
      <c r="H37" s="26">
        <v>0</v>
      </c>
      <c r="I37" s="24">
        <v>14115000</v>
      </c>
      <c r="J37" s="6">
        <v>8416000</v>
      </c>
      <c r="K37" s="25">
        <v>7027000</v>
      </c>
    </row>
    <row r="38" spans="1:11" ht="13.5">
      <c r="A38" s="22" t="s">
        <v>41</v>
      </c>
      <c r="B38" s="6">
        <v>4235996</v>
      </c>
      <c r="C38" s="6">
        <v>0</v>
      </c>
      <c r="D38" s="23">
        <v>4988125</v>
      </c>
      <c r="E38" s="24">
        <v>3644000</v>
      </c>
      <c r="F38" s="6">
        <v>3644000</v>
      </c>
      <c r="G38" s="25">
        <v>3644000</v>
      </c>
      <c r="H38" s="26">
        <v>0</v>
      </c>
      <c r="I38" s="24">
        <v>2215000</v>
      </c>
      <c r="J38" s="6">
        <v>2325000</v>
      </c>
      <c r="K38" s="25">
        <v>2445000</v>
      </c>
    </row>
    <row r="39" spans="1:11" ht="13.5">
      <c r="A39" s="22" t="s">
        <v>42</v>
      </c>
      <c r="B39" s="6">
        <v>75187659</v>
      </c>
      <c r="C39" s="6">
        <v>94039547</v>
      </c>
      <c r="D39" s="23">
        <v>164972877</v>
      </c>
      <c r="E39" s="24">
        <v>124866000</v>
      </c>
      <c r="F39" s="6">
        <v>124866000</v>
      </c>
      <c r="G39" s="25">
        <v>124866000</v>
      </c>
      <c r="H39" s="26">
        <v>0</v>
      </c>
      <c r="I39" s="24">
        <v>226878000</v>
      </c>
      <c r="J39" s="6">
        <v>245915000</v>
      </c>
      <c r="K39" s="25">
        <v>263165000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1769601</v>
      </c>
      <c r="C42" s="6">
        <v>10723171</v>
      </c>
      <c r="D42" s="23">
        <v>3481612</v>
      </c>
      <c r="E42" s="24">
        <v>13371999</v>
      </c>
      <c r="F42" s="6">
        <v>13371999</v>
      </c>
      <c r="G42" s="25">
        <v>13371999</v>
      </c>
      <c r="H42" s="26">
        <v>367000</v>
      </c>
      <c r="I42" s="24">
        <v>20680645</v>
      </c>
      <c r="J42" s="6">
        <v>18539597</v>
      </c>
      <c r="K42" s="25">
        <v>17748992</v>
      </c>
    </row>
    <row r="43" spans="1:11" ht="13.5">
      <c r="A43" s="22" t="s">
        <v>45</v>
      </c>
      <c r="B43" s="6">
        <v>-1098317</v>
      </c>
      <c r="C43" s="6">
        <v>-7764356</v>
      </c>
      <c r="D43" s="23">
        <v>-10969140</v>
      </c>
      <c r="E43" s="24">
        <v>-7624000</v>
      </c>
      <c r="F43" s="6">
        <v>-7624000</v>
      </c>
      <c r="G43" s="25">
        <v>-7624000</v>
      </c>
      <c r="H43" s="26">
        <v>-2036030</v>
      </c>
      <c r="I43" s="24">
        <v>-12707000</v>
      </c>
      <c r="J43" s="6">
        <v>-3700000</v>
      </c>
      <c r="K43" s="25">
        <v>-3855000</v>
      </c>
    </row>
    <row r="44" spans="1:11" ht="13.5">
      <c r="A44" s="22" t="s">
        <v>46</v>
      </c>
      <c r="B44" s="6">
        <v>-766551</v>
      </c>
      <c r="C44" s="6">
        <v>-2582245</v>
      </c>
      <c r="D44" s="23">
        <v>-1081006</v>
      </c>
      <c r="E44" s="24">
        <v>-1284000</v>
      </c>
      <c r="F44" s="6">
        <v>-1284000</v>
      </c>
      <c r="G44" s="25">
        <v>-1284000</v>
      </c>
      <c r="H44" s="26">
        <v>-958340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9533153</v>
      </c>
      <c r="C45" s="7">
        <v>9909570</v>
      </c>
      <c r="D45" s="64">
        <v>1127272</v>
      </c>
      <c r="E45" s="65">
        <v>4463999</v>
      </c>
      <c r="F45" s="7">
        <v>4463999</v>
      </c>
      <c r="G45" s="66">
        <v>4463999</v>
      </c>
      <c r="H45" s="67">
        <v>-2627370</v>
      </c>
      <c r="I45" s="65">
        <v>7973645</v>
      </c>
      <c r="J45" s="7">
        <v>22813242</v>
      </c>
      <c r="K45" s="66">
        <v>36707234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9339089</v>
      </c>
      <c r="C48" s="6">
        <v>7700259</v>
      </c>
      <c r="D48" s="23">
        <v>1127272</v>
      </c>
      <c r="E48" s="24">
        <v>9800000</v>
      </c>
      <c r="F48" s="6">
        <v>9800000</v>
      </c>
      <c r="G48" s="25">
        <v>9800000</v>
      </c>
      <c r="H48" s="26">
        <v>0</v>
      </c>
      <c r="I48" s="24">
        <v>500000</v>
      </c>
      <c r="J48" s="6">
        <v>650000</v>
      </c>
      <c r="K48" s="25">
        <v>700000</v>
      </c>
    </row>
    <row r="49" spans="1:11" ht="13.5">
      <c r="A49" s="22" t="s">
        <v>50</v>
      </c>
      <c r="B49" s="6">
        <f>+B75</f>
        <v>12144525.468980312</v>
      </c>
      <c r="C49" s="6">
        <f aca="true" t="shared" si="6" ref="C49:K49">+C75</f>
        <v>4058204.7788564777</v>
      </c>
      <c r="D49" s="23">
        <f t="shared" si="6"/>
        <v>2026242.712989429</v>
      </c>
      <c r="E49" s="24">
        <f t="shared" si="6"/>
        <v>-13823924.360522006</v>
      </c>
      <c r="F49" s="6">
        <f t="shared" si="6"/>
        <v>-13786568.207835052</v>
      </c>
      <c r="G49" s="25">
        <f t="shared" si="6"/>
        <v>-13786568.207835052</v>
      </c>
      <c r="H49" s="26">
        <f t="shared" si="6"/>
        <v>0</v>
      </c>
      <c r="I49" s="24">
        <f t="shared" si="6"/>
        <v>-51859089.9099714</v>
      </c>
      <c r="J49" s="6">
        <f t="shared" si="6"/>
        <v>-61104677.768825956</v>
      </c>
      <c r="K49" s="25">
        <f t="shared" si="6"/>
        <v>-67341646.0135022</v>
      </c>
    </row>
    <row r="50" spans="1:11" ht="13.5">
      <c r="A50" s="34" t="s">
        <v>51</v>
      </c>
      <c r="B50" s="7">
        <f>+B48-B49</f>
        <v>-2805436.4689803123</v>
      </c>
      <c r="C50" s="7">
        <f aca="true" t="shared" si="7" ref="C50:K50">+C48-C49</f>
        <v>3642054.2211435223</v>
      </c>
      <c r="D50" s="64">
        <f t="shared" si="7"/>
        <v>-898970.712989429</v>
      </c>
      <c r="E50" s="65">
        <f t="shared" si="7"/>
        <v>23623924.360522006</v>
      </c>
      <c r="F50" s="7">
        <f t="shared" si="7"/>
        <v>23586568.207835052</v>
      </c>
      <c r="G50" s="66">
        <f t="shared" si="7"/>
        <v>23586568.207835052</v>
      </c>
      <c r="H50" s="67">
        <f t="shared" si="7"/>
        <v>0</v>
      </c>
      <c r="I50" s="65">
        <f t="shared" si="7"/>
        <v>52359089.9099714</v>
      </c>
      <c r="J50" s="7">
        <f t="shared" si="7"/>
        <v>61754677.768825956</v>
      </c>
      <c r="K50" s="66">
        <f t="shared" si="7"/>
        <v>68041646.0135022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125835317</v>
      </c>
      <c r="C53" s="6">
        <v>123070248</v>
      </c>
      <c r="D53" s="23">
        <v>89258139</v>
      </c>
      <c r="E53" s="24">
        <v>97926000</v>
      </c>
      <c r="F53" s="6">
        <v>97926000</v>
      </c>
      <c r="G53" s="25">
        <v>97926000</v>
      </c>
      <c r="H53" s="26">
        <v>89651000</v>
      </c>
      <c r="I53" s="24">
        <v>198322000</v>
      </c>
      <c r="J53" s="6">
        <v>218818000</v>
      </c>
      <c r="K53" s="25">
        <v>235758000</v>
      </c>
    </row>
    <row r="54" spans="1:11" ht="13.5">
      <c r="A54" s="22" t="s">
        <v>106</v>
      </c>
      <c r="B54" s="6">
        <v>10710316</v>
      </c>
      <c r="C54" s="6">
        <v>10645534</v>
      </c>
      <c r="D54" s="23">
        <v>11154464</v>
      </c>
      <c r="E54" s="24">
        <v>5909000</v>
      </c>
      <c r="F54" s="6">
        <v>5228429</v>
      </c>
      <c r="G54" s="25">
        <v>5228429</v>
      </c>
      <c r="H54" s="26">
        <v>0</v>
      </c>
      <c r="I54" s="24">
        <v>4229903</v>
      </c>
      <c r="J54" s="6">
        <v>3465000</v>
      </c>
      <c r="K54" s="25">
        <v>3297000</v>
      </c>
    </row>
    <row r="55" spans="1:11" ht="13.5">
      <c r="A55" s="22" t="s">
        <v>54</v>
      </c>
      <c r="B55" s="6">
        <v>0</v>
      </c>
      <c r="C55" s="6">
        <v>0</v>
      </c>
      <c r="D55" s="23">
        <v>724232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1643000</v>
      </c>
      <c r="C56" s="6">
        <v>1092000</v>
      </c>
      <c r="D56" s="23">
        <v>1442463</v>
      </c>
      <c r="E56" s="24">
        <v>3873000</v>
      </c>
      <c r="F56" s="6">
        <v>3873000</v>
      </c>
      <c r="G56" s="25">
        <v>3873000</v>
      </c>
      <c r="H56" s="26">
        <v>0</v>
      </c>
      <c r="I56" s="24">
        <v>5253518</v>
      </c>
      <c r="J56" s="6">
        <v>5844700</v>
      </c>
      <c r="K56" s="25">
        <v>6389600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7156000</v>
      </c>
      <c r="F59" s="6">
        <v>7156000</v>
      </c>
      <c r="G59" s="25">
        <v>7156000</v>
      </c>
      <c r="H59" s="26">
        <v>7156000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7311396</v>
      </c>
      <c r="F60" s="6">
        <v>7311000</v>
      </c>
      <c r="G60" s="25">
        <v>7311000</v>
      </c>
      <c r="H60" s="26">
        <v>7311000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674</v>
      </c>
      <c r="C62" s="92">
        <v>674</v>
      </c>
      <c r="D62" s="93">
        <v>1051</v>
      </c>
      <c r="E62" s="91">
        <v>1051</v>
      </c>
      <c r="F62" s="92">
        <v>1</v>
      </c>
      <c r="G62" s="93">
        <v>1</v>
      </c>
      <c r="H62" s="94">
        <v>1</v>
      </c>
      <c r="I62" s="91">
        <v>1061</v>
      </c>
      <c r="J62" s="92">
        <v>1000</v>
      </c>
      <c r="K62" s="93">
        <v>797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3188</v>
      </c>
      <c r="F63" s="92">
        <v>3188</v>
      </c>
      <c r="G63" s="93">
        <v>3188</v>
      </c>
      <c r="H63" s="94">
        <v>3188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2895</v>
      </c>
      <c r="C64" s="92">
        <v>2895</v>
      </c>
      <c r="D64" s="93">
        <v>2985</v>
      </c>
      <c r="E64" s="91">
        <v>3421</v>
      </c>
      <c r="F64" s="92">
        <v>3421</v>
      </c>
      <c r="G64" s="93">
        <v>3421</v>
      </c>
      <c r="H64" s="94">
        <v>3421</v>
      </c>
      <c r="I64" s="91">
        <v>4464</v>
      </c>
      <c r="J64" s="92">
        <v>4664</v>
      </c>
      <c r="K64" s="93">
        <v>4867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0.1206346870213562</v>
      </c>
      <c r="C70" s="5">
        <f aca="true" t="shared" si="8" ref="C70:K70">IF(ISERROR(C71/C72),0,(C71/C72))</f>
        <v>0.38539531033037533</v>
      </c>
      <c r="D70" s="5">
        <f t="shared" si="8"/>
        <v>0.7983177263215642</v>
      </c>
      <c r="E70" s="5">
        <f t="shared" si="8"/>
        <v>0.8103402604728768</v>
      </c>
      <c r="F70" s="5">
        <f t="shared" si="8"/>
        <v>0.808790984067479</v>
      </c>
      <c r="G70" s="5">
        <f t="shared" si="8"/>
        <v>0.808790984067479</v>
      </c>
      <c r="H70" s="5">
        <f t="shared" si="8"/>
        <v>0</v>
      </c>
      <c r="I70" s="5">
        <f t="shared" si="8"/>
        <v>0.9965770731987739</v>
      </c>
      <c r="J70" s="5">
        <f t="shared" si="8"/>
        <v>0.9967087783053636</v>
      </c>
      <c r="K70" s="5">
        <f t="shared" si="8"/>
        <v>0.9968282654969303</v>
      </c>
    </row>
    <row r="71" spans="1:11" ht="12.75" hidden="1">
      <c r="A71" s="1" t="s">
        <v>112</v>
      </c>
      <c r="B71" s="1">
        <f>+B83</f>
        <v>3109789</v>
      </c>
      <c r="C71" s="1">
        <f aca="true" t="shared" si="9" ref="C71:K71">+C83</f>
        <v>12903040</v>
      </c>
      <c r="D71" s="1">
        <f t="shared" si="9"/>
        <v>27288154</v>
      </c>
      <c r="E71" s="1">
        <f t="shared" si="9"/>
        <v>43148999</v>
      </c>
      <c r="F71" s="1">
        <f t="shared" si="9"/>
        <v>43148999</v>
      </c>
      <c r="G71" s="1">
        <f t="shared" si="9"/>
        <v>43148999</v>
      </c>
      <c r="H71" s="1">
        <f t="shared" si="9"/>
        <v>41751649</v>
      </c>
      <c r="I71" s="1">
        <f t="shared" si="9"/>
        <v>53134445</v>
      </c>
      <c r="J71" s="1">
        <f t="shared" si="9"/>
        <v>58145000</v>
      </c>
      <c r="K71" s="1">
        <f t="shared" si="9"/>
        <v>63847292</v>
      </c>
    </row>
    <row r="72" spans="1:11" ht="12.75" hidden="1">
      <c r="A72" s="1" t="s">
        <v>113</v>
      </c>
      <c r="B72" s="1">
        <f>+B77</f>
        <v>25778564</v>
      </c>
      <c r="C72" s="1">
        <f aca="true" t="shared" si="10" ref="C72:K72">+C77</f>
        <v>33480013</v>
      </c>
      <c r="D72" s="1">
        <f t="shared" si="10"/>
        <v>34182072</v>
      </c>
      <c r="E72" s="1">
        <f t="shared" si="10"/>
        <v>53248001</v>
      </c>
      <c r="F72" s="1">
        <f t="shared" si="10"/>
        <v>53350000</v>
      </c>
      <c r="G72" s="1">
        <f t="shared" si="10"/>
        <v>53350000</v>
      </c>
      <c r="H72" s="1">
        <f t="shared" si="10"/>
        <v>0</v>
      </c>
      <c r="I72" s="1">
        <f t="shared" si="10"/>
        <v>53316945</v>
      </c>
      <c r="J72" s="1">
        <f t="shared" si="10"/>
        <v>58337000</v>
      </c>
      <c r="K72" s="1">
        <f t="shared" si="10"/>
        <v>64050443</v>
      </c>
    </row>
    <row r="73" spans="1:11" ht="12.75" hidden="1">
      <c r="A73" s="1" t="s">
        <v>114</v>
      </c>
      <c r="B73" s="1">
        <f>+B74</f>
        <v>188044.83333333395</v>
      </c>
      <c r="C73" s="1">
        <f aca="true" t="shared" si="11" ref="C73:K73">+(C78+C80+C81+C82)-(B78+B80+B81+B82)</f>
        <v>4727821</v>
      </c>
      <c r="D73" s="1">
        <f t="shared" si="11"/>
        <v>-4700994</v>
      </c>
      <c r="E73" s="1">
        <f t="shared" si="11"/>
        <v>13108848</v>
      </c>
      <c r="F73" s="1">
        <f>+(F78+F80+F81+F82)-(D78+D80+D81+D82)</f>
        <v>13108848</v>
      </c>
      <c r="G73" s="1">
        <f>+(G78+G80+G81+G82)-(D78+D80+D81+D82)</f>
        <v>13108848</v>
      </c>
      <c r="H73" s="1">
        <f>+(H78+H80+H81+H82)-(D78+D80+D81+D82)</f>
        <v>-11003152</v>
      </c>
      <c r="I73" s="1">
        <f>+(I78+I80+I81+I82)-(E78+E80+E81+E82)</f>
        <v>35752000</v>
      </c>
      <c r="J73" s="1">
        <f t="shared" si="11"/>
        <v>4040000</v>
      </c>
      <c r="K73" s="1">
        <f t="shared" si="11"/>
        <v>5255000</v>
      </c>
    </row>
    <row r="74" spans="1:11" ht="12.75" hidden="1">
      <c r="A74" s="1" t="s">
        <v>115</v>
      </c>
      <c r="B74" s="1">
        <f>+TREND(C74:E74)</f>
        <v>188044.83333333395</v>
      </c>
      <c r="C74" s="1">
        <f>+C73</f>
        <v>4727821</v>
      </c>
      <c r="D74" s="1">
        <f aca="true" t="shared" si="12" ref="D74:K74">+D73</f>
        <v>-4700994</v>
      </c>
      <c r="E74" s="1">
        <f t="shared" si="12"/>
        <v>13108848</v>
      </c>
      <c r="F74" s="1">
        <f t="shared" si="12"/>
        <v>13108848</v>
      </c>
      <c r="G74" s="1">
        <f t="shared" si="12"/>
        <v>13108848</v>
      </c>
      <c r="H74" s="1">
        <f t="shared" si="12"/>
        <v>-11003152</v>
      </c>
      <c r="I74" s="1">
        <f t="shared" si="12"/>
        <v>35752000</v>
      </c>
      <c r="J74" s="1">
        <f t="shared" si="12"/>
        <v>4040000</v>
      </c>
      <c r="K74" s="1">
        <f t="shared" si="12"/>
        <v>5255000</v>
      </c>
    </row>
    <row r="75" spans="1:11" ht="12.75" hidden="1">
      <c r="A75" s="1" t="s">
        <v>116</v>
      </c>
      <c r="B75" s="1">
        <f>+B84-(((B80+B81+B78)*B70)-B79)</f>
        <v>12144525.468980312</v>
      </c>
      <c r="C75" s="1">
        <f aca="true" t="shared" si="13" ref="C75:K75">+C84-(((C80+C81+C78)*C70)-C79)</f>
        <v>4058204.7788564777</v>
      </c>
      <c r="D75" s="1">
        <f t="shared" si="13"/>
        <v>2026242.712989429</v>
      </c>
      <c r="E75" s="1">
        <f t="shared" si="13"/>
        <v>-13823924.360522006</v>
      </c>
      <c r="F75" s="1">
        <f t="shared" si="13"/>
        <v>-13786568.207835052</v>
      </c>
      <c r="G75" s="1">
        <f t="shared" si="13"/>
        <v>-13786568.207835052</v>
      </c>
      <c r="H75" s="1">
        <f t="shared" si="13"/>
        <v>0</v>
      </c>
      <c r="I75" s="1">
        <f t="shared" si="13"/>
        <v>-51859089.9099714</v>
      </c>
      <c r="J75" s="1">
        <f t="shared" si="13"/>
        <v>-61104677.768825956</v>
      </c>
      <c r="K75" s="1">
        <f t="shared" si="13"/>
        <v>-67341646.0135022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25778564</v>
      </c>
      <c r="C77" s="3">
        <v>33480013</v>
      </c>
      <c r="D77" s="3">
        <v>34182072</v>
      </c>
      <c r="E77" s="3">
        <v>53248001</v>
      </c>
      <c r="F77" s="3">
        <v>53350000</v>
      </c>
      <c r="G77" s="3">
        <v>53350000</v>
      </c>
      <c r="H77" s="3">
        <v>0</v>
      </c>
      <c r="I77" s="3">
        <v>53316945</v>
      </c>
      <c r="J77" s="3">
        <v>58337000</v>
      </c>
      <c r="K77" s="3">
        <v>64050443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13468651</v>
      </c>
      <c r="C79" s="3">
        <v>10110509</v>
      </c>
      <c r="D79" s="3">
        <v>10810254</v>
      </c>
      <c r="E79" s="3">
        <v>5715000</v>
      </c>
      <c r="F79" s="3">
        <v>5715000</v>
      </c>
      <c r="G79" s="3">
        <v>5715000</v>
      </c>
      <c r="H79" s="3">
        <v>0</v>
      </c>
      <c r="I79" s="3">
        <v>7800000</v>
      </c>
      <c r="J79" s="3">
        <v>2589000</v>
      </c>
      <c r="K79" s="3">
        <v>1598000</v>
      </c>
    </row>
    <row r="80" spans="1:11" ht="12.75" hidden="1">
      <c r="A80" s="2" t="s">
        <v>67</v>
      </c>
      <c r="B80" s="3">
        <v>9689577</v>
      </c>
      <c r="C80" s="3">
        <v>8911048</v>
      </c>
      <c r="D80" s="3">
        <v>6689698</v>
      </c>
      <c r="E80" s="3">
        <v>24112000</v>
      </c>
      <c r="F80" s="3">
        <v>24112000</v>
      </c>
      <c r="G80" s="3">
        <v>24112000</v>
      </c>
      <c r="H80" s="3">
        <v>0</v>
      </c>
      <c r="I80" s="3">
        <v>32370000</v>
      </c>
      <c r="J80" s="3">
        <v>35035000</v>
      </c>
      <c r="K80" s="3">
        <v>38703000</v>
      </c>
    </row>
    <row r="81" spans="1:11" ht="12.75" hidden="1">
      <c r="A81" s="2" t="s">
        <v>68</v>
      </c>
      <c r="B81" s="3">
        <v>1286748</v>
      </c>
      <c r="C81" s="3">
        <v>6793098</v>
      </c>
      <c r="D81" s="3">
        <v>4313454</v>
      </c>
      <c r="E81" s="3">
        <v>0</v>
      </c>
      <c r="F81" s="3">
        <v>0</v>
      </c>
      <c r="G81" s="3">
        <v>0</v>
      </c>
      <c r="H81" s="3">
        <v>0</v>
      </c>
      <c r="I81" s="3">
        <v>27494000</v>
      </c>
      <c r="J81" s="3">
        <v>28869000</v>
      </c>
      <c r="K81" s="3">
        <v>30456000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3109789</v>
      </c>
      <c r="C83" s="3">
        <v>12903040</v>
      </c>
      <c r="D83" s="3">
        <v>27288154</v>
      </c>
      <c r="E83" s="3">
        <v>43148999</v>
      </c>
      <c r="F83" s="3">
        <v>43148999</v>
      </c>
      <c r="G83" s="3">
        <v>43148999</v>
      </c>
      <c r="H83" s="3">
        <v>41751649</v>
      </c>
      <c r="I83" s="3">
        <v>53134445</v>
      </c>
      <c r="J83" s="3">
        <v>58145000</v>
      </c>
      <c r="K83" s="3">
        <v>63847292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529336</v>
      </c>
      <c r="C7" s="6">
        <v>300287</v>
      </c>
      <c r="D7" s="23">
        <v>456659</v>
      </c>
      <c r="E7" s="24">
        <v>350000</v>
      </c>
      <c r="F7" s="6">
        <v>550000</v>
      </c>
      <c r="G7" s="25">
        <v>550000</v>
      </c>
      <c r="H7" s="26">
        <v>0</v>
      </c>
      <c r="I7" s="24">
        <v>350000</v>
      </c>
      <c r="J7" s="6">
        <v>400000</v>
      </c>
      <c r="K7" s="25">
        <v>450000</v>
      </c>
    </row>
    <row r="8" spans="1:11" ht="13.5">
      <c r="A8" s="22" t="s">
        <v>20</v>
      </c>
      <c r="B8" s="6">
        <v>44168577</v>
      </c>
      <c r="C8" s="6">
        <v>49905426</v>
      </c>
      <c r="D8" s="23">
        <v>49534878</v>
      </c>
      <c r="E8" s="24">
        <v>52459000</v>
      </c>
      <c r="F8" s="6">
        <v>52829000</v>
      </c>
      <c r="G8" s="25">
        <v>52829000</v>
      </c>
      <c r="H8" s="26">
        <v>0</v>
      </c>
      <c r="I8" s="24">
        <v>56464000</v>
      </c>
      <c r="J8" s="6">
        <v>56823000</v>
      </c>
      <c r="K8" s="25">
        <v>57623000</v>
      </c>
    </row>
    <row r="9" spans="1:11" ht="13.5">
      <c r="A9" s="22" t="s">
        <v>21</v>
      </c>
      <c r="B9" s="6">
        <v>6443828</v>
      </c>
      <c r="C9" s="6">
        <v>2663094</v>
      </c>
      <c r="D9" s="23">
        <v>3714311</v>
      </c>
      <c r="E9" s="24">
        <v>6876000</v>
      </c>
      <c r="F9" s="6">
        <v>4973500</v>
      </c>
      <c r="G9" s="25">
        <v>4973500</v>
      </c>
      <c r="H9" s="26">
        <v>0</v>
      </c>
      <c r="I9" s="24">
        <v>5720000</v>
      </c>
      <c r="J9" s="6">
        <v>4430000</v>
      </c>
      <c r="K9" s="25">
        <v>6405000</v>
      </c>
    </row>
    <row r="10" spans="1:11" ht="25.5">
      <c r="A10" s="27" t="s">
        <v>105</v>
      </c>
      <c r="B10" s="28">
        <f>SUM(B5:B9)</f>
        <v>51141741</v>
      </c>
      <c r="C10" s="29">
        <f aca="true" t="shared" si="0" ref="C10:K10">SUM(C5:C9)</f>
        <v>52868807</v>
      </c>
      <c r="D10" s="30">
        <f t="shared" si="0"/>
        <v>53705848</v>
      </c>
      <c r="E10" s="28">
        <f t="shared" si="0"/>
        <v>59685000</v>
      </c>
      <c r="F10" s="29">
        <f t="shared" si="0"/>
        <v>58352500</v>
      </c>
      <c r="G10" s="31">
        <f t="shared" si="0"/>
        <v>58352500</v>
      </c>
      <c r="H10" s="32">
        <f t="shared" si="0"/>
        <v>0</v>
      </c>
      <c r="I10" s="28">
        <f t="shared" si="0"/>
        <v>62534000</v>
      </c>
      <c r="J10" s="29">
        <f t="shared" si="0"/>
        <v>61653000</v>
      </c>
      <c r="K10" s="31">
        <f t="shared" si="0"/>
        <v>64478000</v>
      </c>
    </row>
    <row r="11" spans="1:11" ht="13.5">
      <c r="A11" s="22" t="s">
        <v>22</v>
      </c>
      <c r="B11" s="6">
        <v>29864943</v>
      </c>
      <c r="C11" s="6">
        <v>34176989</v>
      </c>
      <c r="D11" s="23">
        <v>35280139</v>
      </c>
      <c r="E11" s="24">
        <v>39339207</v>
      </c>
      <c r="F11" s="6">
        <v>36872935</v>
      </c>
      <c r="G11" s="25">
        <v>36872935</v>
      </c>
      <c r="H11" s="26">
        <v>0</v>
      </c>
      <c r="I11" s="24">
        <v>40764769</v>
      </c>
      <c r="J11" s="6">
        <v>42803005</v>
      </c>
      <c r="K11" s="25">
        <v>44943155</v>
      </c>
    </row>
    <row r="12" spans="1:11" ht="13.5">
      <c r="A12" s="22" t="s">
        <v>23</v>
      </c>
      <c r="B12" s="6">
        <v>2706099</v>
      </c>
      <c r="C12" s="6">
        <v>2909505</v>
      </c>
      <c r="D12" s="23">
        <v>3077604</v>
      </c>
      <c r="E12" s="24">
        <v>3576125</v>
      </c>
      <c r="F12" s="6">
        <v>3053122</v>
      </c>
      <c r="G12" s="25">
        <v>3053122</v>
      </c>
      <c r="H12" s="26">
        <v>0</v>
      </c>
      <c r="I12" s="24">
        <v>3575445</v>
      </c>
      <c r="J12" s="6">
        <v>3754217</v>
      </c>
      <c r="K12" s="25">
        <v>3941928</v>
      </c>
    </row>
    <row r="13" spans="1:11" ht="13.5">
      <c r="A13" s="22" t="s">
        <v>106</v>
      </c>
      <c r="B13" s="6">
        <v>2164910</v>
      </c>
      <c r="C13" s="6">
        <v>1515548</v>
      </c>
      <c r="D13" s="23">
        <v>1086515</v>
      </c>
      <c r="E13" s="24">
        <v>747550</v>
      </c>
      <c r="F13" s="6">
        <v>722034</v>
      </c>
      <c r="G13" s="25">
        <v>722034</v>
      </c>
      <c r="H13" s="26">
        <v>0</v>
      </c>
      <c r="I13" s="24">
        <v>653218</v>
      </c>
      <c r="J13" s="6">
        <v>685354</v>
      </c>
      <c r="K13" s="25">
        <v>719342</v>
      </c>
    </row>
    <row r="14" spans="1:11" ht="13.5">
      <c r="A14" s="22" t="s">
        <v>24</v>
      </c>
      <c r="B14" s="6">
        <v>487877</v>
      </c>
      <c r="C14" s="6">
        <v>325887</v>
      </c>
      <c r="D14" s="23">
        <v>219900</v>
      </c>
      <c r="E14" s="24">
        <v>123912</v>
      </c>
      <c r="F14" s="6">
        <v>123912</v>
      </c>
      <c r="G14" s="25">
        <v>123912</v>
      </c>
      <c r="H14" s="26">
        <v>0</v>
      </c>
      <c r="I14" s="24">
        <v>134250</v>
      </c>
      <c r="J14" s="6">
        <v>140963</v>
      </c>
      <c r="K14" s="25">
        <v>148011</v>
      </c>
    </row>
    <row r="15" spans="1:11" ht="13.5">
      <c r="A15" s="22" t="s">
        <v>25</v>
      </c>
      <c r="B15" s="6">
        <v>569015</v>
      </c>
      <c r="C15" s="6">
        <v>537528</v>
      </c>
      <c r="D15" s="23">
        <v>666540</v>
      </c>
      <c r="E15" s="24">
        <v>1564250</v>
      </c>
      <c r="F15" s="6">
        <v>1703550</v>
      </c>
      <c r="G15" s="25">
        <v>1703550</v>
      </c>
      <c r="H15" s="26">
        <v>0</v>
      </c>
      <c r="I15" s="24">
        <v>1869500</v>
      </c>
      <c r="J15" s="6">
        <v>1618700</v>
      </c>
      <c r="K15" s="25">
        <v>1705135</v>
      </c>
    </row>
    <row r="16" spans="1:11" ht="13.5">
      <c r="A16" s="33" t="s">
        <v>26</v>
      </c>
      <c r="B16" s="6">
        <v>2779076</v>
      </c>
      <c r="C16" s="6">
        <v>3544561</v>
      </c>
      <c r="D16" s="23">
        <v>3745458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60057770</v>
      </c>
      <c r="C17" s="6">
        <v>15565431</v>
      </c>
      <c r="D17" s="23">
        <v>19203273</v>
      </c>
      <c r="E17" s="24">
        <v>12059775</v>
      </c>
      <c r="F17" s="6">
        <v>13858614</v>
      </c>
      <c r="G17" s="25">
        <v>13858614</v>
      </c>
      <c r="H17" s="26">
        <v>0</v>
      </c>
      <c r="I17" s="24">
        <v>14254880</v>
      </c>
      <c r="J17" s="6">
        <v>12069163</v>
      </c>
      <c r="K17" s="25">
        <v>12626087</v>
      </c>
    </row>
    <row r="18" spans="1:11" ht="13.5">
      <c r="A18" s="34" t="s">
        <v>28</v>
      </c>
      <c r="B18" s="35">
        <f>SUM(B11:B17)</f>
        <v>98629690</v>
      </c>
      <c r="C18" s="36">
        <f aca="true" t="shared" si="1" ref="C18:K18">SUM(C11:C17)</f>
        <v>58575449</v>
      </c>
      <c r="D18" s="37">
        <f t="shared" si="1"/>
        <v>63279429</v>
      </c>
      <c r="E18" s="35">
        <f t="shared" si="1"/>
        <v>57410819</v>
      </c>
      <c r="F18" s="36">
        <f t="shared" si="1"/>
        <v>56334167</v>
      </c>
      <c r="G18" s="38">
        <f t="shared" si="1"/>
        <v>56334167</v>
      </c>
      <c r="H18" s="39">
        <f t="shared" si="1"/>
        <v>0</v>
      </c>
      <c r="I18" s="35">
        <f t="shared" si="1"/>
        <v>61252062</v>
      </c>
      <c r="J18" s="36">
        <f t="shared" si="1"/>
        <v>61071402</v>
      </c>
      <c r="K18" s="38">
        <f t="shared" si="1"/>
        <v>64083658</v>
      </c>
    </row>
    <row r="19" spans="1:11" ht="13.5">
      <c r="A19" s="34" t="s">
        <v>29</v>
      </c>
      <c r="B19" s="40">
        <f>+B10-B18</f>
        <v>-47487949</v>
      </c>
      <c r="C19" s="41">
        <f aca="true" t="shared" si="2" ref="C19:K19">+C10-C18</f>
        <v>-5706642</v>
      </c>
      <c r="D19" s="42">
        <f t="shared" si="2"/>
        <v>-9573581</v>
      </c>
      <c r="E19" s="40">
        <f t="shared" si="2"/>
        <v>2274181</v>
      </c>
      <c r="F19" s="41">
        <f t="shared" si="2"/>
        <v>2018333</v>
      </c>
      <c r="G19" s="43">
        <f t="shared" si="2"/>
        <v>2018333</v>
      </c>
      <c r="H19" s="44">
        <f t="shared" si="2"/>
        <v>0</v>
      </c>
      <c r="I19" s="40">
        <f t="shared" si="2"/>
        <v>1281938</v>
      </c>
      <c r="J19" s="41">
        <f t="shared" si="2"/>
        <v>581598</v>
      </c>
      <c r="K19" s="43">
        <f t="shared" si="2"/>
        <v>394342</v>
      </c>
    </row>
    <row r="20" spans="1:11" ht="13.5">
      <c r="A20" s="22" t="s">
        <v>30</v>
      </c>
      <c r="B20" s="24">
        <v>9981700</v>
      </c>
      <c r="C20" s="6">
        <v>8985078</v>
      </c>
      <c r="D20" s="23">
        <v>716569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107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108</v>
      </c>
      <c r="B22" s="51">
        <f>SUM(B19:B21)</f>
        <v>-37506249</v>
      </c>
      <c r="C22" s="52">
        <f aca="true" t="shared" si="3" ref="C22:K22">SUM(C19:C21)</f>
        <v>3278436</v>
      </c>
      <c r="D22" s="53">
        <f t="shared" si="3"/>
        <v>-8857012</v>
      </c>
      <c r="E22" s="51">
        <f t="shared" si="3"/>
        <v>2274181</v>
      </c>
      <c r="F22" s="52">
        <f t="shared" si="3"/>
        <v>2018333</v>
      </c>
      <c r="G22" s="54">
        <f t="shared" si="3"/>
        <v>2018333</v>
      </c>
      <c r="H22" s="55">
        <f t="shared" si="3"/>
        <v>0</v>
      </c>
      <c r="I22" s="51">
        <f t="shared" si="3"/>
        <v>1281938</v>
      </c>
      <c r="J22" s="52">
        <f t="shared" si="3"/>
        <v>581598</v>
      </c>
      <c r="K22" s="54">
        <f t="shared" si="3"/>
        <v>394342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-37506249</v>
      </c>
      <c r="C24" s="41">
        <f aca="true" t="shared" si="4" ref="C24:K24">SUM(C22:C23)</f>
        <v>3278436</v>
      </c>
      <c r="D24" s="42">
        <f t="shared" si="4"/>
        <v>-8857012</v>
      </c>
      <c r="E24" s="40">
        <f t="shared" si="4"/>
        <v>2274181</v>
      </c>
      <c r="F24" s="41">
        <f t="shared" si="4"/>
        <v>2018333</v>
      </c>
      <c r="G24" s="43">
        <f t="shared" si="4"/>
        <v>2018333</v>
      </c>
      <c r="H24" s="44">
        <f t="shared" si="4"/>
        <v>0</v>
      </c>
      <c r="I24" s="40">
        <f t="shared" si="4"/>
        <v>1281938</v>
      </c>
      <c r="J24" s="41">
        <f t="shared" si="4"/>
        <v>581598</v>
      </c>
      <c r="K24" s="43">
        <f t="shared" si="4"/>
        <v>394342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11479864</v>
      </c>
      <c r="C27" s="7">
        <v>6833028</v>
      </c>
      <c r="D27" s="64">
        <v>1736719</v>
      </c>
      <c r="E27" s="65">
        <v>2245000</v>
      </c>
      <c r="F27" s="7">
        <v>1203500</v>
      </c>
      <c r="G27" s="66">
        <v>1203500</v>
      </c>
      <c r="H27" s="67">
        <v>0</v>
      </c>
      <c r="I27" s="65">
        <v>869684</v>
      </c>
      <c r="J27" s="7">
        <v>357908</v>
      </c>
      <c r="K27" s="66">
        <v>371850</v>
      </c>
    </row>
    <row r="28" spans="1:11" ht="13.5">
      <c r="A28" s="68" t="s">
        <v>30</v>
      </c>
      <c r="B28" s="6">
        <v>11479864</v>
      </c>
      <c r="C28" s="6">
        <v>6164434</v>
      </c>
      <c r="D28" s="23">
        <v>477110</v>
      </c>
      <c r="E28" s="24">
        <v>250000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 t="s">
        <v>110</v>
      </c>
      <c r="B29" s="6">
        <v>0</v>
      </c>
      <c r="C29" s="6">
        <v>0</v>
      </c>
      <c r="D29" s="23">
        <v>1259609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668594</v>
      </c>
      <c r="D31" s="23">
        <v>0</v>
      </c>
      <c r="E31" s="24">
        <v>1995000</v>
      </c>
      <c r="F31" s="6">
        <v>1203500</v>
      </c>
      <c r="G31" s="25">
        <v>1203500</v>
      </c>
      <c r="H31" s="26">
        <v>0</v>
      </c>
      <c r="I31" s="24">
        <v>869684</v>
      </c>
      <c r="J31" s="6">
        <v>357908</v>
      </c>
      <c r="K31" s="25">
        <v>371850</v>
      </c>
    </row>
    <row r="32" spans="1:11" ht="13.5">
      <c r="A32" s="34" t="s">
        <v>36</v>
      </c>
      <c r="B32" s="7">
        <f>SUM(B28:B31)</f>
        <v>11479864</v>
      </c>
      <c r="C32" s="7">
        <f aca="true" t="shared" si="5" ref="C32:K32">SUM(C28:C31)</f>
        <v>6833028</v>
      </c>
      <c r="D32" s="64">
        <f t="shared" si="5"/>
        <v>1736719</v>
      </c>
      <c r="E32" s="65">
        <f t="shared" si="5"/>
        <v>2245000</v>
      </c>
      <c r="F32" s="7">
        <f t="shared" si="5"/>
        <v>1203500</v>
      </c>
      <c r="G32" s="66">
        <f t="shared" si="5"/>
        <v>1203500</v>
      </c>
      <c r="H32" s="67">
        <f t="shared" si="5"/>
        <v>0</v>
      </c>
      <c r="I32" s="65">
        <f t="shared" si="5"/>
        <v>869684</v>
      </c>
      <c r="J32" s="7">
        <f t="shared" si="5"/>
        <v>357908</v>
      </c>
      <c r="K32" s="66">
        <f t="shared" si="5"/>
        <v>371850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6820992</v>
      </c>
      <c r="C35" s="6">
        <v>8385478</v>
      </c>
      <c r="D35" s="23">
        <v>5887758</v>
      </c>
      <c r="E35" s="24">
        <v>7008000</v>
      </c>
      <c r="F35" s="6">
        <v>7008000</v>
      </c>
      <c r="G35" s="25">
        <v>7008000</v>
      </c>
      <c r="H35" s="26">
        <v>-140292</v>
      </c>
      <c r="I35" s="24">
        <v>4189276</v>
      </c>
      <c r="J35" s="6">
        <v>3757500</v>
      </c>
      <c r="K35" s="25">
        <v>4357200</v>
      </c>
    </row>
    <row r="36" spans="1:11" ht="13.5">
      <c r="A36" s="22" t="s">
        <v>39</v>
      </c>
      <c r="B36" s="6">
        <v>28903594</v>
      </c>
      <c r="C36" s="6">
        <v>31879683</v>
      </c>
      <c r="D36" s="23">
        <v>22241617</v>
      </c>
      <c r="E36" s="24">
        <v>32370000</v>
      </c>
      <c r="F36" s="6">
        <v>28980000</v>
      </c>
      <c r="G36" s="25">
        <v>28980000</v>
      </c>
      <c r="H36" s="26">
        <v>6016</v>
      </c>
      <c r="I36" s="24">
        <v>22227254</v>
      </c>
      <c r="J36" s="6">
        <v>22040517</v>
      </c>
      <c r="K36" s="25">
        <v>21253517</v>
      </c>
    </row>
    <row r="37" spans="1:11" ht="13.5">
      <c r="A37" s="22" t="s">
        <v>40</v>
      </c>
      <c r="B37" s="6">
        <v>11413005</v>
      </c>
      <c r="C37" s="6">
        <v>11733069</v>
      </c>
      <c r="D37" s="23">
        <v>10515209</v>
      </c>
      <c r="E37" s="24">
        <v>6640000</v>
      </c>
      <c r="F37" s="6">
        <v>6640000</v>
      </c>
      <c r="G37" s="25">
        <v>6640000</v>
      </c>
      <c r="H37" s="26">
        <v>3834510</v>
      </c>
      <c r="I37" s="24">
        <v>4456078</v>
      </c>
      <c r="J37" s="6">
        <v>4778484</v>
      </c>
      <c r="K37" s="25">
        <v>5091271</v>
      </c>
    </row>
    <row r="38" spans="1:11" ht="13.5">
      <c r="A38" s="22" t="s">
        <v>41</v>
      </c>
      <c r="B38" s="6">
        <v>20959354</v>
      </c>
      <c r="C38" s="6">
        <v>21901430</v>
      </c>
      <c r="D38" s="23">
        <v>20950186</v>
      </c>
      <c r="E38" s="24">
        <v>22615000</v>
      </c>
      <c r="F38" s="6">
        <v>25525000</v>
      </c>
      <c r="G38" s="25">
        <v>25525000</v>
      </c>
      <c r="H38" s="26">
        <v>0</v>
      </c>
      <c r="I38" s="24">
        <v>20766514</v>
      </c>
      <c r="J38" s="6">
        <v>20438222</v>
      </c>
      <c r="K38" s="25">
        <v>20120000</v>
      </c>
    </row>
    <row r="39" spans="1:11" ht="13.5">
      <c r="A39" s="22" t="s">
        <v>42</v>
      </c>
      <c r="B39" s="6">
        <v>3352227</v>
      </c>
      <c r="C39" s="6">
        <v>6630662</v>
      </c>
      <c r="D39" s="23">
        <v>-3336020</v>
      </c>
      <c r="E39" s="24">
        <v>10123000</v>
      </c>
      <c r="F39" s="6">
        <v>3823000</v>
      </c>
      <c r="G39" s="25">
        <v>3823000</v>
      </c>
      <c r="H39" s="26">
        <v>-3968786</v>
      </c>
      <c r="I39" s="24">
        <v>1193938</v>
      </c>
      <c r="J39" s="6">
        <v>581311</v>
      </c>
      <c r="K39" s="25">
        <v>399446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2572275</v>
      </c>
      <c r="C42" s="6">
        <v>10449271</v>
      </c>
      <c r="D42" s="23">
        <v>715876</v>
      </c>
      <c r="E42" s="24">
        <v>-520859</v>
      </c>
      <c r="F42" s="6">
        <v>-109237</v>
      </c>
      <c r="G42" s="25">
        <v>-109237</v>
      </c>
      <c r="H42" s="26">
        <v>-3021011</v>
      </c>
      <c r="I42" s="24">
        <v>1915157</v>
      </c>
      <c r="J42" s="6">
        <v>856952</v>
      </c>
      <c r="K42" s="25">
        <v>643684</v>
      </c>
    </row>
    <row r="43" spans="1:11" ht="13.5">
      <c r="A43" s="22" t="s">
        <v>45</v>
      </c>
      <c r="B43" s="6">
        <v>-11632352</v>
      </c>
      <c r="C43" s="6">
        <v>-7033707</v>
      </c>
      <c r="D43" s="23">
        <v>-1241498</v>
      </c>
      <c r="E43" s="24">
        <v>955000</v>
      </c>
      <c r="F43" s="6">
        <v>1996000</v>
      </c>
      <c r="G43" s="25">
        <v>1996000</v>
      </c>
      <c r="H43" s="26">
        <v>-510496</v>
      </c>
      <c r="I43" s="24">
        <v>-849684</v>
      </c>
      <c r="J43" s="6">
        <v>-7908</v>
      </c>
      <c r="K43" s="25">
        <v>-331850</v>
      </c>
    </row>
    <row r="44" spans="1:11" ht="13.5">
      <c r="A44" s="22" t="s">
        <v>46</v>
      </c>
      <c r="B44" s="6">
        <v>-1458069</v>
      </c>
      <c r="C44" s="6">
        <v>-1035158</v>
      </c>
      <c r="D44" s="23">
        <v>-1090781</v>
      </c>
      <c r="E44" s="24">
        <v>-890000</v>
      </c>
      <c r="F44" s="6">
        <v>-800000</v>
      </c>
      <c r="G44" s="25">
        <v>-800000</v>
      </c>
      <c r="H44" s="26">
        <v>-417685</v>
      </c>
      <c r="I44" s="24">
        <v>-400000</v>
      </c>
      <c r="J44" s="6">
        <v>-200000</v>
      </c>
      <c r="K44" s="25">
        <v>0</v>
      </c>
    </row>
    <row r="45" spans="1:11" ht="13.5">
      <c r="A45" s="34" t="s">
        <v>47</v>
      </c>
      <c r="B45" s="7">
        <v>2543350</v>
      </c>
      <c r="C45" s="7">
        <v>4923756</v>
      </c>
      <c r="D45" s="64">
        <v>3307352</v>
      </c>
      <c r="E45" s="65">
        <v>2544140</v>
      </c>
      <c r="F45" s="7">
        <v>4086763</v>
      </c>
      <c r="G45" s="66">
        <v>4086763</v>
      </c>
      <c r="H45" s="67">
        <v>-750343</v>
      </c>
      <c r="I45" s="65">
        <v>4526422</v>
      </c>
      <c r="J45" s="7">
        <v>5175466</v>
      </c>
      <c r="K45" s="66">
        <v>5487300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2543351</v>
      </c>
      <c r="C48" s="6">
        <v>4923755</v>
      </c>
      <c r="D48" s="23">
        <v>3307351</v>
      </c>
      <c r="E48" s="24">
        <v>7000000</v>
      </c>
      <c r="F48" s="6">
        <v>7000000</v>
      </c>
      <c r="G48" s="25">
        <v>7000000</v>
      </c>
      <c r="H48" s="26">
        <v>-1679794</v>
      </c>
      <c r="I48" s="24">
        <v>4180000</v>
      </c>
      <c r="J48" s="6">
        <v>3750000</v>
      </c>
      <c r="K48" s="25">
        <v>4350000</v>
      </c>
    </row>
    <row r="49" spans="1:11" ht="13.5">
      <c r="A49" s="22" t="s">
        <v>50</v>
      </c>
      <c r="B49" s="6">
        <f>+B75</f>
        <v>4396120.466924785</v>
      </c>
      <c r="C49" s="6">
        <f aca="true" t="shared" si="6" ref="C49:K49">+C75</f>
        <v>5253971.637919653</v>
      </c>
      <c r="D49" s="23">
        <f t="shared" si="6"/>
        <v>5076417.310119158</v>
      </c>
      <c r="E49" s="24">
        <f t="shared" si="6"/>
        <v>4998817.472252448</v>
      </c>
      <c r="F49" s="6">
        <f t="shared" si="6"/>
        <v>4415021.144629264</v>
      </c>
      <c r="G49" s="25">
        <f t="shared" si="6"/>
        <v>4415021.144629264</v>
      </c>
      <c r="H49" s="26">
        <f t="shared" si="6"/>
        <v>2460244</v>
      </c>
      <c r="I49" s="24">
        <f t="shared" si="6"/>
        <v>2461078</v>
      </c>
      <c r="J49" s="6">
        <f t="shared" si="6"/>
        <v>3274292.8235294116</v>
      </c>
      <c r="K49" s="25">
        <f t="shared" si="6"/>
        <v>3826794.56286428</v>
      </c>
    </row>
    <row r="50" spans="1:11" ht="13.5">
      <c r="A50" s="34" t="s">
        <v>51</v>
      </c>
      <c r="B50" s="7">
        <f>+B48-B49</f>
        <v>-1852769.4669247847</v>
      </c>
      <c r="C50" s="7">
        <f aca="true" t="shared" si="7" ref="C50:K50">+C48-C49</f>
        <v>-330216.6379196532</v>
      </c>
      <c r="D50" s="64">
        <f t="shared" si="7"/>
        <v>-1769066.3101191577</v>
      </c>
      <c r="E50" s="65">
        <f t="shared" si="7"/>
        <v>2001182.527747552</v>
      </c>
      <c r="F50" s="7">
        <f t="shared" si="7"/>
        <v>2584978.8553707357</v>
      </c>
      <c r="G50" s="66">
        <f t="shared" si="7"/>
        <v>2584978.8553707357</v>
      </c>
      <c r="H50" s="67">
        <f t="shared" si="7"/>
        <v>-4140038</v>
      </c>
      <c r="I50" s="65">
        <f t="shared" si="7"/>
        <v>1718922</v>
      </c>
      <c r="J50" s="7">
        <f t="shared" si="7"/>
        <v>475707.1764705884</v>
      </c>
      <c r="K50" s="66">
        <f t="shared" si="7"/>
        <v>523205.43713572016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28794377</v>
      </c>
      <c r="C53" s="6">
        <v>31794727</v>
      </c>
      <c r="D53" s="23">
        <v>22163880</v>
      </c>
      <c r="E53" s="24">
        <v>32300000</v>
      </c>
      <c r="F53" s="6">
        <v>28910000</v>
      </c>
      <c r="G53" s="25">
        <v>28910000</v>
      </c>
      <c r="H53" s="26">
        <v>27706500</v>
      </c>
      <c r="I53" s="24">
        <v>22162254</v>
      </c>
      <c r="J53" s="6">
        <v>21985517</v>
      </c>
      <c r="K53" s="25">
        <v>21208517</v>
      </c>
    </row>
    <row r="54" spans="1:11" ht="13.5">
      <c r="A54" s="22" t="s">
        <v>106</v>
      </c>
      <c r="B54" s="6">
        <v>2164910</v>
      </c>
      <c r="C54" s="6">
        <v>1515548</v>
      </c>
      <c r="D54" s="23">
        <v>1086515</v>
      </c>
      <c r="E54" s="24">
        <v>747550</v>
      </c>
      <c r="F54" s="6">
        <v>722034</v>
      </c>
      <c r="G54" s="25">
        <v>722034</v>
      </c>
      <c r="H54" s="26">
        <v>0</v>
      </c>
      <c r="I54" s="24">
        <v>653218</v>
      </c>
      <c r="J54" s="6">
        <v>685354</v>
      </c>
      <c r="K54" s="25">
        <v>719342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569000</v>
      </c>
      <c r="C56" s="6">
        <v>537528</v>
      </c>
      <c r="D56" s="23">
        <v>666540</v>
      </c>
      <c r="E56" s="24">
        <v>1564250</v>
      </c>
      <c r="F56" s="6">
        <v>1703550</v>
      </c>
      <c r="G56" s="25">
        <v>1703550</v>
      </c>
      <c r="H56" s="26">
        <v>0</v>
      </c>
      <c r="I56" s="24">
        <v>1869500</v>
      </c>
      <c r="J56" s="6">
        <v>1618700</v>
      </c>
      <c r="K56" s="25">
        <v>1705135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0.9989976454989177</v>
      </c>
      <c r="C70" s="5">
        <f aca="true" t="shared" si="8" ref="C70:K70">IF(ISERROR(C71/C72),0,(C71/C72))</f>
        <v>0.9980184702455114</v>
      </c>
      <c r="D70" s="5">
        <f t="shared" si="8"/>
        <v>0.9409478635472366</v>
      </c>
      <c r="E70" s="5">
        <f t="shared" si="8"/>
        <v>0.8387932535364526</v>
      </c>
      <c r="F70" s="5">
        <f t="shared" si="8"/>
        <v>1.213983648153369</v>
      </c>
      <c r="G70" s="5">
        <f t="shared" si="8"/>
        <v>1.213983648153369</v>
      </c>
      <c r="H70" s="5">
        <f t="shared" si="8"/>
        <v>0</v>
      </c>
      <c r="I70" s="5">
        <f t="shared" si="8"/>
        <v>1</v>
      </c>
      <c r="J70" s="5">
        <f t="shared" si="8"/>
        <v>0.9852941176470589</v>
      </c>
      <c r="K70" s="5">
        <f t="shared" si="8"/>
        <v>0.9883430474604497</v>
      </c>
    </row>
    <row r="71" spans="1:11" ht="12.75" hidden="1">
      <c r="A71" s="1" t="s">
        <v>112</v>
      </c>
      <c r="B71" s="1">
        <f>+B83</f>
        <v>6437369</v>
      </c>
      <c r="C71" s="1">
        <f aca="true" t="shared" si="9" ref="C71:K71">+C83</f>
        <v>2657817</v>
      </c>
      <c r="D71" s="1">
        <f t="shared" si="9"/>
        <v>3494973</v>
      </c>
      <c r="E71" s="1">
        <f t="shared" si="9"/>
        <v>3083404</v>
      </c>
      <c r="F71" s="1">
        <f t="shared" si="9"/>
        <v>2153000</v>
      </c>
      <c r="G71" s="1">
        <f t="shared" si="9"/>
        <v>2153000</v>
      </c>
      <c r="H71" s="1">
        <f t="shared" si="9"/>
        <v>16196637</v>
      </c>
      <c r="I71" s="1">
        <f t="shared" si="9"/>
        <v>5700000</v>
      </c>
      <c r="J71" s="1">
        <f t="shared" si="9"/>
        <v>4020000</v>
      </c>
      <c r="K71" s="1">
        <f t="shared" si="9"/>
        <v>5935000</v>
      </c>
    </row>
    <row r="72" spans="1:11" ht="12.75" hidden="1">
      <c r="A72" s="1" t="s">
        <v>113</v>
      </c>
      <c r="B72" s="1">
        <f>+B77</f>
        <v>6443828</v>
      </c>
      <c r="C72" s="1">
        <f aca="true" t="shared" si="10" ref="C72:K72">+C77</f>
        <v>2663094</v>
      </c>
      <c r="D72" s="1">
        <f t="shared" si="10"/>
        <v>3714311</v>
      </c>
      <c r="E72" s="1">
        <f t="shared" si="10"/>
        <v>3676000</v>
      </c>
      <c r="F72" s="1">
        <f t="shared" si="10"/>
        <v>1773500</v>
      </c>
      <c r="G72" s="1">
        <f t="shared" si="10"/>
        <v>1773500</v>
      </c>
      <c r="H72" s="1">
        <f t="shared" si="10"/>
        <v>0</v>
      </c>
      <c r="I72" s="1">
        <f t="shared" si="10"/>
        <v>5700000</v>
      </c>
      <c r="J72" s="1">
        <f t="shared" si="10"/>
        <v>4080000</v>
      </c>
      <c r="K72" s="1">
        <f t="shared" si="10"/>
        <v>6005000</v>
      </c>
    </row>
    <row r="73" spans="1:11" ht="12.75" hidden="1">
      <c r="A73" s="1" t="s">
        <v>114</v>
      </c>
      <c r="B73" s="1">
        <f>+B74</f>
        <v>-555314.6666666666</v>
      </c>
      <c r="C73" s="1">
        <f aca="true" t="shared" si="11" ref="C73:K73">+(C78+C80+C81+C82)-(B78+B80+B81+B82)</f>
        <v>-799351</v>
      </c>
      <c r="D73" s="1">
        <f t="shared" si="11"/>
        <v>-918770</v>
      </c>
      <c r="E73" s="1">
        <f t="shared" si="11"/>
        <v>-2502407</v>
      </c>
      <c r="F73" s="1">
        <f>+(F78+F80+F81+F82)-(D78+D80+D81+D82)</f>
        <v>-2502407</v>
      </c>
      <c r="G73" s="1">
        <f>+(G78+G80+G81+G82)-(D78+D80+D81+D82)</f>
        <v>-2502407</v>
      </c>
      <c r="H73" s="1">
        <f>+(H78+H80+H81+H82)-(D78+D80+D81+D82)</f>
        <v>-2415171</v>
      </c>
      <c r="I73" s="1">
        <f>+(I78+I80+I81+I82)-(E78+E80+E81+E82)</f>
        <v>-3724</v>
      </c>
      <c r="J73" s="1">
        <f t="shared" si="11"/>
        <v>-11776</v>
      </c>
      <c r="K73" s="1">
        <f t="shared" si="11"/>
        <v>-10300</v>
      </c>
    </row>
    <row r="74" spans="1:11" ht="12.75" hidden="1">
      <c r="A74" s="1" t="s">
        <v>115</v>
      </c>
      <c r="B74" s="1">
        <f>+TREND(C74:E74)</f>
        <v>-555314.6666666666</v>
      </c>
      <c r="C74" s="1">
        <f>+C73</f>
        <v>-799351</v>
      </c>
      <c r="D74" s="1">
        <f aca="true" t="shared" si="12" ref="D74:K74">+D73</f>
        <v>-918770</v>
      </c>
      <c r="E74" s="1">
        <f t="shared" si="12"/>
        <v>-2502407</v>
      </c>
      <c r="F74" s="1">
        <f t="shared" si="12"/>
        <v>-2502407</v>
      </c>
      <c r="G74" s="1">
        <f t="shared" si="12"/>
        <v>-2502407</v>
      </c>
      <c r="H74" s="1">
        <f t="shared" si="12"/>
        <v>-2415171</v>
      </c>
      <c r="I74" s="1">
        <f t="shared" si="12"/>
        <v>-3724</v>
      </c>
      <c r="J74" s="1">
        <f t="shared" si="12"/>
        <v>-11776</v>
      </c>
      <c r="K74" s="1">
        <f t="shared" si="12"/>
        <v>-10300</v>
      </c>
    </row>
    <row r="75" spans="1:11" ht="12.75" hidden="1">
      <c r="A75" s="1" t="s">
        <v>116</v>
      </c>
      <c r="B75" s="1">
        <f>+B84-(((B80+B81+B78)*B70)-B79)</f>
        <v>4396120.466924785</v>
      </c>
      <c r="C75" s="1">
        <f aca="true" t="shared" si="13" ref="C75:K75">+C84-(((C80+C81+C78)*C70)-C79)</f>
        <v>5253971.637919653</v>
      </c>
      <c r="D75" s="1">
        <f t="shared" si="13"/>
        <v>5076417.310119158</v>
      </c>
      <c r="E75" s="1">
        <f t="shared" si="13"/>
        <v>4998817.472252448</v>
      </c>
      <c r="F75" s="1">
        <f t="shared" si="13"/>
        <v>4415021.144629264</v>
      </c>
      <c r="G75" s="1">
        <f t="shared" si="13"/>
        <v>4415021.144629264</v>
      </c>
      <c r="H75" s="1">
        <f t="shared" si="13"/>
        <v>2460244</v>
      </c>
      <c r="I75" s="1">
        <f t="shared" si="13"/>
        <v>2461078</v>
      </c>
      <c r="J75" s="1">
        <f t="shared" si="13"/>
        <v>3274292.8235294116</v>
      </c>
      <c r="K75" s="1">
        <f t="shared" si="13"/>
        <v>3826794.56286428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6443828</v>
      </c>
      <c r="C77" s="3">
        <v>2663094</v>
      </c>
      <c r="D77" s="3">
        <v>3714311</v>
      </c>
      <c r="E77" s="3">
        <v>3676000</v>
      </c>
      <c r="F77" s="3">
        <v>1773500</v>
      </c>
      <c r="G77" s="3">
        <v>1773500</v>
      </c>
      <c r="H77" s="3">
        <v>0</v>
      </c>
      <c r="I77" s="3">
        <v>5700000</v>
      </c>
      <c r="J77" s="3">
        <v>4080000</v>
      </c>
      <c r="K77" s="3">
        <v>6005000</v>
      </c>
    </row>
    <row r="78" spans="1:11" ht="12.75" hidden="1">
      <c r="A78" s="2" t="s">
        <v>65</v>
      </c>
      <c r="B78" s="3">
        <v>109216</v>
      </c>
      <c r="C78" s="3">
        <v>84956</v>
      </c>
      <c r="D78" s="3">
        <v>0</v>
      </c>
      <c r="E78" s="3">
        <v>70000</v>
      </c>
      <c r="F78" s="3">
        <v>70000</v>
      </c>
      <c r="G78" s="3">
        <v>70000</v>
      </c>
      <c r="H78" s="3">
        <v>0</v>
      </c>
      <c r="I78" s="3">
        <v>65000</v>
      </c>
      <c r="J78" s="3">
        <v>55000</v>
      </c>
      <c r="K78" s="3">
        <v>45000</v>
      </c>
    </row>
    <row r="79" spans="1:11" ht="12.75" hidden="1">
      <c r="A79" s="2" t="s">
        <v>66</v>
      </c>
      <c r="B79" s="3">
        <v>8677202</v>
      </c>
      <c r="C79" s="3">
        <v>8737106</v>
      </c>
      <c r="D79" s="3">
        <v>7495726</v>
      </c>
      <c r="E79" s="3">
        <v>4500000</v>
      </c>
      <c r="F79" s="3">
        <v>4500000</v>
      </c>
      <c r="G79" s="3">
        <v>4500000</v>
      </c>
      <c r="H79" s="3">
        <v>2460244</v>
      </c>
      <c r="I79" s="3">
        <v>2526078</v>
      </c>
      <c r="J79" s="3">
        <v>3328484</v>
      </c>
      <c r="K79" s="3">
        <v>3871270</v>
      </c>
    </row>
    <row r="80" spans="1:11" ht="12.75" hidden="1">
      <c r="A80" s="2" t="s">
        <v>67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4176161</v>
      </c>
      <c r="C81" s="3">
        <v>3405094</v>
      </c>
      <c r="D81" s="3">
        <v>2571140</v>
      </c>
      <c r="E81" s="3">
        <v>0</v>
      </c>
      <c r="F81" s="3">
        <v>0</v>
      </c>
      <c r="G81" s="3">
        <v>0</v>
      </c>
      <c r="H81" s="3">
        <v>165236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13151</v>
      </c>
      <c r="C82" s="3">
        <v>9127</v>
      </c>
      <c r="D82" s="3">
        <v>9267</v>
      </c>
      <c r="E82" s="3">
        <v>8000</v>
      </c>
      <c r="F82" s="3">
        <v>8000</v>
      </c>
      <c r="G82" s="3">
        <v>8000</v>
      </c>
      <c r="H82" s="3">
        <v>0</v>
      </c>
      <c r="I82" s="3">
        <v>9276</v>
      </c>
      <c r="J82" s="3">
        <v>7500</v>
      </c>
      <c r="K82" s="3">
        <v>7200</v>
      </c>
    </row>
    <row r="83" spans="1:11" ht="12.75" hidden="1">
      <c r="A83" s="2" t="s">
        <v>70</v>
      </c>
      <c r="B83" s="3">
        <v>6437369</v>
      </c>
      <c r="C83" s="3">
        <v>2657817</v>
      </c>
      <c r="D83" s="3">
        <v>3494973</v>
      </c>
      <c r="E83" s="3">
        <v>3083404</v>
      </c>
      <c r="F83" s="3">
        <v>2153000</v>
      </c>
      <c r="G83" s="3">
        <v>2153000</v>
      </c>
      <c r="H83" s="3">
        <v>16196637</v>
      </c>
      <c r="I83" s="3">
        <v>5700000</v>
      </c>
      <c r="J83" s="3">
        <v>4020000</v>
      </c>
      <c r="K83" s="3">
        <v>5935000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557533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271038205</v>
      </c>
      <c r="C5" s="6">
        <v>331348093</v>
      </c>
      <c r="D5" s="23">
        <v>368225172</v>
      </c>
      <c r="E5" s="24">
        <v>397945837</v>
      </c>
      <c r="F5" s="6">
        <v>397945837</v>
      </c>
      <c r="G5" s="25">
        <v>397945837</v>
      </c>
      <c r="H5" s="26">
        <v>0</v>
      </c>
      <c r="I5" s="24">
        <v>423808235</v>
      </c>
      <c r="J5" s="6">
        <v>461720900</v>
      </c>
      <c r="K5" s="25">
        <v>501360667</v>
      </c>
    </row>
    <row r="6" spans="1:11" ht="13.5">
      <c r="A6" s="22" t="s">
        <v>18</v>
      </c>
      <c r="B6" s="6">
        <v>740699219</v>
      </c>
      <c r="C6" s="6">
        <v>838429273</v>
      </c>
      <c r="D6" s="23">
        <v>835048152</v>
      </c>
      <c r="E6" s="24">
        <v>962195192</v>
      </c>
      <c r="F6" s="6">
        <v>907895192</v>
      </c>
      <c r="G6" s="25">
        <v>907895192</v>
      </c>
      <c r="H6" s="26">
        <v>0</v>
      </c>
      <c r="I6" s="24">
        <v>1019892820</v>
      </c>
      <c r="J6" s="6">
        <v>1099610353</v>
      </c>
      <c r="K6" s="25">
        <v>1182674285</v>
      </c>
    </row>
    <row r="7" spans="1:11" ht="13.5">
      <c r="A7" s="22" t="s">
        <v>19</v>
      </c>
      <c r="B7" s="6">
        <v>8564973</v>
      </c>
      <c r="C7" s="6">
        <v>15239833</v>
      </c>
      <c r="D7" s="23">
        <v>21412753</v>
      </c>
      <c r="E7" s="24">
        <v>12000000</v>
      </c>
      <c r="F7" s="6">
        <v>16000000</v>
      </c>
      <c r="G7" s="25">
        <v>16000000</v>
      </c>
      <c r="H7" s="26">
        <v>0</v>
      </c>
      <c r="I7" s="24">
        <v>16000000</v>
      </c>
      <c r="J7" s="6">
        <v>20000000</v>
      </c>
      <c r="K7" s="25">
        <v>22000000</v>
      </c>
    </row>
    <row r="8" spans="1:11" ht="13.5">
      <c r="A8" s="22" t="s">
        <v>20</v>
      </c>
      <c r="B8" s="6">
        <v>154481684</v>
      </c>
      <c r="C8" s="6">
        <v>166865416</v>
      </c>
      <c r="D8" s="23">
        <v>166600914</v>
      </c>
      <c r="E8" s="24">
        <v>164709767</v>
      </c>
      <c r="F8" s="6">
        <v>169842130</v>
      </c>
      <c r="G8" s="25">
        <v>169842130</v>
      </c>
      <c r="H8" s="26">
        <v>0</v>
      </c>
      <c r="I8" s="24">
        <v>166787033</v>
      </c>
      <c r="J8" s="6">
        <v>159437242</v>
      </c>
      <c r="K8" s="25">
        <v>161378556</v>
      </c>
    </row>
    <row r="9" spans="1:11" ht="13.5">
      <c r="A9" s="22" t="s">
        <v>21</v>
      </c>
      <c r="B9" s="6">
        <v>80986802</v>
      </c>
      <c r="C9" s="6">
        <v>94039944</v>
      </c>
      <c r="D9" s="23">
        <v>130361790</v>
      </c>
      <c r="E9" s="24">
        <v>111558679</v>
      </c>
      <c r="F9" s="6">
        <v>184212420</v>
      </c>
      <c r="G9" s="25">
        <v>184212420</v>
      </c>
      <c r="H9" s="26">
        <v>0</v>
      </c>
      <c r="I9" s="24">
        <v>122732420</v>
      </c>
      <c r="J9" s="6">
        <v>126318647</v>
      </c>
      <c r="K9" s="25">
        <v>129057665</v>
      </c>
    </row>
    <row r="10" spans="1:11" ht="25.5">
      <c r="A10" s="27" t="s">
        <v>105</v>
      </c>
      <c r="B10" s="28">
        <f>SUM(B5:B9)</f>
        <v>1255770883</v>
      </c>
      <c r="C10" s="29">
        <f aca="true" t="shared" si="0" ref="C10:K10">SUM(C5:C9)</f>
        <v>1445922559</v>
      </c>
      <c r="D10" s="30">
        <f t="shared" si="0"/>
        <v>1521648781</v>
      </c>
      <c r="E10" s="28">
        <f t="shared" si="0"/>
        <v>1648409475</v>
      </c>
      <c r="F10" s="29">
        <f t="shared" si="0"/>
        <v>1675895579</v>
      </c>
      <c r="G10" s="31">
        <f t="shared" si="0"/>
        <v>1675895579</v>
      </c>
      <c r="H10" s="32">
        <f t="shared" si="0"/>
        <v>0</v>
      </c>
      <c r="I10" s="28">
        <f t="shared" si="0"/>
        <v>1749220508</v>
      </c>
      <c r="J10" s="29">
        <f t="shared" si="0"/>
        <v>1867087142</v>
      </c>
      <c r="K10" s="31">
        <f t="shared" si="0"/>
        <v>1996471173</v>
      </c>
    </row>
    <row r="11" spans="1:11" ht="13.5">
      <c r="A11" s="22" t="s">
        <v>22</v>
      </c>
      <c r="B11" s="6">
        <v>407342157</v>
      </c>
      <c r="C11" s="6">
        <v>438405663</v>
      </c>
      <c r="D11" s="23">
        <v>474749081</v>
      </c>
      <c r="E11" s="24">
        <v>547623567</v>
      </c>
      <c r="F11" s="6">
        <v>551623567</v>
      </c>
      <c r="G11" s="25">
        <v>551623567</v>
      </c>
      <c r="H11" s="26">
        <v>0</v>
      </c>
      <c r="I11" s="24">
        <v>597254002</v>
      </c>
      <c r="J11" s="6">
        <v>635056001</v>
      </c>
      <c r="K11" s="25">
        <v>672424001</v>
      </c>
    </row>
    <row r="12" spans="1:11" ht="13.5">
      <c r="A12" s="22" t="s">
        <v>23</v>
      </c>
      <c r="B12" s="6">
        <v>16415014</v>
      </c>
      <c r="C12" s="6">
        <v>17242807</v>
      </c>
      <c r="D12" s="23">
        <v>18459181</v>
      </c>
      <c r="E12" s="24">
        <v>19967560</v>
      </c>
      <c r="F12" s="6">
        <v>19967560</v>
      </c>
      <c r="G12" s="25">
        <v>19967560</v>
      </c>
      <c r="H12" s="26">
        <v>0</v>
      </c>
      <c r="I12" s="24">
        <v>21365288</v>
      </c>
      <c r="J12" s="6">
        <v>22647207</v>
      </c>
      <c r="K12" s="25">
        <v>24006039</v>
      </c>
    </row>
    <row r="13" spans="1:11" ht="13.5">
      <c r="A13" s="22" t="s">
        <v>106</v>
      </c>
      <c r="B13" s="6">
        <v>38887988</v>
      </c>
      <c r="C13" s="6">
        <v>42949263</v>
      </c>
      <c r="D13" s="23">
        <v>41988288</v>
      </c>
      <c r="E13" s="24">
        <v>52550000</v>
      </c>
      <c r="F13" s="6">
        <v>52550000</v>
      </c>
      <c r="G13" s="25">
        <v>52550000</v>
      </c>
      <c r="H13" s="26">
        <v>0</v>
      </c>
      <c r="I13" s="24">
        <v>53600000</v>
      </c>
      <c r="J13" s="6">
        <v>60018500</v>
      </c>
      <c r="K13" s="25">
        <v>64677620</v>
      </c>
    </row>
    <row r="14" spans="1:11" ht="13.5">
      <c r="A14" s="22" t="s">
        <v>24</v>
      </c>
      <c r="B14" s="6">
        <v>17087677</v>
      </c>
      <c r="C14" s="6">
        <v>24693752</v>
      </c>
      <c r="D14" s="23">
        <v>28056347</v>
      </c>
      <c r="E14" s="24">
        <v>36559194</v>
      </c>
      <c r="F14" s="6">
        <v>34559194</v>
      </c>
      <c r="G14" s="25">
        <v>34559194</v>
      </c>
      <c r="H14" s="26">
        <v>0</v>
      </c>
      <c r="I14" s="24">
        <v>29790000</v>
      </c>
      <c r="J14" s="6">
        <v>28514000</v>
      </c>
      <c r="K14" s="25">
        <v>26779000</v>
      </c>
    </row>
    <row r="15" spans="1:11" ht="13.5">
      <c r="A15" s="22" t="s">
        <v>25</v>
      </c>
      <c r="B15" s="6">
        <v>358443798</v>
      </c>
      <c r="C15" s="6">
        <v>416058107</v>
      </c>
      <c r="D15" s="23">
        <v>445261543</v>
      </c>
      <c r="E15" s="24">
        <v>509135457</v>
      </c>
      <c r="F15" s="6">
        <v>515735457</v>
      </c>
      <c r="G15" s="25">
        <v>515735457</v>
      </c>
      <c r="H15" s="26">
        <v>0</v>
      </c>
      <c r="I15" s="24">
        <v>542503338</v>
      </c>
      <c r="J15" s="6">
        <v>594261046</v>
      </c>
      <c r="K15" s="25">
        <v>649895246</v>
      </c>
    </row>
    <row r="16" spans="1:11" ht="13.5">
      <c r="A16" s="33" t="s">
        <v>26</v>
      </c>
      <c r="B16" s="6">
        <v>2907000</v>
      </c>
      <c r="C16" s="6">
        <v>2622586</v>
      </c>
      <c r="D16" s="23">
        <v>19564339</v>
      </c>
      <c r="E16" s="24">
        <v>54750000</v>
      </c>
      <c r="F16" s="6">
        <v>55370000</v>
      </c>
      <c r="G16" s="25">
        <v>55370000</v>
      </c>
      <c r="H16" s="26">
        <v>0</v>
      </c>
      <c r="I16" s="24">
        <v>55050000</v>
      </c>
      <c r="J16" s="6">
        <v>58300000</v>
      </c>
      <c r="K16" s="25">
        <v>61495000</v>
      </c>
    </row>
    <row r="17" spans="1:11" ht="13.5">
      <c r="A17" s="22" t="s">
        <v>27</v>
      </c>
      <c r="B17" s="6">
        <v>359349938</v>
      </c>
      <c r="C17" s="6">
        <v>353338806</v>
      </c>
      <c r="D17" s="23">
        <v>375484128</v>
      </c>
      <c r="E17" s="24">
        <v>411997725</v>
      </c>
      <c r="F17" s="6">
        <v>467300602</v>
      </c>
      <c r="G17" s="25">
        <v>467300602</v>
      </c>
      <c r="H17" s="26">
        <v>0</v>
      </c>
      <c r="I17" s="24">
        <v>438779151</v>
      </c>
      <c r="J17" s="6">
        <v>460085125</v>
      </c>
      <c r="K17" s="25">
        <v>488951481</v>
      </c>
    </row>
    <row r="18" spans="1:11" ht="13.5">
      <c r="A18" s="34" t="s">
        <v>28</v>
      </c>
      <c r="B18" s="35">
        <f>SUM(B11:B17)</f>
        <v>1200433572</v>
      </c>
      <c r="C18" s="36">
        <f aca="true" t="shared" si="1" ref="C18:K18">SUM(C11:C17)</f>
        <v>1295310984</v>
      </c>
      <c r="D18" s="37">
        <f t="shared" si="1"/>
        <v>1403562907</v>
      </c>
      <c r="E18" s="35">
        <f t="shared" si="1"/>
        <v>1632583503</v>
      </c>
      <c r="F18" s="36">
        <f t="shared" si="1"/>
        <v>1697106380</v>
      </c>
      <c r="G18" s="38">
        <f t="shared" si="1"/>
        <v>1697106380</v>
      </c>
      <c r="H18" s="39">
        <f t="shared" si="1"/>
        <v>0</v>
      </c>
      <c r="I18" s="35">
        <f t="shared" si="1"/>
        <v>1738341779</v>
      </c>
      <c r="J18" s="36">
        <f t="shared" si="1"/>
        <v>1858881879</v>
      </c>
      <c r="K18" s="38">
        <f t="shared" si="1"/>
        <v>1988228387</v>
      </c>
    </row>
    <row r="19" spans="1:11" ht="13.5">
      <c r="A19" s="34" t="s">
        <v>29</v>
      </c>
      <c r="B19" s="40">
        <f>+B10-B18</f>
        <v>55337311</v>
      </c>
      <c r="C19" s="41">
        <f aca="true" t="shared" si="2" ref="C19:K19">+C10-C18</f>
        <v>150611575</v>
      </c>
      <c r="D19" s="42">
        <f t="shared" si="2"/>
        <v>118085874</v>
      </c>
      <c r="E19" s="40">
        <f t="shared" si="2"/>
        <v>15825972</v>
      </c>
      <c r="F19" s="41">
        <f t="shared" si="2"/>
        <v>-21210801</v>
      </c>
      <c r="G19" s="43">
        <f t="shared" si="2"/>
        <v>-21210801</v>
      </c>
      <c r="H19" s="44">
        <f t="shared" si="2"/>
        <v>0</v>
      </c>
      <c r="I19" s="40">
        <f t="shared" si="2"/>
        <v>10878729</v>
      </c>
      <c r="J19" s="41">
        <f t="shared" si="2"/>
        <v>8205263</v>
      </c>
      <c r="K19" s="43">
        <f t="shared" si="2"/>
        <v>8242786</v>
      </c>
    </row>
    <row r="20" spans="1:11" ht="13.5">
      <c r="A20" s="22" t="s">
        <v>30</v>
      </c>
      <c r="B20" s="24">
        <v>103186933</v>
      </c>
      <c r="C20" s="6">
        <v>109957776</v>
      </c>
      <c r="D20" s="23">
        <v>140152984</v>
      </c>
      <c r="E20" s="24">
        <v>88927233</v>
      </c>
      <c r="F20" s="6">
        <v>130410521</v>
      </c>
      <c r="G20" s="25">
        <v>130410521</v>
      </c>
      <c r="H20" s="26">
        <v>0</v>
      </c>
      <c r="I20" s="24">
        <v>64276338</v>
      </c>
      <c r="J20" s="6">
        <v>63238456</v>
      </c>
      <c r="K20" s="25">
        <v>63744359</v>
      </c>
    </row>
    <row r="21" spans="1:11" ht="13.5">
      <c r="A21" s="22" t="s">
        <v>107</v>
      </c>
      <c r="B21" s="45">
        <v>0</v>
      </c>
      <c r="C21" s="46">
        <v>0</v>
      </c>
      <c r="D21" s="47">
        <v>720724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108</v>
      </c>
      <c r="B22" s="51">
        <f>SUM(B19:B21)</f>
        <v>158524244</v>
      </c>
      <c r="C22" s="52">
        <f aca="true" t="shared" si="3" ref="C22:K22">SUM(C19:C21)</f>
        <v>260569351</v>
      </c>
      <c r="D22" s="53">
        <f t="shared" si="3"/>
        <v>258959582</v>
      </c>
      <c r="E22" s="51">
        <f t="shared" si="3"/>
        <v>104753205</v>
      </c>
      <c r="F22" s="52">
        <f t="shared" si="3"/>
        <v>109199720</v>
      </c>
      <c r="G22" s="54">
        <f t="shared" si="3"/>
        <v>109199720</v>
      </c>
      <c r="H22" s="55">
        <f t="shared" si="3"/>
        <v>0</v>
      </c>
      <c r="I22" s="51">
        <f t="shared" si="3"/>
        <v>75155067</v>
      </c>
      <c r="J22" s="52">
        <f t="shared" si="3"/>
        <v>71443719</v>
      </c>
      <c r="K22" s="54">
        <f t="shared" si="3"/>
        <v>71987145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158524244</v>
      </c>
      <c r="C24" s="41">
        <f aca="true" t="shared" si="4" ref="C24:K24">SUM(C22:C23)</f>
        <v>260569351</v>
      </c>
      <c r="D24" s="42">
        <f t="shared" si="4"/>
        <v>258959582</v>
      </c>
      <c r="E24" s="40">
        <f t="shared" si="4"/>
        <v>104753205</v>
      </c>
      <c r="F24" s="41">
        <f t="shared" si="4"/>
        <v>109199720</v>
      </c>
      <c r="G24" s="43">
        <f t="shared" si="4"/>
        <v>109199720</v>
      </c>
      <c r="H24" s="44">
        <f t="shared" si="4"/>
        <v>0</v>
      </c>
      <c r="I24" s="40">
        <f t="shared" si="4"/>
        <v>75155067</v>
      </c>
      <c r="J24" s="41">
        <f t="shared" si="4"/>
        <v>71443719</v>
      </c>
      <c r="K24" s="43">
        <f t="shared" si="4"/>
        <v>71987145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128291766</v>
      </c>
      <c r="C27" s="7">
        <v>179288035</v>
      </c>
      <c r="D27" s="64">
        <v>238408789</v>
      </c>
      <c r="E27" s="65">
        <v>131182502</v>
      </c>
      <c r="F27" s="7">
        <v>250226453</v>
      </c>
      <c r="G27" s="66">
        <v>250226453</v>
      </c>
      <c r="H27" s="67">
        <v>0</v>
      </c>
      <c r="I27" s="65">
        <v>111708601</v>
      </c>
      <c r="J27" s="7">
        <v>101620236</v>
      </c>
      <c r="K27" s="66">
        <v>84645905</v>
      </c>
    </row>
    <row r="28" spans="1:11" ht="13.5">
      <c r="A28" s="68" t="s">
        <v>30</v>
      </c>
      <c r="B28" s="6">
        <v>85595739</v>
      </c>
      <c r="C28" s="6">
        <v>109957676</v>
      </c>
      <c r="D28" s="23">
        <v>140153400</v>
      </c>
      <c r="E28" s="24">
        <v>88927233</v>
      </c>
      <c r="F28" s="6">
        <v>130410521</v>
      </c>
      <c r="G28" s="25">
        <v>130410521</v>
      </c>
      <c r="H28" s="26">
        <v>0</v>
      </c>
      <c r="I28" s="24">
        <v>64275507</v>
      </c>
      <c r="J28" s="6">
        <v>63238298</v>
      </c>
      <c r="K28" s="25">
        <v>63742984</v>
      </c>
    </row>
    <row r="29" spans="1:11" ht="13.5">
      <c r="A29" s="22" t="s">
        <v>110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36326717</v>
      </c>
      <c r="C30" s="6">
        <v>57072801</v>
      </c>
      <c r="D30" s="23">
        <v>64803069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6369310</v>
      </c>
      <c r="C31" s="6">
        <v>12257558</v>
      </c>
      <c r="D31" s="23">
        <v>33452320</v>
      </c>
      <c r="E31" s="24">
        <v>42255269</v>
      </c>
      <c r="F31" s="6">
        <v>119815932</v>
      </c>
      <c r="G31" s="25">
        <v>119815932</v>
      </c>
      <c r="H31" s="26">
        <v>0</v>
      </c>
      <c r="I31" s="24">
        <v>47433094</v>
      </c>
      <c r="J31" s="6">
        <v>38381938</v>
      </c>
      <c r="K31" s="25">
        <v>20902921</v>
      </c>
    </row>
    <row r="32" spans="1:11" ht="13.5">
      <c r="A32" s="34" t="s">
        <v>36</v>
      </c>
      <c r="B32" s="7">
        <f>SUM(B28:B31)</f>
        <v>128291766</v>
      </c>
      <c r="C32" s="7">
        <f aca="true" t="shared" si="5" ref="C32:K32">SUM(C28:C31)</f>
        <v>179288035</v>
      </c>
      <c r="D32" s="64">
        <f t="shared" si="5"/>
        <v>238408789</v>
      </c>
      <c r="E32" s="65">
        <f t="shared" si="5"/>
        <v>131182502</v>
      </c>
      <c r="F32" s="7">
        <f t="shared" si="5"/>
        <v>250226453</v>
      </c>
      <c r="G32" s="66">
        <f t="shared" si="5"/>
        <v>250226453</v>
      </c>
      <c r="H32" s="67">
        <f t="shared" si="5"/>
        <v>0</v>
      </c>
      <c r="I32" s="65">
        <f t="shared" si="5"/>
        <v>111708601</v>
      </c>
      <c r="J32" s="7">
        <f t="shared" si="5"/>
        <v>101620236</v>
      </c>
      <c r="K32" s="66">
        <f t="shared" si="5"/>
        <v>84645905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528924406</v>
      </c>
      <c r="C35" s="6">
        <v>791622208</v>
      </c>
      <c r="D35" s="23">
        <v>920546191</v>
      </c>
      <c r="E35" s="24">
        <v>751806143</v>
      </c>
      <c r="F35" s="6">
        <v>751806143</v>
      </c>
      <c r="G35" s="25">
        <v>751806143</v>
      </c>
      <c r="H35" s="26">
        <v>843575129</v>
      </c>
      <c r="I35" s="24">
        <v>870616971</v>
      </c>
      <c r="J35" s="6">
        <v>914624804</v>
      </c>
      <c r="K35" s="25">
        <v>980168339</v>
      </c>
    </row>
    <row r="36" spans="1:11" ht="13.5">
      <c r="A36" s="22" t="s">
        <v>39</v>
      </c>
      <c r="B36" s="6">
        <v>1127357031</v>
      </c>
      <c r="C36" s="6">
        <v>1299854742</v>
      </c>
      <c r="D36" s="23">
        <v>1491499557</v>
      </c>
      <c r="E36" s="24">
        <v>1581718989</v>
      </c>
      <c r="F36" s="6">
        <v>1581718989</v>
      </c>
      <c r="G36" s="25">
        <v>1581718989</v>
      </c>
      <c r="H36" s="26">
        <v>1690172146</v>
      </c>
      <c r="I36" s="24">
        <v>1687042064</v>
      </c>
      <c r="J36" s="6">
        <v>1747206916</v>
      </c>
      <c r="K36" s="25">
        <v>1790899917</v>
      </c>
    </row>
    <row r="37" spans="1:11" ht="13.5">
      <c r="A37" s="22" t="s">
        <v>40</v>
      </c>
      <c r="B37" s="6">
        <v>190709368</v>
      </c>
      <c r="C37" s="6">
        <v>252302282</v>
      </c>
      <c r="D37" s="23">
        <v>255010520</v>
      </c>
      <c r="E37" s="24">
        <v>230325805</v>
      </c>
      <c r="F37" s="6">
        <v>230325805</v>
      </c>
      <c r="G37" s="25">
        <v>230325805</v>
      </c>
      <c r="H37" s="26">
        <v>213486836</v>
      </c>
      <c r="I37" s="24">
        <v>271762312</v>
      </c>
      <c r="J37" s="6">
        <v>287415018</v>
      </c>
      <c r="K37" s="25">
        <v>306556561</v>
      </c>
    </row>
    <row r="38" spans="1:11" ht="13.5">
      <c r="A38" s="22" t="s">
        <v>41</v>
      </c>
      <c r="B38" s="6">
        <v>352867962</v>
      </c>
      <c r="C38" s="6">
        <v>423134921</v>
      </c>
      <c r="D38" s="23">
        <v>482035895</v>
      </c>
      <c r="E38" s="24">
        <v>502440888</v>
      </c>
      <c r="F38" s="6">
        <v>502440888</v>
      </c>
      <c r="G38" s="25">
        <v>502440888</v>
      </c>
      <c r="H38" s="26">
        <v>498960955</v>
      </c>
      <c r="I38" s="24">
        <v>501697003</v>
      </c>
      <c r="J38" s="6">
        <v>515062982</v>
      </c>
      <c r="K38" s="25">
        <v>533714975</v>
      </c>
    </row>
    <row r="39" spans="1:11" ht="13.5">
      <c r="A39" s="22" t="s">
        <v>42</v>
      </c>
      <c r="B39" s="6">
        <v>1112704107</v>
      </c>
      <c r="C39" s="6">
        <v>1416039747</v>
      </c>
      <c r="D39" s="23">
        <v>1674999333</v>
      </c>
      <c r="E39" s="24">
        <v>1600758439</v>
      </c>
      <c r="F39" s="6">
        <v>1600758439</v>
      </c>
      <c r="G39" s="25">
        <v>1600758439</v>
      </c>
      <c r="H39" s="26">
        <v>1821299481</v>
      </c>
      <c r="I39" s="24">
        <v>1784199720</v>
      </c>
      <c r="J39" s="6">
        <v>1859353720</v>
      </c>
      <c r="K39" s="25">
        <v>1930796720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161488477</v>
      </c>
      <c r="C42" s="6">
        <v>302287599</v>
      </c>
      <c r="D42" s="23">
        <v>175143106</v>
      </c>
      <c r="E42" s="24">
        <v>159383400</v>
      </c>
      <c r="F42" s="6">
        <v>211391373</v>
      </c>
      <c r="G42" s="25">
        <v>211391373</v>
      </c>
      <c r="H42" s="26">
        <v>173695520</v>
      </c>
      <c r="I42" s="24">
        <v>132479253</v>
      </c>
      <c r="J42" s="6">
        <v>135663360</v>
      </c>
      <c r="K42" s="25">
        <v>154830322</v>
      </c>
    </row>
    <row r="43" spans="1:11" ht="13.5">
      <c r="A43" s="22" t="s">
        <v>45</v>
      </c>
      <c r="B43" s="6">
        <v>-128291766</v>
      </c>
      <c r="C43" s="6">
        <v>-179288035</v>
      </c>
      <c r="D43" s="23">
        <v>-238408789</v>
      </c>
      <c r="E43" s="24">
        <v>-131182502</v>
      </c>
      <c r="F43" s="6">
        <v>-250226000</v>
      </c>
      <c r="G43" s="25">
        <v>-250226000</v>
      </c>
      <c r="H43" s="26">
        <v>-188991183</v>
      </c>
      <c r="I43" s="24">
        <v>-111708601</v>
      </c>
      <c r="J43" s="6">
        <v>-101620236</v>
      </c>
      <c r="K43" s="25">
        <v>-84645905</v>
      </c>
    </row>
    <row r="44" spans="1:11" ht="13.5">
      <c r="A44" s="22" t="s">
        <v>46</v>
      </c>
      <c r="B44" s="6">
        <v>66517291</v>
      </c>
      <c r="C44" s="6">
        <v>40680045</v>
      </c>
      <c r="D44" s="23">
        <v>44499751</v>
      </c>
      <c r="E44" s="24">
        <v>-14563641</v>
      </c>
      <c r="F44" s="6">
        <v>-15826642</v>
      </c>
      <c r="G44" s="25">
        <v>-15826642</v>
      </c>
      <c r="H44" s="26">
        <v>-13746898</v>
      </c>
      <c r="I44" s="24">
        <v>-10878446</v>
      </c>
      <c r="J44" s="6">
        <v>-8204566</v>
      </c>
      <c r="K44" s="25">
        <v>-8242725</v>
      </c>
    </row>
    <row r="45" spans="1:11" ht="13.5">
      <c r="A45" s="34" t="s">
        <v>47</v>
      </c>
      <c r="B45" s="7">
        <v>160285432</v>
      </c>
      <c r="C45" s="7">
        <v>323965041</v>
      </c>
      <c r="D45" s="64">
        <v>305199110</v>
      </c>
      <c r="E45" s="65">
        <v>250538256</v>
      </c>
      <c r="F45" s="7">
        <v>250537840</v>
      </c>
      <c r="G45" s="66">
        <v>250537840</v>
      </c>
      <c r="H45" s="67">
        <v>276156549</v>
      </c>
      <c r="I45" s="65">
        <v>224383707</v>
      </c>
      <c r="J45" s="7">
        <v>250222265</v>
      </c>
      <c r="K45" s="66">
        <v>312163957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160285432</v>
      </c>
      <c r="C48" s="6">
        <v>323965041</v>
      </c>
      <c r="D48" s="23">
        <v>305199110</v>
      </c>
      <c r="E48" s="24">
        <v>250491614</v>
      </c>
      <c r="F48" s="6">
        <v>250491614</v>
      </c>
      <c r="G48" s="25">
        <v>250491614</v>
      </c>
      <c r="H48" s="26">
        <v>276214344</v>
      </c>
      <c r="I48" s="24">
        <v>223359668</v>
      </c>
      <c r="J48" s="6">
        <v>250107849</v>
      </c>
      <c r="K48" s="25">
        <v>312035035</v>
      </c>
    </row>
    <row r="49" spans="1:11" ht="13.5">
      <c r="A49" s="22" t="s">
        <v>50</v>
      </c>
      <c r="B49" s="6">
        <f>+B75</f>
        <v>-132597830.74951988</v>
      </c>
      <c r="C49" s="6">
        <f aca="true" t="shared" si="6" ref="C49:K49">+C75</f>
        <v>-99306422.06434053</v>
      </c>
      <c r="D49" s="23">
        <f t="shared" si="6"/>
        <v>-179163260.65402406</v>
      </c>
      <c r="E49" s="24">
        <f t="shared" si="6"/>
        <v>-237002580.16626066</v>
      </c>
      <c r="F49" s="6">
        <f t="shared" si="6"/>
        <v>-165702152.78832543</v>
      </c>
      <c r="G49" s="25">
        <f t="shared" si="6"/>
        <v>-165702152.78832543</v>
      </c>
      <c r="H49" s="26">
        <f t="shared" si="6"/>
        <v>191585298</v>
      </c>
      <c r="I49" s="24">
        <f t="shared" si="6"/>
        <v>-218080261.34711242</v>
      </c>
      <c r="J49" s="6">
        <f t="shared" si="6"/>
        <v>-214625345.69881338</v>
      </c>
      <c r="K49" s="25">
        <f t="shared" si="6"/>
        <v>-210394724.50494933</v>
      </c>
    </row>
    <row r="50" spans="1:11" ht="13.5">
      <c r="A50" s="34" t="s">
        <v>51</v>
      </c>
      <c r="B50" s="7">
        <f>+B48-B49</f>
        <v>292883262.7495199</v>
      </c>
      <c r="C50" s="7">
        <f aca="true" t="shared" si="7" ref="C50:K50">+C48-C49</f>
        <v>423271463.06434053</v>
      </c>
      <c r="D50" s="64">
        <f t="shared" si="7"/>
        <v>484362370.65402406</v>
      </c>
      <c r="E50" s="65">
        <f t="shared" si="7"/>
        <v>487494194.16626066</v>
      </c>
      <c r="F50" s="7">
        <f t="shared" si="7"/>
        <v>416193766.7883254</v>
      </c>
      <c r="G50" s="66">
        <f t="shared" si="7"/>
        <v>416193766.7883254</v>
      </c>
      <c r="H50" s="67">
        <f t="shared" si="7"/>
        <v>84629046</v>
      </c>
      <c r="I50" s="65">
        <f t="shared" si="7"/>
        <v>441439929.3471124</v>
      </c>
      <c r="J50" s="7">
        <f t="shared" si="7"/>
        <v>464733194.6988134</v>
      </c>
      <c r="K50" s="66">
        <f t="shared" si="7"/>
        <v>522429759.50494933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1118775766</v>
      </c>
      <c r="C53" s="6">
        <v>1288933035</v>
      </c>
      <c r="D53" s="23">
        <v>1483860589</v>
      </c>
      <c r="E53" s="24">
        <v>1570288911</v>
      </c>
      <c r="F53" s="6">
        <v>1689332862</v>
      </c>
      <c r="G53" s="25">
        <v>1689332862</v>
      </c>
      <c r="H53" s="26">
        <v>1439106409</v>
      </c>
      <c r="I53" s="24">
        <v>1679411601</v>
      </c>
      <c r="J53" s="6">
        <v>1739583436</v>
      </c>
      <c r="K53" s="25">
        <v>1783286905</v>
      </c>
    </row>
    <row r="54" spans="1:11" ht="13.5">
      <c r="A54" s="22" t="s">
        <v>106</v>
      </c>
      <c r="B54" s="6">
        <v>38887988</v>
      </c>
      <c r="C54" s="6">
        <v>42949263</v>
      </c>
      <c r="D54" s="23">
        <v>41988288</v>
      </c>
      <c r="E54" s="24">
        <v>52550000</v>
      </c>
      <c r="F54" s="6">
        <v>52550000</v>
      </c>
      <c r="G54" s="25">
        <v>52550000</v>
      </c>
      <c r="H54" s="26">
        <v>0</v>
      </c>
      <c r="I54" s="24">
        <v>53600000</v>
      </c>
      <c r="J54" s="6">
        <v>60018500</v>
      </c>
      <c r="K54" s="25">
        <v>64677620</v>
      </c>
    </row>
    <row r="55" spans="1:11" ht="13.5">
      <c r="A55" s="22" t="s">
        <v>54</v>
      </c>
      <c r="B55" s="6">
        <v>7093000</v>
      </c>
      <c r="C55" s="6">
        <v>56131973</v>
      </c>
      <c r="D55" s="23">
        <v>151285485</v>
      </c>
      <c r="E55" s="24">
        <v>101188033</v>
      </c>
      <c r="F55" s="6">
        <v>149557033</v>
      </c>
      <c r="G55" s="25">
        <v>149557033</v>
      </c>
      <c r="H55" s="26">
        <v>0</v>
      </c>
      <c r="I55" s="24">
        <v>75438073</v>
      </c>
      <c r="J55" s="6">
        <v>30441790</v>
      </c>
      <c r="K55" s="25">
        <v>30990989</v>
      </c>
    </row>
    <row r="56" spans="1:11" ht="13.5">
      <c r="A56" s="22" t="s">
        <v>55</v>
      </c>
      <c r="B56" s="6">
        <v>68421694</v>
      </c>
      <c r="C56" s="6">
        <v>68982050</v>
      </c>
      <c r="D56" s="23">
        <v>64256614</v>
      </c>
      <c r="E56" s="24">
        <v>87136000</v>
      </c>
      <c r="F56" s="6">
        <v>90736000</v>
      </c>
      <c r="G56" s="25">
        <v>90736000</v>
      </c>
      <c r="H56" s="26">
        <v>0</v>
      </c>
      <c r="I56" s="24">
        <v>81503338</v>
      </c>
      <c r="J56" s="6">
        <v>88481082</v>
      </c>
      <c r="K56" s="25">
        <v>94962697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157060000</v>
      </c>
      <c r="C59" s="6">
        <v>14810956</v>
      </c>
      <c r="D59" s="23">
        <v>17452905</v>
      </c>
      <c r="E59" s="24">
        <v>46640337</v>
      </c>
      <c r="F59" s="6">
        <v>46640337</v>
      </c>
      <c r="G59" s="25">
        <v>46640337</v>
      </c>
      <c r="H59" s="26">
        <v>46640337</v>
      </c>
      <c r="I59" s="24">
        <v>40932000</v>
      </c>
      <c r="J59" s="6">
        <v>43625684</v>
      </c>
      <c r="K59" s="25">
        <v>46349684</v>
      </c>
    </row>
    <row r="60" spans="1:11" ht="13.5">
      <c r="A60" s="33" t="s">
        <v>58</v>
      </c>
      <c r="B60" s="6">
        <v>222664000</v>
      </c>
      <c r="C60" s="6">
        <v>88375199</v>
      </c>
      <c r="D60" s="23">
        <v>97576688</v>
      </c>
      <c r="E60" s="24">
        <v>132364447</v>
      </c>
      <c r="F60" s="6">
        <v>132364447</v>
      </c>
      <c r="G60" s="25">
        <v>132364447</v>
      </c>
      <c r="H60" s="26">
        <v>132364447</v>
      </c>
      <c r="I60" s="24">
        <v>114252751</v>
      </c>
      <c r="J60" s="6">
        <v>123508642</v>
      </c>
      <c r="K60" s="25">
        <v>133094588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7465</v>
      </c>
      <c r="C62" s="92">
        <v>7465</v>
      </c>
      <c r="D62" s="93">
        <v>7387</v>
      </c>
      <c r="E62" s="91">
        <v>6495</v>
      </c>
      <c r="F62" s="92">
        <v>6495</v>
      </c>
      <c r="G62" s="93">
        <v>6495</v>
      </c>
      <c r="H62" s="94">
        <v>6495</v>
      </c>
      <c r="I62" s="91">
        <v>4797</v>
      </c>
      <c r="J62" s="92">
        <v>4797</v>
      </c>
      <c r="K62" s="93">
        <v>4797</v>
      </c>
    </row>
    <row r="63" spans="1:11" ht="13.5">
      <c r="A63" s="90" t="s">
        <v>61</v>
      </c>
      <c r="B63" s="91">
        <v>9343</v>
      </c>
      <c r="C63" s="92">
        <v>8556</v>
      </c>
      <c r="D63" s="93">
        <v>7200</v>
      </c>
      <c r="E63" s="91">
        <v>6308</v>
      </c>
      <c r="F63" s="92">
        <v>6308</v>
      </c>
      <c r="G63" s="93">
        <v>6308</v>
      </c>
      <c r="H63" s="94">
        <v>6308</v>
      </c>
      <c r="I63" s="91">
        <v>4899</v>
      </c>
      <c r="J63" s="92">
        <v>4899</v>
      </c>
      <c r="K63" s="93">
        <v>4899</v>
      </c>
    </row>
    <row r="64" spans="1:11" ht="13.5">
      <c r="A64" s="90" t="s">
        <v>62</v>
      </c>
      <c r="B64" s="91">
        <v>9127</v>
      </c>
      <c r="C64" s="92">
        <v>8607</v>
      </c>
      <c r="D64" s="93">
        <v>6907</v>
      </c>
      <c r="E64" s="91">
        <v>6693</v>
      </c>
      <c r="F64" s="92">
        <v>6693</v>
      </c>
      <c r="G64" s="93">
        <v>6693</v>
      </c>
      <c r="H64" s="94">
        <v>6693</v>
      </c>
      <c r="I64" s="91">
        <v>6132</v>
      </c>
      <c r="J64" s="92">
        <v>6132</v>
      </c>
      <c r="K64" s="93">
        <v>6132</v>
      </c>
    </row>
    <row r="65" spans="1:11" ht="13.5">
      <c r="A65" s="90" t="s">
        <v>63</v>
      </c>
      <c r="B65" s="91">
        <v>9490</v>
      </c>
      <c r="C65" s="92">
        <v>9490</v>
      </c>
      <c r="D65" s="93">
        <v>8890</v>
      </c>
      <c r="E65" s="91">
        <v>8290</v>
      </c>
      <c r="F65" s="92">
        <v>8290</v>
      </c>
      <c r="G65" s="93">
        <v>8290</v>
      </c>
      <c r="H65" s="94">
        <v>8290</v>
      </c>
      <c r="I65" s="91">
        <v>6290</v>
      </c>
      <c r="J65" s="92">
        <v>5090</v>
      </c>
      <c r="K65" s="93">
        <v>5090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0.9721576988263826</v>
      </c>
      <c r="C70" s="5">
        <f aca="true" t="shared" si="8" ref="C70:K70">IF(ISERROR(C71/C72),0,(C71/C72))</f>
        <v>0.9737891467873628</v>
      </c>
      <c r="D70" s="5">
        <f t="shared" si="8"/>
        <v>0.8543789026760338</v>
      </c>
      <c r="E70" s="5">
        <f t="shared" si="8"/>
        <v>0.8852285516659217</v>
      </c>
      <c r="F70" s="5">
        <f t="shared" si="8"/>
        <v>0.8000283793846646</v>
      </c>
      <c r="G70" s="5">
        <f t="shared" si="8"/>
        <v>0.8000283793846646</v>
      </c>
      <c r="H70" s="5">
        <f t="shared" si="8"/>
        <v>0</v>
      </c>
      <c r="I70" s="5">
        <f t="shared" si="8"/>
        <v>0.861293568180417</v>
      </c>
      <c r="J70" s="5">
        <f t="shared" si="8"/>
        <v>0.8618503251177866</v>
      </c>
      <c r="K70" s="5">
        <f t="shared" si="8"/>
        <v>0.8684218038487551</v>
      </c>
    </row>
    <row r="71" spans="1:11" ht="12.75" hidden="1">
      <c r="A71" s="1" t="s">
        <v>112</v>
      </c>
      <c r="B71" s="1">
        <f>+B83</f>
        <v>1062300269</v>
      </c>
      <c r="C71" s="1">
        <f aca="true" t="shared" si="9" ref="C71:K71">+C83</f>
        <v>1230691580</v>
      </c>
      <c r="D71" s="1">
        <f t="shared" si="9"/>
        <v>1139194464</v>
      </c>
      <c r="E71" s="1">
        <f t="shared" si="9"/>
        <v>1302790601</v>
      </c>
      <c r="F71" s="1">
        <f t="shared" si="9"/>
        <v>1192085046</v>
      </c>
      <c r="G71" s="1">
        <f t="shared" si="9"/>
        <v>1192085046</v>
      </c>
      <c r="H71" s="1">
        <f t="shared" si="9"/>
        <v>1116899151</v>
      </c>
      <c r="I71" s="1">
        <f t="shared" si="9"/>
        <v>1349159077</v>
      </c>
      <c r="J71" s="1">
        <f t="shared" si="9"/>
        <v>1454501615</v>
      </c>
      <c r="K71" s="1">
        <f t="shared" si="9"/>
        <v>1574529161</v>
      </c>
    </row>
    <row r="72" spans="1:11" ht="12.75" hidden="1">
      <c r="A72" s="1" t="s">
        <v>113</v>
      </c>
      <c r="B72" s="1">
        <f>+B77</f>
        <v>1092724226</v>
      </c>
      <c r="C72" s="1">
        <f aca="true" t="shared" si="10" ref="C72:K72">+C77</f>
        <v>1263817310</v>
      </c>
      <c r="D72" s="1">
        <f t="shared" si="10"/>
        <v>1333359778</v>
      </c>
      <c r="E72" s="1">
        <f t="shared" si="10"/>
        <v>1471699708</v>
      </c>
      <c r="F72" s="1">
        <f t="shared" si="10"/>
        <v>1490053449</v>
      </c>
      <c r="G72" s="1">
        <f t="shared" si="10"/>
        <v>1490053449</v>
      </c>
      <c r="H72" s="1">
        <f t="shared" si="10"/>
        <v>0</v>
      </c>
      <c r="I72" s="1">
        <f t="shared" si="10"/>
        <v>1566433475</v>
      </c>
      <c r="J72" s="1">
        <f t="shared" si="10"/>
        <v>1687649900</v>
      </c>
      <c r="K72" s="1">
        <f t="shared" si="10"/>
        <v>1813092617</v>
      </c>
    </row>
    <row r="73" spans="1:11" ht="12.75" hidden="1">
      <c r="A73" s="1" t="s">
        <v>114</v>
      </c>
      <c r="B73" s="1">
        <f>+B74</f>
        <v>148732480</v>
      </c>
      <c r="C73" s="1">
        <f aca="true" t="shared" si="11" ref="C73:K73">+(C78+C80+C81+C82)-(B78+B80+B81+B82)</f>
        <v>102385087</v>
      </c>
      <c r="D73" s="1">
        <f t="shared" si="11"/>
        <v>137468004</v>
      </c>
      <c r="E73" s="1">
        <f t="shared" si="11"/>
        <v>-105533437</v>
      </c>
      <c r="F73" s="1">
        <f>+(F78+F80+F81+F82)-(D78+D80+D81+D82)</f>
        <v>-105533437</v>
      </c>
      <c r="G73" s="1">
        <f>+(G78+G80+G81+G82)-(D78+D80+D81+D82)</f>
        <v>-105533437</v>
      </c>
      <c r="H73" s="1">
        <f>+(H78+H80+H81+H82)-(D78+D80+D81+D82)</f>
        <v>-35478507</v>
      </c>
      <c r="I73" s="1">
        <f>+(I78+I80+I81+I82)-(E78+E80+E81+E82)</f>
        <v>133502250</v>
      </c>
      <c r="J73" s="1">
        <f t="shared" si="11"/>
        <v>16574888</v>
      </c>
      <c r="K73" s="1">
        <f t="shared" si="11"/>
        <v>3115143</v>
      </c>
    </row>
    <row r="74" spans="1:11" ht="12.75" hidden="1">
      <c r="A74" s="1" t="s">
        <v>115</v>
      </c>
      <c r="B74" s="1">
        <f>+TREND(C74:E74)</f>
        <v>148732480</v>
      </c>
      <c r="C74" s="1">
        <f>+C73</f>
        <v>102385087</v>
      </c>
      <c r="D74" s="1">
        <f aca="true" t="shared" si="12" ref="D74:K74">+D73</f>
        <v>137468004</v>
      </c>
      <c r="E74" s="1">
        <f t="shared" si="12"/>
        <v>-105533437</v>
      </c>
      <c r="F74" s="1">
        <f t="shared" si="12"/>
        <v>-105533437</v>
      </c>
      <c r="G74" s="1">
        <f t="shared" si="12"/>
        <v>-105533437</v>
      </c>
      <c r="H74" s="1">
        <f t="shared" si="12"/>
        <v>-35478507</v>
      </c>
      <c r="I74" s="1">
        <f t="shared" si="12"/>
        <v>133502250</v>
      </c>
      <c r="J74" s="1">
        <f t="shared" si="12"/>
        <v>16574888</v>
      </c>
      <c r="K74" s="1">
        <f t="shared" si="12"/>
        <v>3115143</v>
      </c>
    </row>
    <row r="75" spans="1:11" ht="12.75" hidden="1">
      <c r="A75" s="1" t="s">
        <v>116</v>
      </c>
      <c r="B75" s="1">
        <f>+B84-(((B80+B81+B78)*B70)-B79)</f>
        <v>-132597830.74951988</v>
      </c>
      <c r="C75" s="1">
        <f aca="true" t="shared" si="13" ref="C75:K75">+C84-(((C80+C81+C78)*C70)-C79)</f>
        <v>-99306422.06434053</v>
      </c>
      <c r="D75" s="1">
        <f t="shared" si="13"/>
        <v>-179163260.65402406</v>
      </c>
      <c r="E75" s="1">
        <f t="shared" si="13"/>
        <v>-237002580.16626066</v>
      </c>
      <c r="F75" s="1">
        <f t="shared" si="13"/>
        <v>-165702152.78832543</v>
      </c>
      <c r="G75" s="1">
        <f t="shared" si="13"/>
        <v>-165702152.78832543</v>
      </c>
      <c r="H75" s="1">
        <f t="shared" si="13"/>
        <v>191585298</v>
      </c>
      <c r="I75" s="1">
        <f t="shared" si="13"/>
        <v>-218080261.34711242</v>
      </c>
      <c r="J75" s="1">
        <f t="shared" si="13"/>
        <v>-214625345.69881338</v>
      </c>
      <c r="K75" s="1">
        <f t="shared" si="13"/>
        <v>-210394724.50494933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1092724226</v>
      </c>
      <c r="C77" s="3">
        <v>1263817310</v>
      </c>
      <c r="D77" s="3">
        <v>1333359778</v>
      </c>
      <c r="E77" s="3">
        <v>1471699708</v>
      </c>
      <c r="F77" s="3">
        <v>1490053449</v>
      </c>
      <c r="G77" s="3">
        <v>1490053449</v>
      </c>
      <c r="H77" s="3">
        <v>0</v>
      </c>
      <c r="I77" s="3">
        <v>1566433475</v>
      </c>
      <c r="J77" s="3">
        <v>1687649900</v>
      </c>
      <c r="K77" s="3">
        <v>1813092617</v>
      </c>
    </row>
    <row r="78" spans="1:11" ht="12.75" hidden="1">
      <c r="A78" s="2" t="s">
        <v>65</v>
      </c>
      <c r="B78" s="3">
        <v>1778679</v>
      </c>
      <c r="C78" s="3">
        <v>4119331</v>
      </c>
      <c r="D78" s="3">
        <v>836224</v>
      </c>
      <c r="E78" s="3">
        <v>4628480</v>
      </c>
      <c r="F78" s="3">
        <v>4628480</v>
      </c>
      <c r="G78" s="3">
        <v>4628480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150284701</v>
      </c>
      <c r="C79" s="3">
        <v>197348970</v>
      </c>
      <c r="D79" s="3">
        <v>193081713</v>
      </c>
      <c r="E79" s="3">
        <v>180679276</v>
      </c>
      <c r="F79" s="3">
        <v>180679276</v>
      </c>
      <c r="G79" s="3">
        <v>180679276</v>
      </c>
      <c r="H79" s="3">
        <v>191585298</v>
      </c>
      <c r="I79" s="3">
        <v>217492860</v>
      </c>
      <c r="J79" s="3">
        <v>234369874</v>
      </c>
      <c r="K79" s="3">
        <v>252192636</v>
      </c>
    </row>
    <row r="80" spans="1:11" ht="12.75" hidden="1">
      <c r="A80" s="2" t="s">
        <v>67</v>
      </c>
      <c r="B80" s="3">
        <v>173767675</v>
      </c>
      <c r="C80" s="3">
        <v>209465132</v>
      </c>
      <c r="D80" s="3">
        <v>260972410</v>
      </c>
      <c r="E80" s="3">
        <v>226536540</v>
      </c>
      <c r="F80" s="3">
        <v>226536540</v>
      </c>
      <c r="G80" s="3">
        <v>226536540</v>
      </c>
      <c r="H80" s="3">
        <v>511943229</v>
      </c>
      <c r="I80" s="3">
        <v>287620830</v>
      </c>
      <c r="J80" s="3">
        <v>296249455</v>
      </c>
      <c r="K80" s="3">
        <v>297730702</v>
      </c>
    </row>
    <row r="81" spans="1:11" ht="12.75" hidden="1">
      <c r="A81" s="2" t="s">
        <v>68</v>
      </c>
      <c r="B81" s="3">
        <v>161969040</v>
      </c>
      <c r="C81" s="3">
        <v>226316018</v>
      </c>
      <c r="D81" s="3">
        <v>315559851</v>
      </c>
      <c r="E81" s="3">
        <v>240670028</v>
      </c>
      <c r="F81" s="3">
        <v>240670028</v>
      </c>
      <c r="G81" s="3">
        <v>240670028</v>
      </c>
      <c r="H81" s="3">
        <v>29946749</v>
      </c>
      <c r="I81" s="3">
        <v>317716468</v>
      </c>
      <c r="J81" s="3">
        <v>325662731</v>
      </c>
      <c r="K81" s="3">
        <v>327296627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1062300269</v>
      </c>
      <c r="C83" s="3">
        <v>1230691580</v>
      </c>
      <c r="D83" s="3">
        <v>1139194464</v>
      </c>
      <c r="E83" s="3">
        <v>1302790601</v>
      </c>
      <c r="F83" s="3">
        <v>1192085046</v>
      </c>
      <c r="G83" s="3">
        <v>1192085046</v>
      </c>
      <c r="H83" s="3">
        <v>1116899151</v>
      </c>
      <c r="I83" s="3">
        <v>1349159077</v>
      </c>
      <c r="J83" s="3">
        <v>1454501615</v>
      </c>
      <c r="K83" s="3">
        <v>1574529161</v>
      </c>
    </row>
    <row r="84" spans="1:11" ht="12.75" hidden="1">
      <c r="A84" s="2" t="s">
        <v>71</v>
      </c>
      <c r="B84" s="3">
        <v>45235657</v>
      </c>
      <c r="C84" s="3">
        <v>131714922</v>
      </c>
      <c r="D84" s="3">
        <v>121046479</v>
      </c>
      <c r="E84" s="3">
        <v>0</v>
      </c>
      <c r="F84" s="3">
        <v>31100000</v>
      </c>
      <c r="G84" s="3">
        <v>31100000</v>
      </c>
      <c r="H84" s="3">
        <v>0</v>
      </c>
      <c r="I84" s="3">
        <v>85800000</v>
      </c>
      <c r="J84" s="3">
        <v>87000000</v>
      </c>
      <c r="K84" s="3">
        <v>80200000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14823008</v>
      </c>
      <c r="C5" s="6">
        <v>16889433</v>
      </c>
      <c r="D5" s="23">
        <v>17988383</v>
      </c>
      <c r="E5" s="24">
        <v>33536654</v>
      </c>
      <c r="F5" s="6">
        <v>33036654</v>
      </c>
      <c r="G5" s="25">
        <v>33036654</v>
      </c>
      <c r="H5" s="26">
        <v>0</v>
      </c>
      <c r="I5" s="24">
        <v>34886706</v>
      </c>
      <c r="J5" s="6">
        <v>36561268</v>
      </c>
      <c r="K5" s="25">
        <v>38718382</v>
      </c>
    </row>
    <row r="6" spans="1:11" ht="13.5">
      <c r="A6" s="22" t="s">
        <v>18</v>
      </c>
      <c r="B6" s="6">
        <v>81059627</v>
      </c>
      <c r="C6" s="6">
        <v>93571567</v>
      </c>
      <c r="D6" s="23">
        <v>99717858</v>
      </c>
      <c r="E6" s="24">
        <v>123639890</v>
      </c>
      <c r="F6" s="6">
        <v>116574890</v>
      </c>
      <c r="G6" s="25">
        <v>116574890</v>
      </c>
      <c r="H6" s="26">
        <v>0</v>
      </c>
      <c r="I6" s="24">
        <v>123341143</v>
      </c>
      <c r="J6" s="6">
        <v>129261518</v>
      </c>
      <c r="K6" s="25">
        <v>136887947</v>
      </c>
    </row>
    <row r="7" spans="1:11" ht="13.5">
      <c r="A7" s="22" t="s">
        <v>19</v>
      </c>
      <c r="B7" s="6">
        <v>1080107</v>
      </c>
      <c r="C7" s="6">
        <v>1714060</v>
      </c>
      <c r="D7" s="23">
        <v>1448305</v>
      </c>
      <c r="E7" s="24">
        <v>0</v>
      </c>
      <c r="F7" s="6">
        <v>0</v>
      </c>
      <c r="G7" s="25">
        <v>0</v>
      </c>
      <c r="H7" s="26">
        <v>0</v>
      </c>
      <c r="I7" s="24">
        <v>1500000</v>
      </c>
      <c r="J7" s="6">
        <v>1572000</v>
      </c>
      <c r="K7" s="25">
        <v>1664748</v>
      </c>
    </row>
    <row r="8" spans="1:11" ht="13.5">
      <c r="A8" s="22" t="s">
        <v>20</v>
      </c>
      <c r="B8" s="6">
        <v>108375998</v>
      </c>
      <c r="C8" s="6">
        <v>101029807</v>
      </c>
      <c r="D8" s="23">
        <v>99295614</v>
      </c>
      <c r="E8" s="24">
        <v>98754000</v>
      </c>
      <c r="F8" s="6">
        <v>103333404</v>
      </c>
      <c r="G8" s="25">
        <v>103333404</v>
      </c>
      <c r="H8" s="26">
        <v>0</v>
      </c>
      <c r="I8" s="24">
        <v>132697000</v>
      </c>
      <c r="J8" s="6">
        <v>132765000</v>
      </c>
      <c r="K8" s="25">
        <v>140701000</v>
      </c>
    </row>
    <row r="9" spans="1:11" ht="13.5">
      <c r="A9" s="22" t="s">
        <v>21</v>
      </c>
      <c r="B9" s="6">
        <v>15184620</v>
      </c>
      <c r="C9" s="6">
        <v>15885781</v>
      </c>
      <c r="D9" s="23">
        <v>47607603</v>
      </c>
      <c r="E9" s="24">
        <v>47215014</v>
      </c>
      <c r="F9" s="6">
        <v>45940714</v>
      </c>
      <c r="G9" s="25">
        <v>45940714</v>
      </c>
      <c r="H9" s="26">
        <v>0</v>
      </c>
      <c r="I9" s="24">
        <v>30655148</v>
      </c>
      <c r="J9" s="6">
        <v>32093860</v>
      </c>
      <c r="K9" s="25">
        <v>33987396</v>
      </c>
    </row>
    <row r="10" spans="1:11" ht="25.5">
      <c r="A10" s="27" t="s">
        <v>105</v>
      </c>
      <c r="B10" s="28">
        <f>SUM(B5:B9)</f>
        <v>220523360</v>
      </c>
      <c r="C10" s="29">
        <f aca="true" t="shared" si="0" ref="C10:K10">SUM(C5:C9)</f>
        <v>229090648</v>
      </c>
      <c r="D10" s="30">
        <f t="shared" si="0"/>
        <v>266057763</v>
      </c>
      <c r="E10" s="28">
        <f t="shared" si="0"/>
        <v>303145558</v>
      </c>
      <c r="F10" s="29">
        <f t="shared" si="0"/>
        <v>298885662</v>
      </c>
      <c r="G10" s="31">
        <f t="shared" si="0"/>
        <v>298885662</v>
      </c>
      <c r="H10" s="32">
        <f t="shared" si="0"/>
        <v>0</v>
      </c>
      <c r="I10" s="28">
        <f t="shared" si="0"/>
        <v>323079997</v>
      </c>
      <c r="J10" s="29">
        <f t="shared" si="0"/>
        <v>332253646</v>
      </c>
      <c r="K10" s="31">
        <f t="shared" si="0"/>
        <v>351959473</v>
      </c>
    </row>
    <row r="11" spans="1:11" ht="13.5">
      <c r="A11" s="22" t="s">
        <v>22</v>
      </c>
      <c r="B11" s="6">
        <v>46675375</v>
      </c>
      <c r="C11" s="6">
        <v>57823623</v>
      </c>
      <c r="D11" s="23">
        <v>74606633</v>
      </c>
      <c r="E11" s="24">
        <v>85702924</v>
      </c>
      <c r="F11" s="6">
        <v>82118108</v>
      </c>
      <c r="G11" s="25">
        <v>82118108</v>
      </c>
      <c r="H11" s="26">
        <v>0</v>
      </c>
      <c r="I11" s="24">
        <v>94939415</v>
      </c>
      <c r="J11" s="6">
        <v>99496507</v>
      </c>
      <c r="K11" s="25">
        <v>105366801</v>
      </c>
    </row>
    <row r="12" spans="1:11" ht="13.5">
      <c r="A12" s="22" t="s">
        <v>23</v>
      </c>
      <c r="B12" s="6">
        <v>5529825</v>
      </c>
      <c r="C12" s="6">
        <v>6418885</v>
      </c>
      <c r="D12" s="23">
        <v>6743473</v>
      </c>
      <c r="E12" s="24">
        <v>6601524</v>
      </c>
      <c r="F12" s="6">
        <v>6756524</v>
      </c>
      <c r="G12" s="25">
        <v>6756524</v>
      </c>
      <c r="H12" s="26">
        <v>0</v>
      </c>
      <c r="I12" s="24">
        <v>7115424</v>
      </c>
      <c r="J12" s="6">
        <v>7456964</v>
      </c>
      <c r="K12" s="25">
        <v>7896925</v>
      </c>
    </row>
    <row r="13" spans="1:11" ht="13.5">
      <c r="A13" s="22" t="s">
        <v>106</v>
      </c>
      <c r="B13" s="6">
        <v>42065065</v>
      </c>
      <c r="C13" s="6">
        <v>38291701</v>
      </c>
      <c r="D13" s="23">
        <v>42167801</v>
      </c>
      <c r="E13" s="24">
        <v>37639324</v>
      </c>
      <c r="F13" s="6">
        <v>37639324</v>
      </c>
      <c r="G13" s="25">
        <v>37639324</v>
      </c>
      <c r="H13" s="26">
        <v>0</v>
      </c>
      <c r="I13" s="24">
        <v>37639324</v>
      </c>
      <c r="J13" s="6">
        <v>39446012</v>
      </c>
      <c r="K13" s="25">
        <v>41773325</v>
      </c>
    </row>
    <row r="14" spans="1:11" ht="13.5">
      <c r="A14" s="22" t="s">
        <v>24</v>
      </c>
      <c r="B14" s="6">
        <v>5990080</v>
      </c>
      <c r="C14" s="6">
        <v>4661124</v>
      </c>
      <c r="D14" s="23">
        <v>2801222</v>
      </c>
      <c r="E14" s="24">
        <v>2964073</v>
      </c>
      <c r="F14" s="6">
        <v>2964073</v>
      </c>
      <c r="G14" s="25">
        <v>2964073</v>
      </c>
      <c r="H14" s="26">
        <v>0</v>
      </c>
      <c r="I14" s="24">
        <v>2343300</v>
      </c>
      <c r="J14" s="6">
        <v>2455778</v>
      </c>
      <c r="K14" s="25">
        <v>2600669</v>
      </c>
    </row>
    <row r="15" spans="1:11" ht="13.5">
      <c r="A15" s="22" t="s">
        <v>25</v>
      </c>
      <c r="B15" s="6">
        <v>42697316</v>
      </c>
      <c r="C15" s="6">
        <v>53847495</v>
      </c>
      <c r="D15" s="23">
        <v>54784014</v>
      </c>
      <c r="E15" s="24">
        <v>60765720</v>
      </c>
      <c r="F15" s="6">
        <v>60765720</v>
      </c>
      <c r="G15" s="25">
        <v>60765720</v>
      </c>
      <c r="H15" s="26">
        <v>0</v>
      </c>
      <c r="I15" s="24">
        <v>69418759</v>
      </c>
      <c r="J15" s="6">
        <v>72750859</v>
      </c>
      <c r="K15" s="25">
        <v>77043160</v>
      </c>
    </row>
    <row r="16" spans="1:11" ht="13.5">
      <c r="A16" s="33" t="s">
        <v>26</v>
      </c>
      <c r="B16" s="6">
        <v>0</v>
      </c>
      <c r="C16" s="6">
        <v>0</v>
      </c>
      <c r="D16" s="23">
        <v>279357</v>
      </c>
      <c r="E16" s="24">
        <v>3336264</v>
      </c>
      <c r="F16" s="6">
        <v>3590247</v>
      </c>
      <c r="G16" s="25">
        <v>3590247</v>
      </c>
      <c r="H16" s="26">
        <v>0</v>
      </c>
      <c r="I16" s="24">
        <v>1762000</v>
      </c>
      <c r="J16" s="6">
        <v>1846576</v>
      </c>
      <c r="K16" s="25">
        <v>1955523</v>
      </c>
    </row>
    <row r="17" spans="1:11" ht="13.5">
      <c r="A17" s="22" t="s">
        <v>27</v>
      </c>
      <c r="B17" s="6">
        <v>101199821</v>
      </c>
      <c r="C17" s="6">
        <v>103878044</v>
      </c>
      <c r="D17" s="23">
        <v>114626645</v>
      </c>
      <c r="E17" s="24">
        <v>96990699</v>
      </c>
      <c r="F17" s="6">
        <v>97541181</v>
      </c>
      <c r="G17" s="25">
        <v>97541181</v>
      </c>
      <c r="H17" s="26">
        <v>0</v>
      </c>
      <c r="I17" s="24">
        <v>106267623</v>
      </c>
      <c r="J17" s="6">
        <v>108216509</v>
      </c>
      <c r="K17" s="25">
        <v>109601283</v>
      </c>
    </row>
    <row r="18" spans="1:11" ht="13.5">
      <c r="A18" s="34" t="s">
        <v>28</v>
      </c>
      <c r="B18" s="35">
        <f>SUM(B11:B17)</f>
        <v>244157482</v>
      </c>
      <c r="C18" s="36">
        <f aca="true" t="shared" si="1" ref="C18:K18">SUM(C11:C17)</f>
        <v>264920872</v>
      </c>
      <c r="D18" s="37">
        <f t="shared" si="1"/>
        <v>296009145</v>
      </c>
      <c r="E18" s="35">
        <f t="shared" si="1"/>
        <v>294000528</v>
      </c>
      <c r="F18" s="36">
        <f t="shared" si="1"/>
        <v>291375177</v>
      </c>
      <c r="G18" s="38">
        <f t="shared" si="1"/>
        <v>291375177</v>
      </c>
      <c r="H18" s="39">
        <f t="shared" si="1"/>
        <v>0</v>
      </c>
      <c r="I18" s="35">
        <f t="shared" si="1"/>
        <v>319485845</v>
      </c>
      <c r="J18" s="36">
        <f t="shared" si="1"/>
        <v>331669205</v>
      </c>
      <c r="K18" s="38">
        <f t="shared" si="1"/>
        <v>346237686</v>
      </c>
    </row>
    <row r="19" spans="1:11" ht="13.5">
      <c r="A19" s="34" t="s">
        <v>29</v>
      </c>
      <c r="B19" s="40">
        <f>+B10-B18</f>
        <v>-23634122</v>
      </c>
      <c r="C19" s="41">
        <f aca="true" t="shared" si="2" ref="C19:K19">+C10-C18</f>
        <v>-35830224</v>
      </c>
      <c r="D19" s="42">
        <f t="shared" si="2"/>
        <v>-29951382</v>
      </c>
      <c r="E19" s="40">
        <f t="shared" si="2"/>
        <v>9145030</v>
      </c>
      <c r="F19" s="41">
        <f t="shared" si="2"/>
        <v>7510485</v>
      </c>
      <c r="G19" s="43">
        <f t="shared" si="2"/>
        <v>7510485</v>
      </c>
      <c r="H19" s="44">
        <f t="shared" si="2"/>
        <v>0</v>
      </c>
      <c r="I19" s="40">
        <f t="shared" si="2"/>
        <v>3594152</v>
      </c>
      <c r="J19" s="41">
        <f t="shared" si="2"/>
        <v>584441</v>
      </c>
      <c r="K19" s="43">
        <f t="shared" si="2"/>
        <v>5721787</v>
      </c>
    </row>
    <row r="20" spans="1:11" ht="13.5">
      <c r="A20" s="22" t="s">
        <v>30</v>
      </c>
      <c r="B20" s="24">
        <v>31282907</v>
      </c>
      <c r="C20" s="6">
        <v>51340031</v>
      </c>
      <c r="D20" s="23">
        <v>75949873</v>
      </c>
      <c r="E20" s="24">
        <v>96197000</v>
      </c>
      <c r="F20" s="6">
        <v>98164652</v>
      </c>
      <c r="G20" s="25">
        <v>98164652</v>
      </c>
      <c r="H20" s="26">
        <v>0</v>
      </c>
      <c r="I20" s="24">
        <v>98546000</v>
      </c>
      <c r="J20" s="6">
        <v>89415000</v>
      </c>
      <c r="K20" s="25">
        <v>93573000</v>
      </c>
    </row>
    <row r="21" spans="1:11" ht="13.5">
      <c r="A21" s="22" t="s">
        <v>107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108</v>
      </c>
      <c r="B22" s="51">
        <f>SUM(B19:B21)</f>
        <v>7648785</v>
      </c>
      <c r="C22" s="52">
        <f aca="true" t="shared" si="3" ref="C22:K22">SUM(C19:C21)</f>
        <v>15509807</v>
      </c>
      <c r="D22" s="53">
        <f t="shared" si="3"/>
        <v>45998491</v>
      </c>
      <c r="E22" s="51">
        <f t="shared" si="3"/>
        <v>105342030</v>
      </c>
      <c r="F22" s="52">
        <f t="shared" si="3"/>
        <v>105675137</v>
      </c>
      <c r="G22" s="54">
        <f t="shared" si="3"/>
        <v>105675137</v>
      </c>
      <c r="H22" s="55">
        <f t="shared" si="3"/>
        <v>0</v>
      </c>
      <c r="I22" s="51">
        <f t="shared" si="3"/>
        <v>102140152</v>
      </c>
      <c r="J22" s="52">
        <f t="shared" si="3"/>
        <v>89999441</v>
      </c>
      <c r="K22" s="54">
        <f t="shared" si="3"/>
        <v>99294787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7648785</v>
      </c>
      <c r="C24" s="41">
        <f aca="true" t="shared" si="4" ref="C24:K24">SUM(C22:C23)</f>
        <v>15509807</v>
      </c>
      <c r="D24" s="42">
        <f t="shared" si="4"/>
        <v>45998491</v>
      </c>
      <c r="E24" s="40">
        <f t="shared" si="4"/>
        <v>105342030</v>
      </c>
      <c r="F24" s="41">
        <f t="shared" si="4"/>
        <v>105675137</v>
      </c>
      <c r="G24" s="43">
        <f t="shared" si="4"/>
        <v>105675137</v>
      </c>
      <c r="H24" s="44">
        <f t="shared" si="4"/>
        <v>0</v>
      </c>
      <c r="I24" s="40">
        <f t="shared" si="4"/>
        <v>102140152</v>
      </c>
      <c r="J24" s="41">
        <f t="shared" si="4"/>
        <v>89999441</v>
      </c>
      <c r="K24" s="43">
        <f t="shared" si="4"/>
        <v>99294787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47612375</v>
      </c>
      <c r="C27" s="7">
        <v>57927468</v>
      </c>
      <c r="D27" s="64">
        <v>82894325</v>
      </c>
      <c r="E27" s="65">
        <v>128705176</v>
      </c>
      <c r="F27" s="7">
        <v>128367828</v>
      </c>
      <c r="G27" s="66">
        <v>128367828</v>
      </c>
      <c r="H27" s="67">
        <v>0</v>
      </c>
      <c r="I27" s="65">
        <v>140031000</v>
      </c>
      <c r="J27" s="7">
        <v>89415000</v>
      </c>
      <c r="K27" s="66">
        <v>93573000</v>
      </c>
    </row>
    <row r="28" spans="1:11" ht="13.5">
      <c r="A28" s="68" t="s">
        <v>30</v>
      </c>
      <c r="B28" s="6">
        <v>45776487</v>
      </c>
      <c r="C28" s="6">
        <v>55163000</v>
      </c>
      <c r="D28" s="23">
        <v>75949873</v>
      </c>
      <c r="E28" s="24">
        <v>96197000</v>
      </c>
      <c r="F28" s="6">
        <v>98164652</v>
      </c>
      <c r="G28" s="25">
        <v>98164652</v>
      </c>
      <c r="H28" s="26">
        <v>0</v>
      </c>
      <c r="I28" s="24">
        <v>98546000</v>
      </c>
      <c r="J28" s="6">
        <v>89415000</v>
      </c>
      <c r="K28" s="25">
        <v>93573000</v>
      </c>
    </row>
    <row r="29" spans="1:11" ht="13.5">
      <c r="A29" s="22" t="s">
        <v>110</v>
      </c>
      <c r="B29" s="6">
        <v>0</v>
      </c>
      <c r="C29" s="6">
        <v>0</v>
      </c>
      <c r="D29" s="23">
        <v>0</v>
      </c>
      <c r="E29" s="24">
        <v>20000000</v>
      </c>
      <c r="F29" s="6">
        <v>20000000</v>
      </c>
      <c r="G29" s="25">
        <v>20000000</v>
      </c>
      <c r="H29" s="26">
        <v>0</v>
      </c>
      <c r="I29" s="24">
        <v>38000000</v>
      </c>
      <c r="J29" s="6">
        <v>0</v>
      </c>
      <c r="K29" s="25">
        <v>0</v>
      </c>
    </row>
    <row r="30" spans="1:11" ht="13.5">
      <c r="A30" s="22" t="s">
        <v>34</v>
      </c>
      <c r="B30" s="6">
        <v>600000</v>
      </c>
      <c r="C30" s="6">
        <v>1643994</v>
      </c>
      <c r="D30" s="23">
        <v>2315736</v>
      </c>
      <c r="E30" s="24">
        <v>3705000</v>
      </c>
      <c r="F30" s="6">
        <v>3705000</v>
      </c>
      <c r="G30" s="25">
        <v>3705000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1235888</v>
      </c>
      <c r="C31" s="6">
        <v>1120474</v>
      </c>
      <c r="D31" s="23">
        <v>4628716</v>
      </c>
      <c r="E31" s="24">
        <v>8803176</v>
      </c>
      <c r="F31" s="6">
        <v>6498176</v>
      </c>
      <c r="G31" s="25">
        <v>6498176</v>
      </c>
      <c r="H31" s="26">
        <v>0</v>
      </c>
      <c r="I31" s="24">
        <v>3485000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47612375</v>
      </c>
      <c r="C32" s="7">
        <f aca="true" t="shared" si="5" ref="C32:K32">SUM(C28:C31)</f>
        <v>57927468</v>
      </c>
      <c r="D32" s="64">
        <f t="shared" si="5"/>
        <v>82894325</v>
      </c>
      <c r="E32" s="65">
        <f t="shared" si="5"/>
        <v>128705176</v>
      </c>
      <c r="F32" s="7">
        <f t="shared" si="5"/>
        <v>128367828</v>
      </c>
      <c r="G32" s="66">
        <f t="shared" si="5"/>
        <v>128367828</v>
      </c>
      <c r="H32" s="67">
        <f t="shared" si="5"/>
        <v>0</v>
      </c>
      <c r="I32" s="65">
        <f t="shared" si="5"/>
        <v>140031000</v>
      </c>
      <c r="J32" s="7">
        <f t="shared" si="5"/>
        <v>89415000</v>
      </c>
      <c r="K32" s="66">
        <f t="shared" si="5"/>
        <v>93573000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61397968</v>
      </c>
      <c r="C35" s="6">
        <v>56314097</v>
      </c>
      <c r="D35" s="23">
        <v>48109604</v>
      </c>
      <c r="E35" s="24">
        <v>88913959</v>
      </c>
      <c r="F35" s="6">
        <v>38174254</v>
      </c>
      <c r="G35" s="25">
        <v>38174254</v>
      </c>
      <c r="H35" s="26">
        <v>82186286</v>
      </c>
      <c r="I35" s="24">
        <v>41638761</v>
      </c>
      <c r="J35" s="6">
        <v>42464571</v>
      </c>
      <c r="K35" s="25">
        <v>48836590</v>
      </c>
    </row>
    <row r="36" spans="1:11" ht="13.5">
      <c r="A36" s="22" t="s">
        <v>39</v>
      </c>
      <c r="B36" s="6">
        <v>952547774</v>
      </c>
      <c r="C36" s="6">
        <v>901418303</v>
      </c>
      <c r="D36" s="23">
        <v>940889984</v>
      </c>
      <c r="E36" s="24">
        <v>1164647731</v>
      </c>
      <c r="F36" s="6">
        <v>1033537057</v>
      </c>
      <c r="G36" s="25">
        <v>1033537057</v>
      </c>
      <c r="H36" s="26">
        <v>1031752818</v>
      </c>
      <c r="I36" s="24">
        <v>1175229293</v>
      </c>
      <c r="J36" s="6">
        <v>1231774466</v>
      </c>
      <c r="K36" s="25">
        <v>1304614074</v>
      </c>
    </row>
    <row r="37" spans="1:11" ht="13.5">
      <c r="A37" s="22" t="s">
        <v>40</v>
      </c>
      <c r="B37" s="6">
        <v>32966542</v>
      </c>
      <c r="C37" s="6">
        <v>55608968</v>
      </c>
      <c r="D37" s="23">
        <v>40463275</v>
      </c>
      <c r="E37" s="24">
        <v>29976059</v>
      </c>
      <c r="F37" s="6">
        <v>24256972</v>
      </c>
      <c r="G37" s="25">
        <v>24256972</v>
      </c>
      <c r="H37" s="26">
        <v>5203000</v>
      </c>
      <c r="I37" s="24">
        <v>24436487</v>
      </c>
      <c r="J37" s="6">
        <v>31212767</v>
      </c>
      <c r="K37" s="25">
        <v>35596899</v>
      </c>
    </row>
    <row r="38" spans="1:11" ht="13.5">
      <c r="A38" s="22" t="s">
        <v>41</v>
      </c>
      <c r="B38" s="6">
        <v>46696909</v>
      </c>
      <c r="C38" s="6">
        <v>56707848</v>
      </c>
      <c r="D38" s="23">
        <v>57636660</v>
      </c>
      <c r="E38" s="24">
        <v>3705000</v>
      </c>
      <c r="F38" s="6">
        <v>25756945</v>
      </c>
      <c r="G38" s="25">
        <v>25756945</v>
      </c>
      <c r="H38" s="26">
        <v>0</v>
      </c>
      <c r="I38" s="24">
        <v>25782311</v>
      </c>
      <c r="J38" s="6">
        <v>18019861</v>
      </c>
      <c r="K38" s="25">
        <v>11614033</v>
      </c>
    </row>
    <row r="39" spans="1:11" ht="13.5">
      <c r="A39" s="22" t="s">
        <v>42</v>
      </c>
      <c r="B39" s="6">
        <v>934282291</v>
      </c>
      <c r="C39" s="6">
        <v>845415584</v>
      </c>
      <c r="D39" s="23">
        <v>890899653</v>
      </c>
      <c r="E39" s="24">
        <v>1219880631</v>
      </c>
      <c r="F39" s="6">
        <v>1021697394</v>
      </c>
      <c r="G39" s="25">
        <v>1021697394</v>
      </c>
      <c r="H39" s="26">
        <v>1108736104</v>
      </c>
      <c r="I39" s="24">
        <v>1166649256</v>
      </c>
      <c r="J39" s="6">
        <v>1225006409</v>
      </c>
      <c r="K39" s="25">
        <v>1306239732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67754353</v>
      </c>
      <c r="C42" s="6">
        <v>65460381</v>
      </c>
      <c r="D42" s="23">
        <v>80030226</v>
      </c>
      <c r="E42" s="24">
        <v>117006500</v>
      </c>
      <c r="F42" s="6">
        <v>114717562</v>
      </c>
      <c r="G42" s="25">
        <v>114717562</v>
      </c>
      <c r="H42" s="26">
        <v>91669125</v>
      </c>
      <c r="I42" s="24">
        <v>97511839</v>
      </c>
      <c r="J42" s="6">
        <v>88518828</v>
      </c>
      <c r="K42" s="25">
        <v>97726818</v>
      </c>
    </row>
    <row r="43" spans="1:11" ht="13.5">
      <c r="A43" s="22" t="s">
        <v>45</v>
      </c>
      <c r="B43" s="6">
        <v>-45924968</v>
      </c>
      <c r="C43" s="6">
        <v>-59309061</v>
      </c>
      <c r="D43" s="23">
        <v>-82653423</v>
      </c>
      <c r="E43" s="24">
        <v>-128705177</v>
      </c>
      <c r="F43" s="6">
        <v>-124662828</v>
      </c>
      <c r="G43" s="25">
        <v>-124662828</v>
      </c>
      <c r="H43" s="26">
        <v>-103895985</v>
      </c>
      <c r="I43" s="24">
        <v>-90908000</v>
      </c>
      <c r="J43" s="6">
        <v>-89415000</v>
      </c>
      <c r="K43" s="25">
        <v>-93573000</v>
      </c>
    </row>
    <row r="44" spans="1:11" ht="13.5">
      <c r="A44" s="22" t="s">
        <v>46</v>
      </c>
      <c r="B44" s="6">
        <v>-2638274</v>
      </c>
      <c r="C44" s="6">
        <v>-3120747</v>
      </c>
      <c r="D44" s="23">
        <v>-2315736</v>
      </c>
      <c r="E44" s="24">
        <v>-2400000</v>
      </c>
      <c r="F44" s="6">
        <v>-3705000</v>
      </c>
      <c r="G44" s="25">
        <v>-3705000</v>
      </c>
      <c r="H44" s="26">
        <v>-2250249</v>
      </c>
      <c r="I44" s="24">
        <v>-2415736</v>
      </c>
      <c r="J44" s="6">
        <v>0</v>
      </c>
      <c r="K44" s="25">
        <v>0</v>
      </c>
    </row>
    <row r="45" spans="1:11" ht="13.5">
      <c r="A45" s="34" t="s">
        <v>47</v>
      </c>
      <c r="B45" s="7">
        <v>16863878</v>
      </c>
      <c r="C45" s="7">
        <v>19894451</v>
      </c>
      <c r="D45" s="64">
        <v>14955517</v>
      </c>
      <c r="E45" s="65">
        <v>34060695</v>
      </c>
      <c r="F45" s="7">
        <v>1305251</v>
      </c>
      <c r="G45" s="66">
        <v>1305251</v>
      </c>
      <c r="H45" s="67">
        <v>1853326</v>
      </c>
      <c r="I45" s="65">
        <v>5493402</v>
      </c>
      <c r="J45" s="7">
        <v>4597230</v>
      </c>
      <c r="K45" s="66">
        <v>8751048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16863879</v>
      </c>
      <c r="C48" s="6">
        <v>19894450</v>
      </c>
      <c r="D48" s="23">
        <v>14955517</v>
      </c>
      <c r="E48" s="24">
        <v>34060673</v>
      </c>
      <c r="F48" s="6">
        <v>1305299</v>
      </c>
      <c r="G48" s="25">
        <v>1305299</v>
      </c>
      <c r="H48" s="26">
        <v>1852726</v>
      </c>
      <c r="I48" s="24">
        <v>5493401</v>
      </c>
      <c r="J48" s="6">
        <v>4597229</v>
      </c>
      <c r="K48" s="25">
        <v>8751048</v>
      </c>
    </row>
    <row r="49" spans="1:11" ht="13.5">
      <c r="A49" s="22" t="s">
        <v>50</v>
      </c>
      <c r="B49" s="6">
        <f>+B75</f>
        <v>4897032.413280431</v>
      </c>
      <c r="C49" s="6">
        <f aca="true" t="shared" si="6" ref="C49:K49">+C75</f>
        <v>22135163.743040107</v>
      </c>
      <c r="D49" s="23">
        <f t="shared" si="6"/>
        <v>5655298.580059968</v>
      </c>
      <c r="E49" s="24">
        <f t="shared" si="6"/>
        <v>-4530579.800735265</v>
      </c>
      <c r="F49" s="6">
        <f t="shared" si="6"/>
        <v>-5186285.700740833</v>
      </c>
      <c r="G49" s="25">
        <f t="shared" si="6"/>
        <v>-5186285.700740833</v>
      </c>
      <c r="H49" s="26">
        <f t="shared" si="6"/>
        <v>5203000</v>
      </c>
      <c r="I49" s="24">
        <f t="shared" si="6"/>
        <v>-3803644.4860793874</v>
      </c>
      <c r="J49" s="6">
        <f t="shared" si="6"/>
        <v>2394674.771191165</v>
      </c>
      <c r="K49" s="25">
        <f t="shared" si="6"/>
        <v>5243960.575453356</v>
      </c>
    </row>
    <row r="50" spans="1:11" ht="13.5">
      <c r="A50" s="34" t="s">
        <v>51</v>
      </c>
      <c r="B50" s="7">
        <f>+B48-B49</f>
        <v>11966846.586719569</v>
      </c>
      <c r="C50" s="7">
        <f aca="true" t="shared" si="7" ref="C50:K50">+C48-C49</f>
        <v>-2240713.743040107</v>
      </c>
      <c r="D50" s="64">
        <f t="shared" si="7"/>
        <v>9300218.419940032</v>
      </c>
      <c r="E50" s="65">
        <f t="shared" si="7"/>
        <v>38591252.800735265</v>
      </c>
      <c r="F50" s="7">
        <f t="shared" si="7"/>
        <v>6491584.700740833</v>
      </c>
      <c r="G50" s="66">
        <f t="shared" si="7"/>
        <v>6491584.700740833</v>
      </c>
      <c r="H50" s="67">
        <f t="shared" si="7"/>
        <v>-3350274</v>
      </c>
      <c r="I50" s="65">
        <f t="shared" si="7"/>
        <v>9297045.486079387</v>
      </c>
      <c r="J50" s="7">
        <f t="shared" si="7"/>
        <v>2202554.228808835</v>
      </c>
      <c r="K50" s="66">
        <f t="shared" si="7"/>
        <v>3507087.424546644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952296688</v>
      </c>
      <c r="C53" s="6">
        <v>963528296</v>
      </c>
      <c r="D53" s="23">
        <v>941024316</v>
      </c>
      <c r="E53" s="24">
        <v>1164182336</v>
      </c>
      <c r="F53" s="6">
        <v>1163844988</v>
      </c>
      <c r="G53" s="25">
        <v>1163844988</v>
      </c>
      <c r="H53" s="26">
        <v>1035477160</v>
      </c>
      <c r="I53" s="24">
        <v>1173302661</v>
      </c>
      <c r="J53" s="6">
        <v>1229836284</v>
      </c>
      <c r="K53" s="25">
        <v>1302661013</v>
      </c>
    </row>
    <row r="54" spans="1:11" ht="13.5">
      <c r="A54" s="22" t="s">
        <v>106</v>
      </c>
      <c r="B54" s="6">
        <v>42065065</v>
      </c>
      <c r="C54" s="6">
        <v>38291701</v>
      </c>
      <c r="D54" s="23">
        <v>42167801</v>
      </c>
      <c r="E54" s="24">
        <v>37639324</v>
      </c>
      <c r="F54" s="6">
        <v>37639324</v>
      </c>
      <c r="G54" s="25">
        <v>37639324</v>
      </c>
      <c r="H54" s="26">
        <v>0</v>
      </c>
      <c r="I54" s="24">
        <v>37639324</v>
      </c>
      <c r="J54" s="6">
        <v>39446012</v>
      </c>
      <c r="K54" s="25">
        <v>41773325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3705000</v>
      </c>
      <c r="F55" s="6">
        <v>3705000</v>
      </c>
      <c r="G55" s="25">
        <v>3705000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21119447</v>
      </c>
      <c r="D56" s="23">
        <v>28294786</v>
      </c>
      <c r="E56" s="24">
        <v>34312201</v>
      </c>
      <c r="F56" s="6">
        <v>31133474</v>
      </c>
      <c r="G56" s="25">
        <v>31133474</v>
      </c>
      <c r="H56" s="26">
        <v>0</v>
      </c>
      <c r="I56" s="24">
        <v>39316980</v>
      </c>
      <c r="J56" s="6">
        <v>41204194</v>
      </c>
      <c r="K56" s="25">
        <v>43635242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4683534</v>
      </c>
      <c r="C59" s="6">
        <v>9648080</v>
      </c>
      <c r="D59" s="23">
        <v>0</v>
      </c>
      <c r="E59" s="24">
        <v>3336264</v>
      </c>
      <c r="F59" s="6">
        <v>3336264</v>
      </c>
      <c r="G59" s="25">
        <v>3336264</v>
      </c>
      <c r="H59" s="26">
        <v>0</v>
      </c>
      <c r="I59" s="24">
        <v>2625252</v>
      </c>
      <c r="J59" s="6">
        <v>2751265</v>
      </c>
      <c r="K59" s="25">
        <v>8903588</v>
      </c>
    </row>
    <row r="60" spans="1:11" ht="13.5">
      <c r="A60" s="33" t="s">
        <v>58</v>
      </c>
      <c r="B60" s="6">
        <v>3443391</v>
      </c>
      <c r="C60" s="6">
        <v>7093385</v>
      </c>
      <c r="D60" s="23">
        <v>0</v>
      </c>
      <c r="E60" s="24">
        <v>3361264</v>
      </c>
      <c r="F60" s="6">
        <v>3361264</v>
      </c>
      <c r="G60" s="25">
        <v>3361264</v>
      </c>
      <c r="H60" s="26">
        <v>0</v>
      </c>
      <c r="I60" s="24">
        <v>25000</v>
      </c>
      <c r="J60" s="6">
        <v>25000</v>
      </c>
      <c r="K60" s="25">
        <v>25000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22408</v>
      </c>
      <c r="C62" s="92">
        <v>46160</v>
      </c>
      <c r="D62" s="93">
        <v>254</v>
      </c>
      <c r="E62" s="91">
        <v>26433</v>
      </c>
      <c r="F62" s="92">
        <v>26433</v>
      </c>
      <c r="G62" s="93">
        <v>26433</v>
      </c>
      <c r="H62" s="94">
        <v>0</v>
      </c>
      <c r="I62" s="91">
        <v>27914</v>
      </c>
      <c r="J62" s="92">
        <v>29253</v>
      </c>
      <c r="K62" s="93">
        <v>30979</v>
      </c>
    </row>
    <row r="63" spans="1:11" ht="13.5">
      <c r="A63" s="90" t="s">
        <v>61</v>
      </c>
      <c r="B63" s="91">
        <v>9216</v>
      </c>
      <c r="C63" s="92">
        <v>18985</v>
      </c>
      <c r="D63" s="93">
        <v>3424</v>
      </c>
      <c r="E63" s="91">
        <v>10870</v>
      </c>
      <c r="F63" s="92">
        <v>10870</v>
      </c>
      <c r="G63" s="93">
        <v>10870</v>
      </c>
      <c r="H63" s="94">
        <v>0</v>
      </c>
      <c r="I63" s="91">
        <v>11479</v>
      </c>
      <c r="J63" s="92">
        <v>12030</v>
      </c>
      <c r="K63" s="93">
        <v>12740</v>
      </c>
    </row>
    <row r="64" spans="1:11" ht="13.5">
      <c r="A64" s="90" t="s">
        <v>62</v>
      </c>
      <c r="B64" s="91">
        <v>26418</v>
      </c>
      <c r="C64" s="92">
        <v>0</v>
      </c>
      <c r="D64" s="93">
        <v>0</v>
      </c>
      <c r="E64" s="91">
        <v>31165</v>
      </c>
      <c r="F64" s="92">
        <v>31165</v>
      </c>
      <c r="G64" s="93">
        <v>31165</v>
      </c>
      <c r="H64" s="94">
        <v>0</v>
      </c>
      <c r="I64" s="91">
        <v>32910</v>
      </c>
      <c r="J64" s="92">
        <v>34490</v>
      </c>
      <c r="K64" s="93">
        <v>36525</v>
      </c>
    </row>
    <row r="65" spans="1:11" ht="13.5">
      <c r="A65" s="90" t="s">
        <v>63</v>
      </c>
      <c r="B65" s="91">
        <v>28271</v>
      </c>
      <c r="C65" s="92">
        <v>58104</v>
      </c>
      <c r="D65" s="93">
        <v>16367</v>
      </c>
      <c r="E65" s="91">
        <v>33349</v>
      </c>
      <c r="F65" s="92">
        <v>33349</v>
      </c>
      <c r="G65" s="93">
        <v>33349</v>
      </c>
      <c r="H65" s="94">
        <v>0</v>
      </c>
      <c r="I65" s="91">
        <v>35216</v>
      </c>
      <c r="J65" s="92">
        <v>36907</v>
      </c>
      <c r="K65" s="93">
        <v>39084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0.9823478344398501</v>
      </c>
      <c r="C70" s="5">
        <f aca="true" t="shared" si="8" ref="C70:K70">IF(ISERROR(C71/C72),0,(C71/C72))</f>
        <v>0.8369569089865246</v>
      </c>
      <c r="D70" s="5">
        <f t="shared" si="8"/>
        <v>0.9881647712226951</v>
      </c>
      <c r="E70" s="5">
        <f t="shared" si="8"/>
        <v>0.8670958954185378</v>
      </c>
      <c r="F70" s="5">
        <f t="shared" si="8"/>
        <v>0.7303221781259105</v>
      </c>
      <c r="G70" s="5">
        <f t="shared" si="8"/>
        <v>0.7303221781259105</v>
      </c>
      <c r="H70" s="5">
        <f t="shared" si="8"/>
        <v>0</v>
      </c>
      <c r="I70" s="5">
        <f t="shared" si="8"/>
        <v>0.75394981158627</v>
      </c>
      <c r="J70" s="5">
        <f t="shared" si="8"/>
        <v>0.767875042708636</v>
      </c>
      <c r="K70" s="5">
        <f t="shared" si="8"/>
        <v>0.7678750544654903</v>
      </c>
    </row>
    <row r="71" spans="1:11" ht="12.75" hidden="1">
      <c r="A71" s="1" t="s">
        <v>112</v>
      </c>
      <c r="B71" s="1">
        <f>+B83</f>
        <v>108524488</v>
      </c>
      <c r="C71" s="1">
        <f aca="true" t="shared" si="9" ref="C71:K71">+C83</f>
        <v>104869924</v>
      </c>
      <c r="D71" s="1">
        <f t="shared" si="9"/>
        <v>163140721</v>
      </c>
      <c r="E71" s="1">
        <f t="shared" si="9"/>
        <v>177227081</v>
      </c>
      <c r="F71" s="1">
        <f t="shared" si="9"/>
        <v>142816151</v>
      </c>
      <c r="G71" s="1">
        <f t="shared" si="9"/>
        <v>142816151</v>
      </c>
      <c r="H71" s="1">
        <f t="shared" si="9"/>
        <v>199492670</v>
      </c>
      <c r="I71" s="1">
        <f t="shared" si="9"/>
        <v>142408300</v>
      </c>
      <c r="J71" s="1">
        <f t="shared" si="9"/>
        <v>151975253</v>
      </c>
      <c r="K71" s="1">
        <f t="shared" si="9"/>
        <v>160941793</v>
      </c>
    </row>
    <row r="72" spans="1:11" ht="12.75" hidden="1">
      <c r="A72" s="1" t="s">
        <v>113</v>
      </c>
      <c r="B72" s="1">
        <f>+B77</f>
        <v>110474604</v>
      </c>
      <c r="C72" s="1">
        <f aca="true" t="shared" si="10" ref="C72:K72">+C77</f>
        <v>125299072</v>
      </c>
      <c r="D72" s="1">
        <f t="shared" si="10"/>
        <v>165094654</v>
      </c>
      <c r="E72" s="1">
        <f t="shared" si="10"/>
        <v>204391558</v>
      </c>
      <c r="F72" s="1">
        <f t="shared" si="10"/>
        <v>195552258</v>
      </c>
      <c r="G72" s="1">
        <f t="shared" si="10"/>
        <v>195552258</v>
      </c>
      <c r="H72" s="1">
        <f t="shared" si="10"/>
        <v>0</v>
      </c>
      <c r="I72" s="1">
        <f t="shared" si="10"/>
        <v>188882997</v>
      </c>
      <c r="J72" s="1">
        <f t="shared" si="10"/>
        <v>197916646</v>
      </c>
      <c r="K72" s="1">
        <f t="shared" si="10"/>
        <v>209593725</v>
      </c>
    </row>
    <row r="73" spans="1:11" ht="12.75" hidden="1">
      <c r="A73" s="1" t="s">
        <v>114</v>
      </c>
      <c r="B73" s="1">
        <f>+B74</f>
        <v>6056547.333333333</v>
      </c>
      <c r="C73" s="1">
        <f aca="true" t="shared" si="11" ref="C73:K73">+(C78+C80+C81+C82)-(B78+B80+B81+B82)</f>
        <v>9450700</v>
      </c>
      <c r="D73" s="1">
        <f t="shared" si="11"/>
        <v>-3342407</v>
      </c>
      <c r="E73" s="1">
        <f t="shared" si="11"/>
        <v>4229402</v>
      </c>
      <c r="F73" s="1">
        <f>+(F78+F80+F81+F82)-(D78+D80+D81+D82)</f>
        <v>4229402</v>
      </c>
      <c r="G73" s="1">
        <f>+(G78+G80+G81+G82)-(D78+D80+D81+D82)</f>
        <v>4229402</v>
      </c>
      <c r="H73" s="1">
        <f>+(H78+H80+H81+H82)-(D78+D80+D81+D82)</f>
        <v>47228612</v>
      </c>
      <c r="I73" s="1">
        <f>+(I78+I80+I81+I82)-(E78+E80+E81+E82)</f>
        <v>-417046</v>
      </c>
      <c r="J73" s="1">
        <f t="shared" si="11"/>
        <v>1588985</v>
      </c>
      <c r="K73" s="1">
        <f t="shared" si="11"/>
        <v>2046877</v>
      </c>
    </row>
    <row r="74" spans="1:11" ht="12.75" hidden="1">
      <c r="A74" s="1" t="s">
        <v>115</v>
      </c>
      <c r="B74" s="1">
        <f>+TREND(C74:E74)</f>
        <v>6056547.333333333</v>
      </c>
      <c r="C74" s="1">
        <f>+C73</f>
        <v>9450700</v>
      </c>
      <c r="D74" s="1">
        <f aca="true" t="shared" si="12" ref="D74:K74">+D73</f>
        <v>-3342407</v>
      </c>
      <c r="E74" s="1">
        <f t="shared" si="12"/>
        <v>4229402</v>
      </c>
      <c r="F74" s="1">
        <f t="shared" si="12"/>
        <v>4229402</v>
      </c>
      <c r="G74" s="1">
        <f t="shared" si="12"/>
        <v>4229402</v>
      </c>
      <c r="H74" s="1">
        <f t="shared" si="12"/>
        <v>47228612</v>
      </c>
      <c r="I74" s="1">
        <f t="shared" si="12"/>
        <v>-417046</v>
      </c>
      <c r="J74" s="1">
        <f t="shared" si="12"/>
        <v>1588985</v>
      </c>
      <c r="K74" s="1">
        <f t="shared" si="12"/>
        <v>2046877</v>
      </c>
    </row>
    <row r="75" spans="1:11" ht="12.75" hidden="1">
      <c r="A75" s="1" t="s">
        <v>116</v>
      </c>
      <c r="B75" s="1">
        <f>+B84-(((B80+B81+B78)*B70)-B79)</f>
        <v>4897032.413280431</v>
      </c>
      <c r="C75" s="1">
        <f aca="true" t="shared" si="13" ref="C75:K75">+C84-(((C80+C81+C78)*C70)-C79)</f>
        <v>22135163.743040107</v>
      </c>
      <c r="D75" s="1">
        <f t="shared" si="13"/>
        <v>5655298.580059968</v>
      </c>
      <c r="E75" s="1">
        <f t="shared" si="13"/>
        <v>-4530579.800735265</v>
      </c>
      <c r="F75" s="1">
        <f t="shared" si="13"/>
        <v>-5186285.700740833</v>
      </c>
      <c r="G75" s="1">
        <f t="shared" si="13"/>
        <v>-5186285.700740833</v>
      </c>
      <c r="H75" s="1">
        <f t="shared" si="13"/>
        <v>5203000</v>
      </c>
      <c r="I75" s="1">
        <f t="shared" si="13"/>
        <v>-3803644.4860793874</v>
      </c>
      <c r="J75" s="1">
        <f t="shared" si="13"/>
        <v>2394674.771191165</v>
      </c>
      <c r="K75" s="1">
        <f t="shared" si="13"/>
        <v>5243960.575453356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110474604</v>
      </c>
      <c r="C77" s="3">
        <v>125299072</v>
      </c>
      <c r="D77" s="3">
        <v>165094654</v>
      </c>
      <c r="E77" s="3">
        <v>204391558</v>
      </c>
      <c r="F77" s="3">
        <v>195552258</v>
      </c>
      <c r="G77" s="3">
        <v>195552258</v>
      </c>
      <c r="H77" s="3">
        <v>0</v>
      </c>
      <c r="I77" s="3">
        <v>188882997</v>
      </c>
      <c r="J77" s="3">
        <v>197916646</v>
      </c>
      <c r="K77" s="3">
        <v>209593725</v>
      </c>
    </row>
    <row r="78" spans="1:11" ht="12.75" hidden="1">
      <c r="A78" s="2" t="s">
        <v>65</v>
      </c>
      <c r="B78" s="3">
        <v>251086</v>
      </c>
      <c r="C78" s="3">
        <v>432039</v>
      </c>
      <c r="D78" s="3">
        <v>388197</v>
      </c>
      <c r="E78" s="3">
        <v>465395</v>
      </c>
      <c r="F78" s="3">
        <v>465395</v>
      </c>
      <c r="G78" s="3">
        <v>465395</v>
      </c>
      <c r="H78" s="3">
        <v>0</v>
      </c>
      <c r="I78" s="3">
        <v>240632</v>
      </c>
      <c r="J78" s="3">
        <v>252182</v>
      </c>
      <c r="K78" s="3">
        <v>267061</v>
      </c>
    </row>
    <row r="79" spans="1:11" ht="12.75" hidden="1">
      <c r="A79" s="2" t="s">
        <v>66</v>
      </c>
      <c r="B79" s="3">
        <v>27899428</v>
      </c>
      <c r="C79" s="3">
        <v>49448336</v>
      </c>
      <c r="D79" s="3">
        <v>34600125</v>
      </c>
      <c r="E79" s="3">
        <v>24535255</v>
      </c>
      <c r="F79" s="3">
        <v>16384771</v>
      </c>
      <c r="G79" s="3">
        <v>16384771</v>
      </c>
      <c r="H79" s="3">
        <v>5203000</v>
      </c>
      <c r="I79" s="3">
        <v>18245000</v>
      </c>
      <c r="J79" s="3">
        <v>25984760</v>
      </c>
      <c r="K79" s="3">
        <v>30225861</v>
      </c>
    </row>
    <row r="80" spans="1:11" ht="12.75" hidden="1">
      <c r="A80" s="2" t="s">
        <v>67</v>
      </c>
      <c r="B80" s="3">
        <v>16383035</v>
      </c>
      <c r="C80" s="3">
        <v>17702332</v>
      </c>
      <c r="D80" s="3">
        <v>23506776</v>
      </c>
      <c r="E80" s="3">
        <v>28285800</v>
      </c>
      <c r="F80" s="3">
        <v>28285800</v>
      </c>
      <c r="G80" s="3">
        <v>28285800</v>
      </c>
      <c r="H80" s="3">
        <v>71795527</v>
      </c>
      <c r="I80" s="3">
        <v>28831854</v>
      </c>
      <c r="J80" s="3">
        <v>30215783</v>
      </c>
      <c r="K80" s="3">
        <v>31998514</v>
      </c>
    </row>
    <row r="81" spans="1:11" ht="12.75" hidden="1">
      <c r="A81" s="2" t="s">
        <v>68</v>
      </c>
      <c r="B81" s="3">
        <v>6781613</v>
      </c>
      <c r="C81" s="3">
        <v>14499534</v>
      </c>
      <c r="D81" s="3">
        <v>5396525</v>
      </c>
      <c r="E81" s="3">
        <v>4769705</v>
      </c>
      <c r="F81" s="3">
        <v>4769705</v>
      </c>
      <c r="G81" s="3">
        <v>4769705</v>
      </c>
      <c r="H81" s="3">
        <v>4769705</v>
      </c>
      <c r="I81" s="3">
        <v>4031368</v>
      </c>
      <c r="J81" s="3">
        <v>4224874</v>
      </c>
      <c r="K81" s="3">
        <v>4474141</v>
      </c>
    </row>
    <row r="82" spans="1:11" ht="12.75" hidden="1">
      <c r="A82" s="2" t="s">
        <v>69</v>
      </c>
      <c r="B82" s="3">
        <v>38205</v>
      </c>
      <c r="C82" s="3">
        <v>270734</v>
      </c>
      <c r="D82" s="3">
        <v>270734</v>
      </c>
      <c r="E82" s="3">
        <v>270734</v>
      </c>
      <c r="F82" s="3">
        <v>270734</v>
      </c>
      <c r="G82" s="3">
        <v>270734</v>
      </c>
      <c r="H82" s="3">
        <v>225612</v>
      </c>
      <c r="I82" s="3">
        <v>270734</v>
      </c>
      <c r="J82" s="3">
        <v>270734</v>
      </c>
      <c r="K82" s="3">
        <v>270734</v>
      </c>
    </row>
    <row r="83" spans="1:11" ht="12.75" hidden="1">
      <c r="A83" s="2" t="s">
        <v>70</v>
      </c>
      <c r="B83" s="3">
        <v>108524488</v>
      </c>
      <c r="C83" s="3">
        <v>104869924</v>
      </c>
      <c r="D83" s="3">
        <v>163140721</v>
      </c>
      <c r="E83" s="3">
        <v>177227081</v>
      </c>
      <c r="F83" s="3">
        <v>142816151</v>
      </c>
      <c r="G83" s="3">
        <v>142816151</v>
      </c>
      <c r="H83" s="3">
        <v>199492670</v>
      </c>
      <c r="I83" s="3">
        <v>142408300</v>
      </c>
      <c r="J83" s="3">
        <v>151975253</v>
      </c>
      <c r="K83" s="3">
        <v>160941793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2910000</v>
      </c>
      <c r="G84" s="3">
        <v>2910000</v>
      </c>
      <c r="H84" s="3">
        <v>0</v>
      </c>
      <c r="I84" s="3">
        <v>2910000</v>
      </c>
      <c r="J84" s="3">
        <v>3049680</v>
      </c>
      <c r="K84" s="3">
        <v>3229611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44252177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13540648</v>
      </c>
      <c r="C5" s="6">
        <v>7500000</v>
      </c>
      <c r="D5" s="23">
        <v>5006237</v>
      </c>
      <c r="E5" s="24">
        <v>4500000</v>
      </c>
      <c r="F5" s="6">
        <v>4500000</v>
      </c>
      <c r="G5" s="25">
        <v>4500000</v>
      </c>
      <c r="H5" s="26">
        <v>0</v>
      </c>
      <c r="I5" s="24">
        <v>6782100</v>
      </c>
      <c r="J5" s="6">
        <v>7107800</v>
      </c>
      <c r="K5" s="25">
        <v>7526900</v>
      </c>
    </row>
    <row r="6" spans="1:11" ht="13.5">
      <c r="A6" s="22" t="s">
        <v>18</v>
      </c>
      <c r="B6" s="6">
        <v>30809036</v>
      </c>
      <c r="C6" s="6">
        <v>47769000</v>
      </c>
      <c r="D6" s="23">
        <v>37182647</v>
      </c>
      <c r="E6" s="24">
        <v>38200000</v>
      </c>
      <c r="F6" s="6">
        <v>47220000</v>
      </c>
      <c r="G6" s="25">
        <v>47220000</v>
      </c>
      <c r="H6" s="26">
        <v>0</v>
      </c>
      <c r="I6" s="24">
        <v>71507000</v>
      </c>
      <c r="J6" s="6">
        <v>74939200</v>
      </c>
      <c r="K6" s="25">
        <v>79360600</v>
      </c>
    </row>
    <row r="7" spans="1:11" ht="13.5">
      <c r="A7" s="22" t="s">
        <v>19</v>
      </c>
      <c r="B7" s="6">
        <v>718490</v>
      </c>
      <c r="C7" s="6">
        <v>49501</v>
      </c>
      <c r="D7" s="23">
        <v>273441</v>
      </c>
      <c r="E7" s="24">
        <v>220000</v>
      </c>
      <c r="F7" s="6">
        <v>220000</v>
      </c>
      <c r="G7" s="25">
        <v>220000</v>
      </c>
      <c r="H7" s="26">
        <v>0</v>
      </c>
      <c r="I7" s="24">
        <v>78600</v>
      </c>
      <c r="J7" s="6">
        <v>82400</v>
      </c>
      <c r="K7" s="25">
        <v>87200</v>
      </c>
    </row>
    <row r="8" spans="1:11" ht="13.5">
      <c r="A8" s="22" t="s">
        <v>20</v>
      </c>
      <c r="B8" s="6">
        <v>42286000</v>
      </c>
      <c r="C8" s="6">
        <v>50802000</v>
      </c>
      <c r="D8" s="23">
        <v>67477589</v>
      </c>
      <c r="E8" s="24">
        <v>55180000</v>
      </c>
      <c r="F8" s="6">
        <v>52384000</v>
      </c>
      <c r="G8" s="25">
        <v>52384000</v>
      </c>
      <c r="H8" s="26">
        <v>0</v>
      </c>
      <c r="I8" s="24">
        <v>64548000</v>
      </c>
      <c r="J8" s="6">
        <v>65122000</v>
      </c>
      <c r="K8" s="25">
        <v>66446000</v>
      </c>
    </row>
    <row r="9" spans="1:11" ht="13.5">
      <c r="A9" s="22" t="s">
        <v>21</v>
      </c>
      <c r="B9" s="6">
        <v>9220319</v>
      </c>
      <c r="C9" s="6">
        <v>6544002</v>
      </c>
      <c r="D9" s="23">
        <v>15487646</v>
      </c>
      <c r="E9" s="24">
        <v>12419550</v>
      </c>
      <c r="F9" s="6">
        <v>12419550</v>
      </c>
      <c r="G9" s="25">
        <v>12419550</v>
      </c>
      <c r="H9" s="26">
        <v>0</v>
      </c>
      <c r="I9" s="24">
        <v>19159800</v>
      </c>
      <c r="J9" s="6">
        <v>19467700</v>
      </c>
      <c r="K9" s="25">
        <v>20616300</v>
      </c>
    </row>
    <row r="10" spans="1:11" ht="25.5">
      <c r="A10" s="27" t="s">
        <v>105</v>
      </c>
      <c r="B10" s="28">
        <f>SUM(B5:B9)</f>
        <v>96574493</v>
      </c>
      <c r="C10" s="29">
        <f aca="true" t="shared" si="0" ref="C10:K10">SUM(C5:C9)</f>
        <v>112664503</v>
      </c>
      <c r="D10" s="30">
        <f t="shared" si="0"/>
        <v>125427560</v>
      </c>
      <c r="E10" s="28">
        <f t="shared" si="0"/>
        <v>110519550</v>
      </c>
      <c r="F10" s="29">
        <f t="shared" si="0"/>
        <v>116743550</v>
      </c>
      <c r="G10" s="31">
        <f t="shared" si="0"/>
        <v>116743550</v>
      </c>
      <c r="H10" s="32">
        <f t="shared" si="0"/>
        <v>0</v>
      </c>
      <c r="I10" s="28">
        <f t="shared" si="0"/>
        <v>162075500</v>
      </c>
      <c r="J10" s="29">
        <f t="shared" si="0"/>
        <v>166719100</v>
      </c>
      <c r="K10" s="31">
        <f t="shared" si="0"/>
        <v>174037000</v>
      </c>
    </row>
    <row r="11" spans="1:11" ht="13.5">
      <c r="A11" s="22" t="s">
        <v>22</v>
      </c>
      <c r="B11" s="6">
        <v>23211448</v>
      </c>
      <c r="C11" s="6">
        <v>28613000</v>
      </c>
      <c r="D11" s="23">
        <v>35685133</v>
      </c>
      <c r="E11" s="24">
        <v>43093004</v>
      </c>
      <c r="F11" s="6">
        <v>44151703</v>
      </c>
      <c r="G11" s="25">
        <v>44151703</v>
      </c>
      <c r="H11" s="26">
        <v>0</v>
      </c>
      <c r="I11" s="24">
        <v>47380800</v>
      </c>
      <c r="J11" s="6">
        <v>49655300</v>
      </c>
      <c r="K11" s="25">
        <v>52584100</v>
      </c>
    </row>
    <row r="12" spans="1:11" ht="13.5">
      <c r="A12" s="22" t="s">
        <v>23</v>
      </c>
      <c r="B12" s="6">
        <v>1912341</v>
      </c>
      <c r="C12" s="6">
        <v>3191000</v>
      </c>
      <c r="D12" s="23">
        <v>2808265</v>
      </c>
      <c r="E12" s="24">
        <v>3313160</v>
      </c>
      <c r="F12" s="6">
        <v>3123910</v>
      </c>
      <c r="G12" s="25">
        <v>3123910</v>
      </c>
      <c r="H12" s="26">
        <v>0</v>
      </c>
      <c r="I12" s="24">
        <v>3109000</v>
      </c>
      <c r="J12" s="6">
        <v>3258200</v>
      </c>
      <c r="K12" s="25">
        <v>3450500</v>
      </c>
    </row>
    <row r="13" spans="1:11" ht="13.5">
      <c r="A13" s="22" t="s">
        <v>106</v>
      </c>
      <c r="B13" s="6">
        <v>0</v>
      </c>
      <c r="C13" s="6">
        <v>0</v>
      </c>
      <c r="D13" s="23">
        <v>16747545</v>
      </c>
      <c r="E13" s="24">
        <v>500000</v>
      </c>
      <c r="F13" s="6">
        <v>500000</v>
      </c>
      <c r="G13" s="25">
        <v>500000</v>
      </c>
      <c r="H13" s="26">
        <v>0</v>
      </c>
      <c r="I13" s="24">
        <v>529000</v>
      </c>
      <c r="J13" s="6">
        <v>554400</v>
      </c>
      <c r="K13" s="25">
        <v>587100</v>
      </c>
    </row>
    <row r="14" spans="1:11" ht="13.5">
      <c r="A14" s="22" t="s">
        <v>24</v>
      </c>
      <c r="B14" s="6">
        <v>87871</v>
      </c>
      <c r="C14" s="6">
        <v>294000</v>
      </c>
      <c r="D14" s="23">
        <v>230716</v>
      </c>
      <c r="E14" s="24">
        <v>100000</v>
      </c>
      <c r="F14" s="6">
        <v>100000</v>
      </c>
      <c r="G14" s="25">
        <v>100000</v>
      </c>
      <c r="H14" s="26">
        <v>0</v>
      </c>
      <c r="I14" s="24">
        <v>75100</v>
      </c>
      <c r="J14" s="6">
        <v>78700</v>
      </c>
      <c r="K14" s="25">
        <v>83400</v>
      </c>
    </row>
    <row r="15" spans="1:11" ht="13.5">
      <c r="A15" s="22" t="s">
        <v>25</v>
      </c>
      <c r="B15" s="6">
        <v>25790966</v>
      </c>
      <c r="C15" s="6">
        <v>25001000</v>
      </c>
      <c r="D15" s="23">
        <v>20339285</v>
      </c>
      <c r="E15" s="24">
        <v>29685000</v>
      </c>
      <c r="F15" s="6">
        <v>39220021</v>
      </c>
      <c r="G15" s="25">
        <v>39220021</v>
      </c>
      <c r="H15" s="26">
        <v>0</v>
      </c>
      <c r="I15" s="24">
        <v>45487900</v>
      </c>
      <c r="J15" s="6">
        <v>47551300</v>
      </c>
      <c r="K15" s="25">
        <v>50209300</v>
      </c>
    </row>
    <row r="16" spans="1:11" ht="13.5">
      <c r="A16" s="33" t="s">
        <v>26</v>
      </c>
      <c r="B16" s="6">
        <v>0</v>
      </c>
      <c r="C16" s="6">
        <v>0</v>
      </c>
      <c r="D16" s="23">
        <v>1409129</v>
      </c>
      <c r="E16" s="24">
        <v>0</v>
      </c>
      <c r="F16" s="6">
        <v>850000</v>
      </c>
      <c r="G16" s="25">
        <v>850000</v>
      </c>
      <c r="H16" s="26">
        <v>0</v>
      </c>
      <c r="I16" s="24">
        <v>750600</v>
      </c>
      <c r="J16" s="6">
        <v>786600</v>
      </c>
      <c r="K16" s="25">
        <v>833000</v>
      </c>
    </row>
    <row r="17" spans="1:11" ht="13.5">
      <c r="A17" s="22" t="s">
        <v>27</v>
      </c>
      <c r="B17" s="6">
        <v>39305989</v>
      </c>
      <c r="C17" s="6">
        <v>24282000</v>
      </c>
      <c r="D17" s="23">
        <v>41852379</v>
      </c>
      <c r="E17" s="24">
        <v>33765000</v>
      </c>
      <c r="F17" s="6">
        <v>30057604</v>
      </c>
      <c r="G17" s="25">
        <v>30057604</v>
      </c>
      <c r="H17" s="26">
        <v>0</v>
      </c>
      <c r="I17" s="24">
        <v>66410110</v>
      </c>
      <c r="J17" s="6">
        <v>69717800</v>
      </c>
      <c r="K17" s="25">
        <v>73979000</v>
      </c>
    </row>
    <row r="18" spans="1:11" ht="13.5">
      <c r="A18" s="34" t="s">
        <v>28</v>
      </c>
      <c r="B18" s="35">
        <f>SUM(B11:B17)</f>
        <v>90308615</v>
      </c>
      <c r="C18" s="36">
        <f aca="true" t="shared" si="1" ref="C18:K18">SUM(C11:C17)</f>
        <v>81381000</v>
      </c>
      <c r="D18" s="37">
        <f t="shared" si="1"/>
        <v>119072452</v>
      </c>
      <c r="E18" s="35">
        <f t="shared" si="1"/>
        <v>110456164</v>
      </c>
      <c r="F18" s="36">
        <f t="shared" si="1"/>
        <v>118003238</v>
      </c>
      <c r="G18" s="38">
        <f t="shared" si="1"/>
        <v>118003238</v>
      </c>
      <c r="H18" s="39">
        <f t="shared" si="1"/>
        <v>0</v>
      </c>
      <c r="I18" s="35">
        <f t="shared" si="1"/>
        <v>163742510</v>
      </c>
      <c r="J18" s="36">
        <f t="shared" si="1"/>
        <v>171602300</v>
      </c>
      <c r="K18" s="38">
        <f t="shared" si="1"/>
        <v>181726400</v>
      </c>
    </row>
    <row r="19" spans="1:11" ht="13.5">
      <c r="A19" s="34" t="s">
        <v>29</v>
      </c>
      <c r="B19" s="40">
        <f>+B10-B18</f>
        <v>6265878</v>
      </c>
      <c r="C19" s="41">
        <f aca="true" t="shared" si="2" ref="C19:K19">+C10-C18</f>
        <v>31283503</v>
      </c>
      <c r="D19" s="42">
        <f t="shared" si="2"/>
        <v>6355108</v>
      </c>
      <c r="E19" s="40">
        <f t="shared" si="2"/>
        <v>63386</v>
      </c>
      <c r="F19" s="41">
        <f t="shared" si="2"/>
        <v>-1259688</v>
      </c>
      <c r="G19" s="43">
        <f t="shared" si="2"/>
        <v>-1259688</v>
      </c>
      <c r="H19" s="44">
        <f t="shared" si="2"/>
        <v>0</v>
      </c>
      <c r="I19" s="40">
        <f t="shared" si="2"/>
        <v>-1667010</v>
      </c>
      <c r="J19" s="41">
        <f t="shared" si="2"/>
        <v>-4883200</v>
      </c>
      <c r="K19" s="43">
        <f t="shared" si="2"/>
        <v>-7689400</v>
      </c>
    </row>
    <row r="20" spans="1:11" ht="13.5">
      <c r="A20" s="22" t="s">
        <v>30</v>
      </c>
      <c r="B20" s="24">
        <v>21688021</v>
      </c>
      <c r="C20" s="6">
        <v>0</v>
      </c>
      <c r="D20" s="23">
        <v>14531370</v>
      </c>
      <c r="E20" s="24">
        <v>0</v>
      </c>
      <c r="F20" s="6">
        <v>2734000</v>
      </c>
      <c r="G20" s="25">
        <v>2734000</v>
      </c>
      <c r="H20" s="26">
        <v>0</v>
      </c>
      <c r="I20" s="24">
        <v>40974000</v>
      </c>
      <c r="J20" s="6">
        <v>63992000</v>
      </c>
      <c r="K20" s="25">
        <v>35773000</v>
      </c>
    </row>
    <row r="21" spans="1:11" ht="13.5">
      <c r="A21" s="22" t="s">
        <v>107</v>
      </c>
      <c r="B21" s="45">
        <v>0</v>
      </c>
      <c r="C21" s="46">
        <v>0</v>
      </c>
      <c r="D21" s="47">
        <v>0</v>
      </c>
      <c r="E21" s="45">
        <v>0</v>
      </c>
      <c r="F21" s="46">
        <v>420000</v>
      </c>
      <c r="G21" s="48">
        <v>420000</v>
      </c>
      <c r="H21" s="49">
        <v>0</v>
      </c>
      <c r="I21" s="45">
        <v>400000</v>
      </c>
      <c r="J21" s="46">
        <v>30000</v>
      </c>
      <c r="K21" s="48">
        <v>30000</v>
      </c>
    </row>
    <row r="22" spans="1:11" ht="25.5">
      <c r="A22" s="50" t="s">
        <v>108</v>
      </c>
      <c r="B22" s="51">
        <f>SUM(B19:B21)</f>
        <v>27953899</v>
      </c>
      <c r="C22" s="52">
        <f aca="true" t="shared" si="3" ref="C22:K22">SUM(C19:C21)</f>
        <v>31283503</v>
      </c>
      <c r="D22" s="53">
        <f t="shared" si="3"/>
        <v>20886478</v>
      </c>
      <c r="E22" s="51">
        <f t="shared" si="3"/>
        <v>63386</v>
      </c>
      <c r="F22" s="52">
        <f t="shared" si="3"/>
        <v>1894312</v>
      </c>
      <c r="G22" s="54">
        <f t="shared" si="3"/>
        <v>1894312</v>
      </c>
      <c r="H22" s="55">
        <f t="shared" si="3"/>
        <v>0</v>
      </c>
      <c r="I22" s="51">
        <f t="shared" si="3"/>
        <v>39706990</v>
      </c>
      <c r="J22" s="52">
        <f t="shared" si="3"/>
        <v>59138800</v>
      </c>
      <c r="K22" s="54">
        <f t="shared" si="3"/>
        <v>28113600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27953899</v>
      </c>
      <c r="C24" s="41">
        <f aca="true" t="shared" si="4" ref="C24:K24">SUM(C22:C23)</f>
        <v>31283503</v>
      </c>
      <c r="D24" s="42">
        <f t="shared" si="4"/>
        <v>20886478</v>
      </c>
      <c r="E24" s="40">
        <f t="shared" si="4"/>
        <v>63386</v>
      </c>
      <c r="F24" s="41">
        <f t="shared" si="4"/>
        <v>1894312</v>
      </c>
      <c r="G24" s="43">
        <f t="shared" si="4"/>
        <v>1894312</v>
      </c>
      <c r="H24" s="44">
        <f t="shared" si="4"/>
        <v>0</v>
      </c>
      <c r="I24" s="40">
        <f t="shared" si="4"/>
        <v>39706990</v>
      </c>
      <c r="J24" s="41">
        <f t="shared" si="4"/>
        <v>59138800</v>
      </c>
      <c r="K24" s="43">
        <f t="shared" si="4"/>
        <v>28113600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16409857</v>
      </c>
      <c r="C27" s="7">
        <v>75518000</v>
      </c>
      <c r="D27" s="64">
        <v>30802786</v>
      </c>
      <c r="E27" s="65">
        <v>23500000</v>
      </c>
      <c r="F27" s="7">
        <v>23500000</v>
      </c>
      <c r="G27" s="66">
        <v>23500000</v>
      </c>
      <c r="H27" s="67">
        <v>0</v>
      </c>
      <c r="I27" s="65">
        <v>40974000</v>
      </c>
      <c r="J27" s="7">
        <v>63992000</v>
      </c>
      <c r="K27" s="66">
        <v>35773000</v>
      </c>
    </row>
    <row r="28" spans="1:11" ht="13.5">
      <c r="A28" s="68" t="s">
        <v>30</v>
      </c>
      <c r="B28" s="6">
        <v>15634300</v>
      </c>
      <c r="C28" s="6">
        <v>74814000</v>
      </c>
      <c r="D28" s="23">
        <v>28922029</v>
      </c>
      <c r="E28" s="24">
        <v>23500000</v>
      </c>
      <c r="F28" s="6">
        <v>22000000</v>
      </c>
      <c r="G28" s="25">
        <v>22000000</v>
      </c>
      <c r="H28" s="26">
        <v>0</v>
      </c>
      <c r="I28" s="24">
        <v>39474000</v>
      </c>
      <c r="J28" s="6">
        <v>63992000</v>
      </c>
      <c r="K28" s="25">
        <v>35773000</v>
      </c>
    </row>
    <row r="29" spans="1:11" ht="13.5">
      <c r="A29" s="22" t="s">
        <v>110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775557</v>
      </c>
      <c r="C31" s="6">
        <v>704000</v>
      </c>
      <c r="D31" s="23">
        <v>1880757</v>
      </c>
      <c r="E31" s="24">
        <v>0</v>
      </c>
      <c r="F31" s="6">
        <v>1500000</v>
      </c>
      <c r="G31" s="25">
        <v>1500000</v>
      </c>
      <c r="H31" s="26">
        <v>0</v>
      </c>
      <c r="I31" s="24">
        <v>1500000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16409857</v>
      </c>
      <c r="C32" s="7">
        <f aca="true" t="shared" si="5" ref="C32:K32">SUM(C28:C31)</f>
        <v>75518000</v>
      </c>
      <c r="D32" s="64">
        <f t="shared" si="5"/>
        <v>30802786</v>
      </c>
      <c r="E32" s="65">
        <f t="shared" si="5"/>
        <v>23500000</v>
      </c>
      <c r="F32" s="7">
        <f t="shared" si="5"/>
        <v>23500000</v>
      </c>
      <c r="G32" s="66">
        <f t="shared" si="5"/>
        <v>23500000</v>
      </c>
      <c r="H32" s="67">
        <f t="shared" si="5"/>
        <v>0</v>
      </c>
      <c r="I32" s="65">
        <f t="shared" si="5"/>
        <v>40974000</v>
      </c>
      <c r="J32" s="7">
        <f t="shared" si="5"/>
        <v>63992000</v>
      </c>
      <c r="K32" s="66">
        <f t="shared" si="5"/>
        <v>35773000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133558355</v>
      </c>
      <c r="C35" s="6">
        <v>52067000</v>
      </c>
      <c r="D35" s="23">
        <v>124429112</v>
      </c>
      <c r="E35" s="24">
        <v>168480000</v>
      </c>
      <c r="F35" s="6">
        <v>168480000</v>
      </c>
      <c r="G35" s="25">
        <v>168480000</v>
      </c>
      <c r="H35" s="26">
        <v>178683931</v>
      </c>
      <c r="I35" s="24">
        <v>187714364</v>
      </c>
      <c r="J35" s="6">
        <v>196558464</v>
      </c>
      <c r="K35" s="25">
        <v>207951256</v>
      </c>
    </row>
    <row r="36" spans="1:11" ht="13.5">
      <c r="A36" s="22" t="s">
        <v>39</v>
      </c>
      <c r="B36" s="6">
        <v>521845018</v>
      </c>
      <c r="C36" s="6">
        <v>157701000</v>
      </c>
      <c r="D36" s="23">
        <v>572070911</v>
      </c>
      <c r="E36" s="24">
        <v>573710000</v>
      </c>
      <c r="F36" s="6">
        <v>573710000</v>
      </c>
      <c r="G36" s="25">
        <v>573710000</v>
      </c>
      <c r="H36" s="26">
        <v>581707741</v>
      </c>
      <c r="I36" s="24">
        <v>578088539</v>
      </c>
      <c r="J36" s="6">
        <v>641536739</v>
      </c>
      <c r="K36" s="25">
        <v>676736439</v>
      </c>
    </row>
    <row r="37" spans="1:11" ht="13.5">
      <c r="A37" s="22" t="s">
        <v>40</v>
      </c>
      <c r="B37" s="6">
        <v>1820326</v>
      </c>
      <c r="C37" s="6">
        <v>17299000</v>
      </c>
      <c r="D37" s="23">
        <v>25984808</v>
      </c>
      <c r="E37" s="24">
        <v>10150000</v>
      </c>
      <c r="F37" s="6">
        <v>10150000</v>
      </c>
      <c r="G37" s="25">
        <v>10150000</v>
      </c>
      <c r="H37" s="26">
        <v>57970174</v>
      </c>
      <c r="I37" s="24">
        <v>24918216</v>
      </c>
      <c r="J37" s="6">
        <v>26042108</v>
      </c>
      <c r="K37" s="25">
        <v>27478262</v>
      </c>
    </row>
    <row r="38" spans="1:11" ht="13.5">
      <c r="A38" s="22" t="s">
        <v>41</v>
      </c>
      <c r="B38" s="6">
        <v>2477043</v>
      </c>
      <c r="C38" s="6">
        <v>2473000</v>
      </c>
      <c r="D38" s="23">
        <v>16984577</v>
      </c>
      <c r="E38" s="24">
        <v>1700000</v>
      </c>
      <c r="F38" s="6">
        <v>1700000</v>
      </c>
      <c r="G38" s="25">
        <v>1700000</v>
      </c>
      <c r="H38" s="26">
        <v>17005093</v>
      </c>
      <c r="I38" s="24">
        <v>17068000</v>
      </c>
      <c r="J38" s="6">
        <v>17068000</v>
      </c>
      <c r="K38" s="25">
        <v>17068000</v>
      </c>
    </row>
    <row r="39" spans="1:11" ht="13.5">
      <c r="A39" s="22" t="s">
        <v>42</v>
      </c>
      <c r="B39" s="6">
        <v>651106004</v>
      </c>
      <c r="C39" s="6">
        <v>189996000</v>
      </c>
      <c r="D39" s="23">
        <v>653530638</v>
      </c>
      <c r="E39" s="24">
        <v>730340000</v>
      </c>
      <c r="F39" s="6">
        <v>730340000</v>
      </c>
      <c r="G39" s="25">
        <v>730340000</v>
      </c>
      <c r="H39" s="26">
        <v>685416405</v>
      </c>
      <c r="I39" s="24">
        <v>723816687</v>
      </c>
      <c r="J39" s="6">
        <v>794985095</v>
      </c>
      <c r="K39" s="25">
        <v>840141433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-39361813</v>
      </c>
      <c r="C42" s="6">
        <v>-36815317</v>
      </c>
      <c r="D42" s="23">
        <v>33212623</v>
      </c>
      <c r="E42" s="24">
        <v>12</v>
      </c>
      <c r="F42" s="6">
        <v>1191067</v>
      </c>
      <c r="G42" s="25">
        <v>1191067</v>
      </c>
      <c r="H42" s="26">
        <v>57464929</v>
      </c>
      <c r="I42" s="24">
        <v>31624630</v>
      </c>
      <c r="J42" s="6">
        <v>57826120</v>
      </c>
      <c r="K42" s="25">
        <v>38047670</v>
      </c>
    </row>
    <row r="43" spans="1:11" ht="13.5">
      <c r="A43" s="22" t="s">
        <v>45</v>
      </c>
      <c r="B43" s="6">
        <v>40286543</v>
      </c>
      <c r="C43" s="6">
        <v>38012373</v>
      </c>
      <c r="D43" s="23">
        <v>-28207036</v>
      </c>
      <c r="E43" s="24">
        <v>0</v>
      </c>
      <c r="F43" s="6">
        <v>0</v>
      </c>
      <c r="G43" s="25">
        <v>0</v>
      </c>
      <c r="H43" s="26">
        <v>-13631659</v>
      </c>
      <c r="I43" s="24">
        <v>-35574000</v>
      </c>
      <c r="J43" s="6">
        <v>-58962000</v>
      </c>
      <c r="K43" s="25">
        <v>-30743000</v>
      </c>
    </row>
    <row r="44" spans="1:11" ht="13.5">
      <c r="A44" s="22" t="s">
        <v>46</v>
      </c>
      <c r="B44" s="6">
        <v>137994</v>
      </c>
      <c r="C44" s="6">
        <v>-134332</v>
      </c>
      <c r="D44" s="23">
        <v>254102</v>
      </c>
      <c r="E44" s="24">
        <v>0</v>
      </c>
      <c r="F44" s="6">
        <v>0</v>
      </c>
      <c r="G44" s="25">
        <v>0</v>
      </c>
      <c r="H44" s="26">
        <v>-6888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-1540276</v>
      </c>
      <c r="C45" s="7">
        <v>5947983</v>
      </c>
      <c r="D45" s="64">
        <v>2813714</v>
      </c>
      <c r="E45" s="65">
        <v>5948012</v>
      </c>
      <c r="F45" s="7">
        <v>1191067</v>
      </c>
      <c r="G45" s="66">
        <v>1191067</v>
      </c>
      <c r="H45" s="67">
        <v>43826382</v>
      </c>
      <c r="I45" s="65">
        <v>-3075387</v>
      </c>
      <c r="J45" s="7">
        <v>-4211267</v>
      </c>
      <c r="K45" s="66">
        <v>3093403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52393161</v>
      </c>
      <c r="C48" s="6">
        <v>31269000</v>
      </c>
      <c r="D48" s="23">
        <v>2367160</v>
      </c>
      <c r="E48" s="24">
        <v>14980000</v>
      </c>
      <c r="F48" s="6">
        <v>14980000</v>
      </c>
      <c r="G48" s="25">
        <v>14980000</v>
      </c>
      <c r="H48" s="26">
        <v>32710834</v>
      </c>
      <c r="I48" s="24">
        <v>12145800</v>
      </c>
      <c r="J48" s="6">
        <v>12728800</v>
      </c>
      <c r="K48" s="25">
        <v>13479900</v>
      </c>
    </row>
    <row r="49" spans="1:11" ht="13.5">
      <c r="A49" s="22" t="s">
        <v>50</v>
      </c>
      <c r="B49" s="6">
        <f>+B75</f>
        <v>-53330962.05196739</v>
      </c>
      <c r="C49" s="6">
        <f aca="true" t="shared" si="6" ref="C49:K49">+C75</f>
        <v>7000000</v>
      </c>
      <c r="D49" s="23">
        <f t="shared" si="6"/>
        <v>-166446135.42160603</v>
      </c>
      <c r="E49" s="24">
        <f t="shared" si="6"/>
        <v>1799965.8197499798</v>
      </c>
      <c r="F49" s="6">
        <f t="shared" si="6"/>
        <v>-125870608.07255429</v>
      </c>
      <c r="G49" s="25">
        <f t="shared" si="6"/>
        <v>-125870608.07255429</v>
      </c>
      <c r="H49" s="26">
        <f t="shared" si="6"/>
        <v>51649028</v>
      </c>
      <c r="I49" s="24">
        <f t="shared" si="6"/>
        <v>-66234686.61419062</v>
      </c>
      <c r="J49" s="6">
        <f t="shared" si="6"/>
        <v>-84847865.83638035</v>
      </c>
      <c r="K49" s="25">
        <f t="shared" si="6"/>
        <v>-98249735.79316786</v>
      </c>
    </row>
    <row r="50" spans="1:11" ht="13.5">
      <c r="A50" s="34" t="s">
        <v>51</v>
      </c>
      <c r="B50" s="7">
        <f>+B48-B49</f>
        <v>105724123.05196738</v>
      </c>
      <c r="C50" s="7">
        <f aca="true" t="shared" si="7" ref="C50:K50">+C48-C49</f>
        <v>24269000</v>
      </c>
      <c r="D50" s="64">
        <f t="shared" si="7"/>
        <v>168813295.42160603</v>
      </c>
      <c r="E50" s="65">
        <f t="shared" si="7"/>
        <v>13180034.18025002</v>
      </c>
      <c r="F50" s="7">
        <f t="shared" si="7"/>
        <v>140850608.0725543</v>
      </c>
      <c r="G50" s="66">
        <f t="shared" si="7"/>
        <v>140850608.0725543</v>
      </c>
      <c r="H50" s="67">
        <f t="shared" si="7"/>
        <v>-18938194</v>
      </c>
      <c r="I50" s="65">
        <f t="shared" si="7"/>
        <v>78380486.61419062</v>
      </c>
      <c r="J50" s="7">
        <f t="shared" si="7"/>
        <v>97576665.83638035</v>
      </c>
      <c r="K50" s="66">
        <f t="shared" si="7"/>
        <v>111729635.79316786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16462857</v>
      </c>
      <c r="C53" s="6">
        <v>151220000</v>
      </c>
      <c r="D53" s="23">
        <v>566025090</v>
      </c>
      <c r="E53" s="24">
        <v>210000</v>
      </c>
      <c r="F53" s="6">
        <v>210000</v>
      </c>
      <c r="G53" s="25">
        <v>210000</v>
      </c>
      <c r="H53" s="26">
        <v>-23290000</v>
      </c>
      <c r="I53" s="24">
        <v>787030</v>
      </c>
      <c r="J53" s="6">
        <v>797629</v>
      </c>
      <c r="K53" s="25">
        <v>811429</v>
      </c>
    </row>
    <row r="54" spans="1:11" ht="13.5">
      <c r="A54" s="22" t="s">
        <v>106</v>
      </c>
      <c r="B54" s="6">
        <v>0</v>
      </c>
      <c r="C54" s="6">
        <v>0</v>
      </c>
      <c r="D54" s="23">
        <v>16747545</v>
      </c>
      <c r="E54" s="24">
        <v>500000</v>
      </c>
      <c r="F54" s="6">
        <v>500000</v>
      </c>
      <c r="G54" s="25">
        <v>500000</v>
      </c>
      <c r="H54" s="26">
        <v>0</v>
      </c>
      <c r="I54" s="24">
        <v>529000</v>
      </c>
      <c r="J54" s="6">
        <v>554400</v>
      </c>
      <c r="K54" s="25">
        <v>587100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2313330</v>
      </c>
      <c r="C56" s="6">
        <v>656000</v>
      </c>
      <c r="D56" s="23">
        <v>2192606</v>
      </c>
      <c r="E56" s="24">
        <v>0</v>
      </c>
      <c r="F56" s="6">
        <v>3635000</v>
      </c>
      <c r="G56" s="25">
        <v>3635000</v>
      </c>
      <c r="H56" s="26">
        <v>0</v>
      </c>
      <c r="I56" s="24">
        <v>5897500</v>
      </c>
      <c r="J56" s="6">
        <v>6060600</v>
      </c>
      <c r="K56" s="25">
        <v>6270232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2552000</v>
      </c>
      <c r="F59" s="6">
        <v>2552000</v>
      </c>
      <c r="G59" s="25">
        <v>2552000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1859</v>
      </c>
      <c r="G63" s="93">
        <v>1859</v>
      </c>
      <c r="H63" s="94">
        <v>1859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2233</v>
      </c>
      <c r="G64" s="93">
        <v>2233</v>
      </c>
      <c r="H64" s="94">
        <v>2233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4642</v>
      </c>
      <c r="G65" s="93">
        <v>4642</v>
      </c>
      <c r="H65" s="94">
        <v>4642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0.7268452645037187</v>
      </c>
      <c r="C70" s="5">
        <f aca="true" t="shared" si="8" ref="C70:K70">IF(ISERROR(C71/C72),0,(C71/C72))</f>
        <v>0</v>
      </c>
      <c r="D70" s="5">
        <f t="shared" si="8"/>
        <v>1.9842286975308674</v>
      </c>
      <c r="E70" s="5">
        <f t="shared" si="8"/>
        <v>2.1770859885467134E-07</v>
      </c>
      <c r="F70" s="5">
        <f t="shared" si="8"/>
        <v>0.8131885864493904</v>
      </c>
      <c r="G70" s="5">
        <f t="shared" si="8"/>
        <v>0.8131885864493904</v>
      </c>
      <c r="H70" s="5">
        <f t="shared" si="8"/>
        <v>0</v>
      </c>
      <c r="I70" s="5">
        <f t="shared" si="8"/>
        <v>0.47892695556337733</v>
      </c>
      <c r="J70" s="5">
        <f t="shared" si="8"/>
        <v>0.5644963734316311</v>
      </c>
      <c r="K70" s="5">
        <f t="shared" si="8"/>
        <v>0.6084515617122371</v>
      </c>
    </row>
    <row r="71" spans="1:11" ht="12.75" hidden="1">
      <c r="A71" s="1" t="s">
        <v>112</v>
      </c>
      <c r="B71" s="1">
        <f>+B83</f>
        <v>38937103</v>
      </c>
      <c r="C71" s="1">
        <f aca="true" t="shared" si="9" ref="C71:K71">+C83</f>
        <v>0</v>
      </c>
      <c r="D71" s="1">
        <f t="shared" si="9"/>
        <v>114443426</v>
      </c>
      <c r="E71" s="1">
        <f t="shared" si="9"/>
        <v>12</v>
      </c>
      <c r="F71" s="1">
        <f t="shared" si="9"/>
        <v>52157550</v>
      </c>
      <c r="G71" s="1">
        <f t="shared" si="9"/>
        <v>52157550</v>
      </c>
      <c r="H71" s="1">
        <f t="shared" si="9"/>
        <v>58506634</v>
      </c>
      <c r="I71" s="1">
        <f t="shared" si="9"/>
        <v>46670905</v>
      </c>
      <c r="J71" s="1">
        <f t="shared" si="9"/>
        <v>57304680</v>
      </c>
      <c r="K71" s="1">
        <f t="shared" si="9"/>
        <v>65410855</v>
      </c>
    </row>
    <row r="72" spans="1:11" ht="12.75" hidden="1">
      <c r="A72" s="1" t="s">
        <v>113</v>
      </c>
      <c r="B72" s="1">
        <f>+B77</f>
        <v>53570003</v>
      </c>
      <c r="C72" s="1">
        <f aca="true" t="shared" si="10" ref="C72:K72">+C77</f>
        <v>61813002</v>
      </c>
      <c r="D72" s="1">
        <f t="shared" si="10"/>
        <v>57676530</v>
      </c>
      <c r="E72" s="1">
        <f t="shared" si="10"/>
        <v>55119550</v>
      </c>
      <c r="F72" s="1">
        <f t="shared" si="10"/>
        <v>64139550</v>
      </c>
      <c r="G72" s="1">
        <f t="shared" si="10"/>
        <v>64139550</v>
      </c>
      <c r="H72" s="1">
        <f t="shared" si="10"/>
        <v>0</v>
      </c>
      <c r="I72" s="1">
        <f t="shared" si="10"/>
        <v>97448900</v>
      </c>
      <c r="J72" s="1">
        <f t="shared" si="10"/>
        <v>101514700</v>
      </c>
      <c r="K72" s="1">
        <f t="shared" si="10"/>
        <v>107503800</v>
      </c>
    </row>
    <row r="73" spans="1:11" ht="12.75" hidden="1">
      <c r="A73" s="1" t="s">
        <v>114</v>
      </c>
      <c r="B73" s="1">
        <f>+B74</f>
        <v>-22329134.333333336</v>
      </c>
      <c r="C73" s="1">
        <f aca="true" t="shared" si="11" ref="C73:K73">+(C78+C80+C81+C82)-(B78+B80+B81+B82)</f>
        <v>-56814194</v>
      </c>
      <c r="D73" s="1">
        <f t="shared" si="11"/>
        <v>94248388</v>
      </c>
      <c r="E73" s="1">
        <f t="shared" si="11"/>
        <v>38400612</v>
      </c>
      <c r="F73" s="1">
        <f>+(F78+F80+F81+F82)-(D78+D80+D81+D82)</f>
        <v>38400612</v>
      </c>
      <c r="G73" s="1">
        <f>+(G78+G80+G81+G82)-(D78+D80+D81+D82)</f>
        <v>38400612</v>
      </c>
      <c r="H73" s="1">
        <f>+(H78+H80+H81+H82)-(D78+D80+D81+D82)</f>
        <v>23925444</v>
      </c>
      <c r="I73" s="1">
        <f>+(I78+I80+I81+I82)-(E78+E80+E81+E82)</f>
        <v>15106000</v>
      </c>
      <c r="J73" s="1">
        <f t="shared" si="11"/>
        <v>8261100</v>
      </c>
      <c r="K73" s="1">
        <f t="shared" si="11"/>
        <v>10641692</v>
      </c>
    </row>
    <row r="74" spans="1:11" ht="12.75" hidden="1">
      <c r="A74" s="1" t="s">
        <v>115</v>
      </c>
      <c r="B74" s="1">
        <f>+TREND(C74:E74)</f>
        <v>-22329134.333333336</v>
      </c>
      <c r="C74" s="1">
        <f>+C73</f>
        <v>-56814194</v>
      </c>
      <c r="D74" s="1">
        <f aca="true" t="shared" si="12" ref="D74:K74">+D73</f>
        <v>94248388</v>
      </c>
      <c r="E74" s="1">
        <f t="shared" si="12"/>
        <v>38400612</v>
      </c>
      <c r="F74" s="1">
        <f t="shared" si="12"/>
        <v>38400612</v>
      </c>
      <c r="G74" s="1">
        <f t="shared" si="12"/>
        <v>38400612</v>
      </c>
      <c r="H74" s="1">
        <f t="shared" si="12"/>
        <v>23925444</v>
      </c>
      <c r="I74" s="1">
        <f t="shared" si="12"/>
        <v>15106000</v>
      </c>
      <c r="J74" s="1">
        <f t="shared" si="12"/>
        <v>8261100</v>
      </c>
      <c r="K74" s="1">
        <f t="shared" si="12"/>
        <v>10641692</v>
      </c>
    </row>
    <row r="75" spans="1:11" ht="12.75" hidden="1">
      <c r="A75" s="1" t="s">
        <v>116</v>
      </c>
      <c r="B75" s="1">
        <f>+B84-(((B80+B81+B78)*B70)-B79)</f>
        <v>-53330962.05196739</v>
      </c>
      <c r="C75" s="1">
        <f aca="true" t="shared" si="13" ref="C75:K75">+C84-(((C80+C81+C78)*C70)-C79)</f>
        <v>7000000</v>
      </c>
      <c r="D75" s="1">
        <f t="shared" si="13"/>
        <v>-166446135.42160603</v>
      </c>
      <c r="E75" s="1">
        <f t="shared" si="13"/>
        <v>1799965.8197499798</v>
      </c>
      <c r="F75" s="1">
        <f t="shared" si="13"/>
        <v>-125870608.07255429</v>
      </c>
      <c r="G75" s="1">
        <f t="shared" si="13"/>
        <v>-125870608.07255429</v>
      </c>
      <c r="H75" s="1">
        <f t="shared" si="13"/>
        <v>51649028</v>
      </c>
      <c r="I75" s="1">
        <f t="shared" si="13"/>
        <v>-66234686.61419062</v>
      </c>
      <c r="J75" s="1">
        <f t="shared" si="13"/>
        <v>-84847865.83638035</v>
      </c>
      <c r="K75" s="1">
        <f t="shared" si="13"/>
        <v>-98249735.79316786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53570003</v>
      </c>
      <c r="C77" s="3">
        <v>61813002</v>
      </c>
      <c r="D77" s="3">
        <v>57676530</v>
      </c>
      <c r="E77" s="3">
        <v>55119550</v>
      </c>
      <c r="F77" s="3">
        <v>64139550</v>
      </c>
      <c r="G77" s="3">
        <v>64139550</v>
      </c>
      <c r="H77" s="3">
        <v>0</v>
      </c>
      <c r="I77" s="3">
        <v>97448900</v>
      </c>
      <c r="J77" s="3">
        <v>101514700</v>
      </c>
      <c r="K77" s="3">
        <v>107503800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14299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1820326</v>
      </c>
      <c r="C79" s="3">
        <v>7000000</v>
      </c>
      <c r="D79" s="3">
        <v>20955969</v>
      </c>
      <c r="E79" s="3">
        <v>1800000</v>
      </c>
      <c r="F79" s="3">
        <v>1800000</v>
      </c>
      <c r="G79" s="3">
        <v>1800000</v>
      </c>
      <c r="H79" s="3">
        <v>51649028</v>
      </c>
      <c r="I79" s="3">
        <v>16191516</v>
      </c>
      <c r="J79" s="3">
        <v>16968708</v>
      </c>
      <c r="K79" s="3">
        <v>17969862</v>
      </c>
    </row>
    <row r="80" spans="1:11" ht="12.75" hidden="1">
      <c r="A80" s="2" t="s">
        <v>67</v>
      </c>
      <c r="B80" s="3">
        <v>75727668</v>
      </c>
      <c r="C80" s="3">
        <v>24351000</v>
      </c>
      <c r="D80" s="3">
        <v>58166719</v>
      </c>
      <c r="E80" s="3">
        <v>157000000</v>
      </c>
      <c r="F80" s="3">
        <v>157000000</v>
      </c>
      <c r="G80" s="3">
        <v>157000000</v>
      </c>
      <c r="H80" s="3">
        <v>75026126</v>
      </c>
      <c r="I80" s="3">
        <v>166106000</v>
      </c>
      <c r="J80" s="3">
        <v>174079100</v>
      </c>
      <c r="K80" s="3">
        <v>184349800</v>
      </c>
    </row>
    <row r="81" spans="1:11" ht="12.75" hidden="1">
      <c r="A81" s="2" t="s">
        <v>68</v>
      </c>
      <c r="B81" s="3">
        <v>149951</v>
      </c>
      <c r="C81" s="3">
        <v>0</v>
      </c>
      <c r="D81" s="3">
        <v>36279100</v>
      </c>
      <c r="E81" s="3">
        <v>0</v>
      </c>
      <c r="F81" s="3">
        <v>0</v>
      </c>
      <c r="G81" s="3">
        <v>0</v>
      </c>
      <c r="H81" s="3">
        <v>48443499</v>
      </c>
      <c r="I81" s="3">
        <v>6000000</v>
      </c>
      <c r="J81" s="3">
        <v>6288000</v>
      </c>
      <c r="K81" s="3">
        <v>6658992</v>
      </c>
    </row>
    <row r="82" spans="1:11" ht="12.75" hidden="1">
      <c r="A82" s="2" t="s">
        <v>69</v>
      </c>
      <c r="B82" s="3">
        <v>5287575</v>
      </c>
      <c r="C82" s="3">
        <v>0</v>
      </c>
      <c r="D82" s="3">
        <v>24153569</v>
      </c>
      <c r="E82" s="3">
        <v>0</v>
      </c>
      <c r="F82" s="3">
        <v>0</v>
      </c>
      <c r="G82" s="3">
        <v>0</v>
      </c>
      <c r="H82" s="3">
        <v>19040908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38937103</v>
      </c>
      <c r="C83" s="3">
        <v>0</v>
      </c>
      <c r="D83" s="3">
        <v>114443426</v>
      </c>
      <c r="E83" s="3">
        <v>12</v>
      </c>
      <c r="F83" s="3">
        <v>52157550</v>
      </c>
      <c r="G83" s="3">
        <v>52157550</v>
      </c>
      <c r="H83" s="3">
        <v>58506634</v>
      </c>
      <c r="I83" s="3">
        <v>46670905</v>
      </c>
      <c r="J83" s="3">
        <v>57304680</v>
      </c>
      <c r="K83" s="3">
        <v>65410855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3530073</v>
      </c>
      <c r="C5" s="6">
        <v>4250257</v>
      </c>
      <c r="D5" s="23">
        <v>4522649</v>
      </c>
      <c r="E5" s="24">
        <v>5897564</v>
      </c>
      <c r="F5" s="6">
        <v>5597563</v>
      </c>
      <c r="G5" s="25">
        <v>5597563</v>
      </c>
      <c r="H5" s="26">
        <v>0</v>
      </c>
      <c r="I5" s="24">
        <v>10169893</v>
      </c>
      <c r="J5" s="6">
        <v>10377281</v>
      </c>
      <c r="K5" s="25">
        <v>10759918</v>
      </c>
    </row>
    <row r="6" spans="1:11" ht="13.5">
      <c r="A6" s="22" t="s">
        <v>18</v>
      </c>
      <c r="B6" s="6">
        <v>17847000</v>
      </c>
      <c r="C6" s="6">
        <v>28946861</v>
      </c>
      <c r="D6" s="23">
        <v>24097139</v>
      </c>
      <c r="E6" s="24">
        <v>29455356</v>
      </c>
      <c r="F6" s="6">
        <v>31497579</v>
      </c>
      <c r="G6" s="25">
        <v>31497579</v>
      </c>
      <c r="H6" s="26">
        <v>0</v>
      </c>
      <c r="I6" s="24">
        <v>33292351</v>
      </c>
      <c r="J6" s="6">
        <v>34100722</v>
      </c>
      <c r="K6" s="25">
        <v>36146765</v>
      </c>
    </row>
    <row r="7" spans="1:11" ht="13.5">
      <c r="A7" s="22" t="s">
        <v>19</v>
      </c>
      <c r="B7" s="6">
        <v>291000</v>
      </c>
      <c r="C7" s="6">
        <v>220468</v>
      </c>
      <c r="D7" s="23">
        <v>240183</v>
      </c>
      <c r="E7" s="24">
        <v>1003500</v>
      </c>
      <c r="F7" s="6">
        <v>323302</v>
      </c>
      <c r="G7" s="25">
        <v>323302</v>
      </c>
      <c r="H7" s="26">
        <v>0</v>
      </c>
      <c r="I7" s="24">
        <v>200000</v>
      </c>
      <c r="J7" s="6">
        <v>211200</v>
      </c>
      <c r="K7" s="25">
        <v>223872</v>
      </c>
    </row>
    <row r="8" spans="1:11" ht="13.5">
      <c r="A8" s="22" t="s">
        <v>20</v>
      </c>
      <c r="B8" s="6">
        <v>28680667</v>
      </c>
      <c r="C8" s="6">
        <v>40578000</v>
      </c>
      <c r="D8" s="23">
        <v>35560105</v>
      </c>
      <c r="E8" s="24">
        <v>39351000</v>
      </c>
      <c r="F8" s="6">
        <v>30328692</v>
      </c>
      <c r="G8" s="25">
        <v>30328692</v>
      </c>
      <c r="H8" s="26">
        <v>0</v>
      </c>
      <c r="I8" s="24">
        <v>39482750</v>
      </c>
      <c r="J8" s="6">
        <v>38626280</v>
      </c>
      <c r="K8" s="25">
        <v>38661057</v>
      </c>
    </row>
    <row r="9" spans="1:11" ht="13.5">
      <c r="A9" s="22" t="s">
        <v>21</v>
      </c>
      <c r="B9" s="6">
        <v>7441843</v>
      </c>
      <c r="C9" s="6">
        <v>8393153</v>
      </c>
      <c r="D9" s="23">
        <v>13921264</v>
      </c>
      <c r="E9" s="24">
        <v>10607630</v>
      </c>
      <c r="F9" s="6">
        <v>8883451</v>
      </c>
      <c r="G9" s="25">
        <v>8883451</v>
      </c>
      <c r="H9" s="26">
        <v>0</v>
      </c>
      <c r="I9" s="24">
        <v>8682500</v>
      </c>
      <c r="J9" s="6">
        <v>9168720</v>
      </c>
      <c r="K9" s="25">
        <v>9718845</v>
      </c>
    </row>
    <row r="10" spans="1:11" ht="25.5">
      <c r="A10" s="27" t="s">
        <v>105</v>
      </c>
      <c r="B10" s="28">
        <f>SUM(B5:B9)</f>
        <v>57790583</v>
      </c>
      <c r="C10" s="29">
        <f aca="true" t="shared" si="0" ref="C10:K10">SUM(C5:C9)</f>
        <v>82388739</v>
      </c>
      <c r="D10" s="30">
        <f t="shared" si="0"/>
        <v>78341340</v>
      </c>
      <c r="E10" s="28">
        <f t="shared" si="0"/>
        <v>86315050</v>
      </c>
      <c r="F10" s="29">
        <f t="shared" si="0"/>
        <v>76630587</v>
      </c>
      <c r="G10" s="31">
        <f t="shared" si="0"/>
        <v>76630587</v>
      </c>
      <c r="H10" s="32">
        <f t="shared" si="0"/>
        <v>0</v>
      </c>
      <c r="I10" s="28">
        <f t="shared" si="0"/>
        <v>91827494</v>
      </c>
      <c r="J10" s="29">
        <f t="shared" si="0"/>
        <v>92484203</v>
      </c>
      <c r="K10" s="31">
        <f t="shared" si="0"/>
        <v>95510457</v>
      </c>
    </row>
    <row r="11" spans="1:11" ht="13.5">
      <c r="A11" s="22" t="s">
        <v>22</v>
      </c>
      <c r="B11" s="6">
        <v>22429794</v>
      </c>
      <c r="C11" s="6">
        <v>25268101</v>
      </c>
      <c r="D11" s="23">
        <v>27695417</v>
      </c>
      <c r="E11" s="24">
        <v>33857392</v>
      </c>
      <c r="F11" s="6">
        <v>32690049</v>
      </c>
      <c r="G11" s="25">
        <v>32690049</v>
      </c>
      <c r="H11" s="26">
        <v>0</v>
      </c>
      <c r="I11" s="24">
        <v>37051269</v>
      </c>
      <c r="J11" s="6">
        <v>39126138</v>
      </c>
      <c r="K11" s="25">
        <v>41473706</v>
      </c>
    </row>
    <row r="12" spans="1:11" ht="13.5">
      <c r="A12" s="22" t="s">
        <v>23</v>
      </c>
      <c r="B12" s="6">
        <v>2395903</v>
      </c>
      <c r="C12" s="6">
        <v>2577658</v>
      </c>
      <c r="D12" s="23">
        <v>2893211</v>
      </c>
      <c r="E12" s="24">
        <v>3119260</v>
      </c>
      <c r="F12" s="6">
        <v>3119260</v>
      </c>
      <c r="G12" s="25">
        <v>3119260</v>
      </c>
      <c r="H12" s="26">
        <v>0</v>
      </c>
      <c r="I12" s="24">
        <v>3783202</v>
      </c>
      <c r="J12" s="6">
        <v>3995060</v>
      </c>
      <c r="K12" s="25">
        <v>4234764</v>
      </c>
    </row>
    <row r="13" spans="1:11" ht="13.5">
      <c r="A13" s="22" t="s">
        <v>106</v>
      </c>
      <c r="B13" s="6">
        <v>10504607</v>
      </c>
      <c r="C13" s="6">
        <v>15093152</v>
      </c>
      <c r="D13" s="23">
        <v>19626349</v>
      </c>
      <c r="E13" s="24">
        <v>11186314</v>
      </c>
      <c r="F13" s="6">
        <v>11186314</v>
      </c>
      <c r="G13" s="25">
        <v>11186314</v>
      </c>
      <c r="H13" s="26">
        <v>0</v>
      </c>
      <c r="I13" s="24">
        <v>9720352</v>
      </c>
      <c r="J13" s="6">
        <v>6311242</v>
      </c>
      <c r="K13" s="25">
        <v>4462411</v>
      </c>
    </row>
    <row r="14" spans="1:11" ht="13.5">
      <c r="A14" s="22" t="s">
        <v>24</v>
      </c>
      <c r="B14" s="6">
        <v>1016705</v>
      </c>
      <c r="C14" s="6">
        <v>1057483</v>
      </c>
      <c r="D14" s="23">
        <v>992194</v>
      </c>
      <c r="E14" s="24">
        <v>100000</v>
      </c>
      <c r="F14" s="6">
        <v>100000</v>
      </c>
      <c r="G14" s="25">
        <v>100000</v>
      </c>
      <c r="H14" s="26">
        <v>0</v>
      </c>
      <c r="I14" s="24">
        <v>100000</v>
      </c>
      <c r="J14" s="6">
        <v>105600</v>
      </c>
      <c r="K14" s="25">
        <v>111936</v>
      </c>
    </row>
    <row r="15" spans="1:11" ht="13.5">
      <c r="A15" s="22" t="s">
        <v>25</v>
      </c>
      <c r="B15" s="6">
        <v>15232776</v>
      </c>
      <c r="C15" s="6">
        <v>18662816</v>
      </c>
      <c r="D15" s="23">
        <v>16626554</v>
      </c>
      <c r="E15" s="24">
        <v>16739713</v>
      </c>
      <c r="F15" s="6">
        <v>13839713</v>
      </c>
      <c r="G15" s="25">
        <v>13839713</v>
      </c>
      <c r="H15" s="26">
        <v>0</v>
      </c>
      <c r="I15" s="24">
        <v>8363909</v>
      </c>
      <c r="J15" s="6">
        <v>8973239</v>
      </c>
      <c r="K15" s="25">
        <v>12342945</v>
      </c>
    </row>
    <row r="16" spans="1:11" ht="13.5">
      <c r="A16" s="33" t="s">
        <v>26</v>
      </c>
      <c r="B16" s="6">
        <v>9100000</v>
      </c>
      <c r="C16" s="6">
        <v>5406399</v>
      </c>
      <c r="D16" s="23">
        <v>3042182</v>
      </c>
      <c r="E16" s="24">
        <v>6761000</v>
      </c>
      <c r="F16" s="6">
        <v>6761000</v>
      </c>
      <c r="G16" s="25">
        <v>6761000</v>
      </c>
      <c r="H16" s="26">
        <v>0</v>
      </c>
      <c r="I16" s="24">
        <v>4716750</v>
      </c>
      <c r="J16" s="6">
        <v>3677966</v>
      </c>
      <c r="K16" s="25">
        <v>3883057</v>
      </c>
    </row>
    <row r="17" spans="1:11" ht="13.5">
      <c r="A17" s="22" t="s">
        <v>27</v>
      </c>
      <c r="B17" s="6">
        <v>62315505</v>
      </c>
      <c r="C17" s="6">
        <v>31595100</v>
      </c>
      <c r="D17" s="23">
        <v>24706909</v>
      </c>
      <c r="E17" s="24">
        <v>43524466</v>
      </c>
      <c r="F17" s="6">
        <v>38165947</v>
      </c>
      <c r="G17" s="25">
        <v>38165947</v>
      </c>
      <c r="H17" s="26">
        <v>0</v>
      </c>
      <c r="I17" s="24">
        <v>19977553</v>
      </c>
      <c r="J17" s="6">
        <v>21366606</v>
      </c>
      <c r="K17" s="25">
        <v>22747613</v>
      </c>
    </row>
    <row r="18" spans="1:11" ht="13.5">
      <c r="A18" s="34" t="s">
        <v>28</v>
      </c>
      <c r="B18" s="35">
        <f>SUM(B11:B17)</f>
        <v>122995290</v>
      </c>
      <c r="C18" s="36">
        <f aca="true" t="shared" si="1" ref="C18:K18">SUM(C11:C17)</f>
        <v>99660709</v>
      </c>
      <c r="D18" s="37">
        <f t="shared" si="1"/>
        <v>95582816</v>
      </c>
      <c r="E18" s="35">
        <f t="shared" si="1"/>
        <v>115288145</v>
      </c>
      <c r="F18" s="36">
        <f t="shared" si="1"/>
        <v>105862283</v>
      </c>
      <c r="G18" s="38">
        <f t="shared" si="1"/>
        <v>105862283</v>
      </c>
      <c r="H18" s="39">
        <f t="shared" si="1"/>
        <v>0</v>
      </c>
      <c r="I18" s="35">
        <f t="shared" si="1"/>
        <v>83713035</v>
      </c>
      <c r="J18" s="36">
        <f t="shared" si="1"/>
        <v>83555851</v>
      </c>
      <c r="K18" s="38">
        <f t="shared" si="1"/>
        <v>89256432</v>
      </c>
    </row>
    <row r="19" spans="1:11" ht="13.5">
      <c r="A19" s="34" t="s">
        <v>29</v>
      </c>
      <c r="B19" s="40">
        <f>+B10-B18</f>
        <v>-65204707</v>
      </c>
      <c r="C19" s="41">
        <f aca="true" t="shared" si="2" ref="C19:K19">+C10-C18</f>
        <v>-17271970</v>
      </c>
      <c r="D19" s="42">
        <f t="shared" si="2"/>
        <v>-17241476</v>
      </c>
      <c r="E19" s="40">
        <f t="shared" si="2"/>
        <v>-28973095</v>
      </c>
      <c r="F19" s="41">
        <f t="shared" si="2"/>
        <v>-29231696</v>
      </c>
      <c r="G19" s="43">
        <f t="shared" si="2"/>
        <v>-29231696</v>
      </c>
      <c r="H19" s="44">
        <f t="shared" si="2"/>
        <v>0</v>
      </c>
      <c r="I19" s="40">
        <f t="shared" si="2"/>
        <v>8114459</v>
      </c>
      <c r="J19" s="41">
        <f t="shared" si="2"/>
        <v>8928352</v>
      </c>
      <c r="K19" s="43">
        <f t="shared" si="2"/>
        <v>6254025</v>
      </c>
    </row>
    <row r="20" spans="1:11" ht="13.5">
      <c r="A20" s="22" t="s">
        <v>30</v>
      </c>
      <c r="B20" s="24">
        <v>13788000</v>
      </c>
      <c r="C20" s="6">
        <v>11426771</v>
      </c>
      <c r="D20" s="23">
        <v>12776803</v>
      </c>
      <c r="E20" s="24">
        <v>22287000</v>
      </c>
      <c r="F20" s="6">
        <v>21487000</v>
      </c>
      <c r="G20" s="25">
        <v>21487000</v>
      </c>
      <c r="H20" s="26">
        <v>0</v>
      </c>
      <c r="I20" s="24">
        <v>13939000</v>
      </c>
      <c r="J20" s="6">
        <v>12196000</v>
      </c>
      <c r="K20" s="25">
        <v>12580000</v>
      </c>
    </row>
    <row r="21" spans="1:11" ht="13.5">
      <c r="A21" s="22" t="s">
        <v>107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108</v>
      </c>
      <c r="B22" s="51">
        <f>SUM(B19:B21)</f>
        <v>-51416707</v>
      </c>
      <c r="C22" s="52">
        <f aca="true" t="shared" si="3" ref="C22:K22">SUM(C19:C21)</f>
        <v>-5845199</v>
      </c>
      <c r="D22" s="53">
        <f t="shared" si="3"/>
        <v>-4464673</v>
      </c>
      <c r="E22" s="51">
        <f t="shared" si="3"/>
        <v>-6686095</v>
      </c>
      <c r="F22" s="52">
        <f t="shared" si="3"/>
        <v>-7744696</v>
      </c>
      <c r="G22" s="54">
        <f t="shared" si="3"/>
        <v>-7744696</v>
      </c>
      <c r="H22" s="55">
        <f t="shared" si="3"/>
        <v>0</v>
      </c>
      <c r="I22" s="51">
        <f t="shared" si="3"/>
        <v>22053459</v>
      </c>
      <c r="J22" s="52">
        <f t="shared" si="3"/>
        <v>21124352</v>
      </c>
      <c r="K22" s="54">
        <f t="shared" si="3"/>
        <v>18834025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-51416707</v>
      </c>
      <c r="C24" s="41">
        <f aca="true" t="shared" si="4" ref="C24:K24">SUM(C22:C23)</f>
        <v>-5845199</v>
      </c>
      <c r="D24" s="42">
        <f t="shared" si="4"/>
        <v>-4464673</v>
      </c>
      <c r="E24" s="40">
        <f t="shared" si="4"/>
        <v>-6686095</v>
      </c>
      <c r="F24" s="41">
        <f t="shared" si="4"/>
        <v>-7744696</v>
      </c>
      <c r="G24" s="43">
        <f t="shared" si="4"/>
        <v>-7744696</v>
      </c>
      <c r="H24" s="44">
        <f t="shared" si="4"/>
        <v>0</v>
      </c>
      <c r="I24" s="40">
        <f t="shared" si="4"/>
        <v>22053459</v>
      </c>
      <c r="J24" s="41">
        <f t="shared" si="4"/>
        <v>21124352</v>
      </c>
      <c r="K24" s="43">
        <f t="shared" si="4"/>
        <v>18834025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6149559</v>
      </c>
      <c r="C27" s="7">
        <v>11426771</v>
      </c>
      <c r="D27" s="64">
        <v>12776804</v>
      </c>
      <c r="E27" s="65">
        <v>22287000</v>
      </c>
      <c r="F27" s="7">
        <v>21487000</v>
      </c>
      <c r="G27" s="66">
        <v>21487000</v>
      </c>
      <c r="H27" s="67">
        <v>0</v>
      </c>
      <c r="I27" s="65">
        <v>13939000</v>
      </c>
      <c r="J27" s="7">
        <v>12196000</v>
      </c>
      <c r="K27" s="66">
        <v>12580000</v>
      </c>
    </row>
    <row r="28" spans="1:11" ht="13.5">
      <c r="A28" s="68" t="s">
        <v>30</v>
      </c>
      <c r="B28" s="6">
        <v>6149559</v>
      </c>
      <c r="C28" s="6">
        <v>11426771</v>
      </c>
      <c r="D28" s="23">
        <v>12776804</v>
      </c>
      <c r="E28" s="24">
        <v>22287000</v>
      </c>
      <c r="F28" s="6">
        <v>21487000</v>
      </c>
      <c r="G28" s="25">
        <v>21487000</v>
      </c>
      <c r="H28" s="26">
        <v>0</v>
      </c>
      <c r="I28" s="24">
        <v>13939000</v>
      </c>
      <c r="J28" s="6">
        <v>12196000</v>
      </c>
      <c r="K28" s="25">
        <v>12580000</v>
      </c>
    </row>
    <row r="29" spans="1:11" ht="13.5">
      <c r="A29" s="22" t="s">
        <v>110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6149559</v>
      </c>
      <c r="C32" s="7">
        <f aca="true" t="shared" si="5" ref="C32:K32">SUM(C28:C31)</f>
        <v>11426771</v>
      </c>
      <c r="D32" s="64">
        <f t="shared" si="5"/>
        <v>12776804</v>
      </c>
      <c r="E32" s="65">
        <f t="shared" si="5"/>
        <v>22287000</v>
      </c>
      <c r="F32" s="7">
        <f t="shared" si="5"/>
        <v>21487000</v>
      </c>
      <c r="G32" s="66">
        <f t="shared" si="5"/>
        <v>21487000</v>
      </c>
      <c r="H32" s="67">
        <f t="shared" si="5"/>
        <v>0</v>
      </c>
      <c r="I32" s="65">
        <f t="shared" si="5"/>
        <v>13939000</v>
      </c>
      <c r="J32" s="7">
        <f t="shared" si="5"/>
        <v>12196000</v>
      </c>
      <c r="K32" s="66">
        <f t="shared" si="5"/>
        <v>12580000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13346597</v>
      </c>
      <c r="C35" s="6">
        <v>18035074</v>
      </c>
      <c r="D35" s="23">
        <v>31664035</v>
      </c>
      <c r="E35" s="24">
        <v>23141626</v>
      </c>
      <c r="F35" s="6">
        <v>23141626</v>
      </c>
      <c r="G35" s="25">
        <v>23141626</v>
      </c>
      <c r="H35" s="26">
        <v>37860901</v>
      </c>
      <c r="I35" s="24">
        <v>86926943</v>
      </c>
      <c r="J35" s="6">
        <v>85176943</v>
      </c>
      <c r="K35" s="25">
        <v>85876943</v>
      </c>
    </row>
    <row r="36" spans="1:11" ht="13.5">
      <c r="A36" s="22" t="s">
        <v>39</v>
      </c>
      <c r="B36" s="6">
        <v>164860767</v>
      </c>
      <c r="C36" s="6">
        <v>362553124</v>
      </c>
      <c r="D36" s="23">
        <v>360769415</v>
      </c>
      <c r="E36" s="24">
        <v>258627914</v>
      </c>
      <c r="F36" s="6">
        <v>258627914</v>
      </c>
      <c r="G36" s="25">
        <v>258627914</v>
      </c>
      <c r="H36" s="26">
        <v>240350993</v>
      </c>
      <c r="I36" s="24">
        <v>377178958</v>
      </c>
      <c r="J36" s="6">
        <v>389424958</v>
      </c>
      <c r="K36" s="25">
        <v>389858958</v>
      </c>
    </row>
    <row r="37" spans="1:11" ht="13.5">
      <c r="A37" s="22" t="s">
        <v>40</v>
      </c>
      <c r="B37" s="6">
        <v>50058566</v>
      </c>
      <c r="C37" s="6">
        <v>48436405</v>
      </c>
      <c r="D37" s="23">
        <v>63632473</v>
      </c>
      <c r="E37" s="24">
        <v>56584370</v>
      </c>
      <c r="F37" s="6">
        <v>56584370</v>
      </c>
      <c r="G37" s="25">
        <v>56584370</v>
      </c>
      <c r="H37" s="26">
        <v>65197878</v>
      </c>
      <c r="I37" s="24">
        <v>49756000</v>
      </c>
      <c r="J37" s="6">
        <v>50806000</v>
      </c>
      <c r="K37" s="25">
        <v>50856000</v>
      </c>
    </row>
    <row r="38" spans="1:11" ht="13.5">
      <c r="A38" s="22" t="s">
        <v>41</v>
      </c>
      <c r="B38" s="6">
        <v>6731952</v>
      </c>
      <c r="C38" s="6">
        <v>9356060</v>
      </c>
      <c r="D38" s="23">
        <v>10469908</v>
      </c>
      <c r="E38" s="24">
        <v>9981952</v>
      </c>
      <c r="F38" s="6">
        <v>9981952</v>
      </c>
      <c r="G38" s="25">
        <v>9981952</v>
      </c>
      <c r="H38" s="26">
        <v>10460545</v>
      </c>
      <c r="I38" s="24">
        <v>11000000</v>
      </c>
      <c r="J38" s="6">
        <v>12000000</v>
      </c>
      <c r="K38" s="25">
        <v>13000000</v>
      </c>
    </row>
    <row r="39" spans="1:11" ht="13.5">
      <c r="A39" s="22" t="s">
        <v>42</v>
      </c>
      <c r="B39" s="6">
        <v>121416846</v>
      </c>
      <c r="C39" s="6">
        <v>322795733</v>
      </c>
      <c r="D39" s="23">
        <v>318331069</v>
      </c>
      <c r="E39" s="24">
        <v>215203218</v>
      </c>
      <c r="F39" s="6">
        <v>215203218</v>
      </c>
      <c r="G39" s="25">
        <v>215203218</v>
      </c>
      <c r="H39" s="26">
        <v>202553471</v>
      </c>
      <c r="I39" s="24">
        <v>403349901</v>
      </c>
      <c r="J39" s="6">
        <v>411795901</v>
      </c>
      <c r="K39" s="25">
        <v>411879901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7261755</v>
      </c>
      <c r="C42" s="6">
        <v>14237460</v>
      </c>
      <c r="D42" s="23">
        <v>11806121</v>
      </c>
      <c r="E42" s="24">
        <v>11574956</v>
      </c>
      <c r="F42" s="6">
        <v>10590375</v>
      </c>
      <c r="G42" s="25">
        <v>10590375</v>
      </c>
      <c r="H42" s="26">
        <v>6289503</v>
      </c>
      <c r="I42" s="24">
        <v>28625997</v>
      </c>
      <c r="J42" s="6">
        <v>16307781</v>
      </c>
      <c r="K42" s="25">
        <v>11698604</v>
      </c>
    </row>
    <row r="43" spans="1:11" ht="13.5">
      <c r="A43" s="22" t="s">
        <v>45</v>
      </c>
      <c r="B43" s="6">
        <v>-6423997</v>
      </c>
      <c r="C43" s="6">
        <v>-14843375</v>
      </c>
      <c r="D43" s="23">
        <v>-10919026</v>
      </c>
      <c r="E43" s="24">
        <v>-20299370</v>
      </c>
      <c r="F43" s="6">
        <v>-21287000</v>
      </c>
      <c r="G43" s="25">
        <v>-21287000</v>
      </c>
      <c r="H43" s="26">
        <v>-10947051</v>
      </c>
      <c r="I43" s="24">
        <v>-13939002</v>
      </c>
      <c r="J43" s="6">
        <v>-12196000</v>
      </c>
      <c r="K43" s="25">
        <v>-12580000</v>
      </c>
    </row>
    <row r="44" spans="1:11" ht="13.5">
      <c r="A44" s="22" t="s">
        <v>46</v>
      </c>
      <c r="B44" s="6">
        <v>37649</v>
      </c>
      <c r="C44" s="6">
        <v>7901</v>
      </c>
      <c r="D44" s="23">
        <v>-78304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-379155</v>
      </c>
      <c r="C45" s="7">
        <v>70484</v>
      </c>
      <c r="D45" s="64">
        <v>879555</v>
      </c>
      <c r="E45" s="65">
        <v>-7292414</v>
      </c>
      <c r="F45" s="7">
        <v>-9265115</v>
      </c>
      <c r="G45" s="66">
        <v>-9265115</v>
      </c>
      <c r="H45" s="67">
        <v>-4657548</v>
      </c>
      <c r="I45" s="65">
        <v>19686996</v>
      </c>
      <c r="J45" s="7">
        <v>23798777</v>
      </c>
      <c r="K45" s="66">
        <v>22917381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668495</v>
      </c>
      <c r="C48" s="6">
        <v>70764</v>
      </c>
      <c r="D48" s="23">
        <v>879561</v>
      </c>
      <c r="E48" s="24">
        <v>2700000</v>
      </c>
      <c r="F48" s="6">
        <v>2700000</v>
      </c>
      <c r="G48" s="25">
        <v>2700000</v>
      </c>
      <c r="H48" s="26">
        <v>695620</v>
      </c>
      <c r="I48" s="24">
        <v>5550000</v>
      </c>
      <c r="J48" s="6">
        <v>1650000</v>
      </c>
      <c r="K48" s="25">
        <v>1750000</v>
      </c>
    </row>
    <row r="49" spans="1:11" ht="13.5">
      <c r="A49" s="22" t="s">
        <v>50</v>
      </c>
      <c r="B49" s="6">
        <f>+B75</f>
        <v>47400584.45893759</v>
      </c>
      <c r="C49" s="6">
        <f aca="true" t="shared" si="6" ref="C49:K49">+C75</f>
        <v>36523211.3535586</v>
      </c>
      <c r="D49" s="23">
        <f t="shared" si="6"/>
        <v>49503195.67385094</v>
      </c>
      <c r="E49" s="24">
        <f t="shared" si="6"/>
        <v>47858686.41416162</v>
      </c>
      <c r="F49" s="6">
        <f t="shared" si="6"/>
        <v>47621273.40651977</v>
      </c>
      <c r="G49" s="25">
        <f t="shared" si="6"/>
        <v>47621273.40651977</v>
      </c>
      <c r="H49" s="26">
        <f t="shared" si="6"/>
        <v>61128676</v>
      </c>
      <c r="I49" s="24">
        <f t="shared" si="6"/>
        <v>1513243.7047345713</v>
      </c>
      <c r="J49" s="6">
        <f t="shared" si="6"/>
        <v>797829.1403769851</v>
      </c>
      <c r="K49" s="25">
        <f t="shared" si="6"/>
        <v>375467.6268279925</v>
      </c>
    </row>
    <row r="50" spans="1:11" ht="13.5">
      <c r="A50" s="34" t="s">
        <v>51</v>
      </c>
      <c r="B50" s="7">
        <f>+B48-B49</f>
        <v>-46732089.45893759</v>
      </c>
      <c r="C50" s="7">
        <f aca="true" t="shared" si="7" ref="C50:K50">+C48-C49</f>
        <v>-36452447.3535586</v>
      </c>
      <c r="D50" s="64">
        <f t="shared" si="7"/>
        <v>-48623634.67385094</v>
      </c>
      <c r="E50" s="65">
        <f t="shared" si="7"/>
        <v>-45158686.41416162</v>
      </c>
      <c r="F50" s="7">
        <f t="shared" si="7"/>
        <v>-44921273.40651977</v>
      </c>
      <c r="G50" s="66">
        <f t="shared" si="7"/>
        <v>-44921273.40651977</v>
      </c>
      <c r="H50" s="67">
        <f t="shared" si="7"/>
        <v>-60433056</v>
      </c>
      <c r="I50" s="65">
        <f t="shared" si="7"/>
        <v>4036756.2952654287</v>
      </c>
      <c r="J50" s="7">
        <f t="shared" si="7"/>
        <v>852170.8596230149</v>
      </c>
      <c r="K50" s="66">
        <f t="shared" si="7"/>
        <v>1374532.3731720075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161540125</v>
      </c>
      <c r="C53" s="6">
        <v>362358586</v>
      </c>
      <c r="D53" s="23">
        <v>360589960</v>
      </c>
      <c r="E53" s="24">
        <v>209258754</v>
      </c>
      <c r="F53" s="6">
        <v>208458754</v>
      </c>
      <c r="G53" s="25">
        <v>208458754</v>
      </c>
      <c r="H53" s="26">
        <v>186971754</v>
      </c>
      <c r="I53" s="24">
        <v>367320733</v>
      </c>
      <c r="J53" s="6">
        <v>379516733</v>
      </c>
      <c r="K53" s="25">
        <v>379900732</v>
      </c>
    </row>
    <row r="54" spans="1:11" ht="13.5">
      <c r="A54" s="22" t="s">
        <v>106</v>
      </c>
      <c r="B54" s="6">
        <v>10504607</v>
      </c>
      <c r="C54" s="6">
        <v>15093152</v>
      </c>
      <c r="D54" s="23">
        <v>19626349</v>
      </c>
      <c r="E54" s="24">
        <v>11186314</v>
      </c>
      <c r="F54" s="6">
        <v>11186314</v>
      </c>
      <c r="G54" s="25">
        <v>11186314</v>
      </c>
      <c r="H54" s="26">
        <v>0</v>
      </c>
      <c r="I54" s="24">
        <v>9720352</v>
      </c>
      <c r="J54" s="6">
        <v>6311242</v>
      </c>
      <c r="K54" s="25">
        <v>4462411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355000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6478503</v>
      </c>
      <c r="F59" s="6">
        <v>6478503</v>
      </c>
      <c r="G59" s="25">
        <v>6478503</v>
      </c>
      <c r="H59" s="26">
        <v>0</v>
      </c>
      <c r="I59" s="24">
        <v>7334264</v>
      </c>
      <c r="J59" s="6">
        <v>7744983</v>
      </c>
      <c r="K59" s="25">
        <v>8209682</v>
      </c>
    </row>
    <row r="60" spans="1:11" ht="13.5">
      <c r="A60" s="33" t="s">
        <v>58</v>
      </c>
      <c r="B60" s="6">
        <v>5358000</v>
      </c>
      <c r="C60" s="6">
        <v>0</v>
      </c>
      <c r="D60" s="23">
        <v>5324604</v>
      </c>
      <c r="E60" s="24">
        <v>6478503</v>
      </c>
      <c r="F60" s="6">
        <v>6478503</v>
      </c>
      <c r="G60" s="25">
        <v>6478503</v>
      </c>
      <c r="H60" s="26">
        <v>0</v>
      </c>
      <c r="I60" s="24">
        <v>7334264</v>
      </c>
      <c r="J60" s="6">
        <v>7744983</v>
      </c>
      <c r="K60" s="25">
        <v>8209682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0.1365866433005322</v>
      </c>
      <c r="C70" s="5">
        <f aca="true" t="shared" si="8" ref="C70:K70">IF(ISERROR(C71/C72),0,(C71/C72))</f>
        <v>0.4275246968215235</v>
      </c>
      <c r="D70" s="5">
        <f t="shared" si="8"/>
        <v>0.33263892956854946</v>
      </c>
      <c r="E70" s="5">
        <f t="shared" si="8"/>
        <v>0.6056792225760763</v>
      </c>
      <c r="F70" s="5">
        <f t="shared" si="8"/>
        <v>0.6233417440330681</v>
      </c>
      <c r="G70" s="5">
        <f t="shared" si="8"/>
        <v>0.6233417440330681</v>
      </c>
      <c r="H70" s="5">
        <f t="shared" si="8"/>
        <v>0</v>
      </c>
      <c r="I70" s="5">
        <f t="shared" si="8"/>
        <v>0.5455627128977755</v>
      </c>
      <c r="J70" s="5">
        <f t="shared" si="8"/>
        <v>0.5547491875692016</v>
      </c>
      <c r="K70" s="5">
        <f t="shared" si="8"/>
        <v>0.5544514481171814</v>
      </c>
    </row>
    <row r="71" spans="1:11" ht="12.75" hidden="1">
      <c r="A71" s="1" t="s">
        <v>112</v>
      </c>
      <c r="B71" s="1">
        <f>+B83</f>
        <v>3936279</v>
      </c>
      <c r="C71" s="1">
        <f aca="true" t="shared" si="9" ref="C71:K71">+C83</f>
        <v>17780868</v>
      </c>
      <c r="D71" s="1">
        <f t="shared" si="9"/>
        <v>14150810</v>
      </c>
      <c r="E71" s="1">
        <f t="shared" si="9"/>
        <v>26633484</v>
      </c>
      <c r="F71" s="1">
        <f t="shared" si="9"/>
        <v>28535708</v>
      </c>
      <c r="G71" s="1">
        <f t="shared" si="9"/>
        <v>28535708</v>
      </c>
      <c r="H71" s="1">
        <f t="shared" si="9"/>
        <v>21940697</v>
      </c>
      <c r="I71" s="1">
        <f t="shared" si="9"/>
        <v>28448228</v>
      </c>
      <c r="J71" s="1">
        <f t="shared" si="9"/>
        <v>29760476</v>
      </c>
      <c r="K71" s="1">
        <f t="shared" si="9"/>
        <v>31396106</v>
      </c>
    </row>
    <row r="72" spans="1:11" ht="12.75" hidden="1">
      <c r="A72" s="1" t="s">
        <v>113</v>
      </c>
      <c r="B72" s="1">
        <f>+B77</f>
        <v>28818916</v>
      </c>
      <c r="C72" s="1">
        <f aca="true" t="shared" si="10" ref="C72:K72">+C77</f>
        <v>41590271</v>
      </c>
      <c r="D72" s="1">
        <f t="shared" si="10"/>
        <v>42541052</v>
      </c>
      <c r="E72" s="1">
        <f t="shared" si="10"/>
        <v>43972920</v>
      </c>
      <c r="F72" s="1">
        <f t="shared" si="10"/>
        <v>45778593</v>
      </c>
      <c r="G72" s="1">
        <f t="shared" si="10"/>
        <v>45778593</v>
      </c>
      <c r="H72" s="1">
        <f t="shared" si="10"/>
        <v>0</v>
      </c>
      <c r="I72" s="1">
        <f t="shared" si="10"/>
        <v>52144744</v>
      </c>
      <c r="J72" s="1">
        <f t="shared" si="10"/>
        <v>53646723</v>
      </c>
      <c r="K72" s="1">
        <f t="shared" si="10"/>
        <v>56625528</v>
      </c>
    </row>
    <row r="73" spans="1:11" ht="12.75" hidden="1">
      <c r="A73" s="1" t="s">
        <v>114</v>
      </c>
      <c r="B73" s="1">
        <f>+B74</f>
        <v>10389658.166666664</v>
      </c>
      <c r="C73" s="1">
        <f aca="true" t="shared" si="11" ref="C73:K73">+(C78+C80+C81+C82)-(B78+B80+B81+B82)</f>
        <v>5039789</v>
      </c>
      <c r="D73" s="1">
        <f t="shared" si="11"/>
        <v>13105947</v>
      </c>
      <c r="E73" s="1">
        <f t="shared" si="11"/>
        <v>-10927110</v>
      </c>
      <c r="F73" s="1">
        <f>+(F78+F80+F81+F82)-(D78+D80+D81+D82)</f>
        <v>-10927110</v>
      </c>
      <c r="G73" s="1">
        <f>+(G78+G80+G81+G82)-(D78+D80+D81+D82)</f>
        <v>-10927110</v>
      </c>
      <c r="H73" s="1">
        <f>+(H78+H80+H81+H82)-(D78+D80+D81+D82)</f>
        <v>6522484</v>
      </c>
      <c r="I73" s="1">
        <f>+(I78+I80+I81+I82)-(E78+E80+E81+E82)</f>
        <v>61435317</v>
      </c>
      <c r="J73" s="1">
        <f t="shared" si="11"/>
        <v>2000000</v>
      </c>
      <c r="K73" s="1">
        <f t="shared" si="11"/>
        <v>500000</v>
      </c>
    </row>
    <row r="74" spans="1:11" ht="12.75" hidden="1">
      <c r="A74" s="1" t="s">
        <v>115</v>
      </c>
      <c r="B74" s="1">
        <f>+TREND(C74:E74)</f>
        <v>10389658.166666664</v>
      </c>
      <c r="C74" s="1">
        <f>+C73</f>
        <v>5039789</v>
      </c>
      <c r="D74" s="1">
        <f aca="true" t="shared" si="12" ref="D74:K74">+D73</f>
        <v>13105947</v>
      </c>
      <c r="E74" s="1">
        <f t="shared" si="12"/>
        <v>-10927110</v>
      </c>
      <c r="F74" s="1">
        <f t="shared" si="12"/>
        <v>-10927110</v>
      </c>
      <c r="G74" s="1">
        <f t="shared" si="12"/>
        <v>-10927110</v>
      </c>
      <c r="H74" s="1">
        <f t="shared" si="12"/>
        <v>6522484</v>
      </c>
      <c r="I74" s="1">
        <f t="shared" si="12"/>
        <v>61435317</v>
      </c>
      <c r="J74" s="1">
        <f t="shared" si="12"/>
        <v>2000000</v>
      </c>
      <c r="K74" s="1">
        <f t="shared" si="12"/>
        <v>500000</v>
      </c>
    </row>
    <row r="75" spans="1:11" ht="12.75" hidden="1">
      <c r="A75" s="1" t="s">
        <v>116</v>
      </c>
      <c r="B75" s="1">
        <f>+B84-(((B80+B81+B78)*B70)-B79)</f>
        <v>47400584.45893759</v>
      </c>
      <c r="C75" s="1">
        <f aca="true" t="shared" si="13" ref="C75:K75">+C84-(((C80+C81+C78)*C70)-C79)</f>
        <v>36523211.3535586</v>
      </c>
      <c r="D75" s="1">
        <f t="shared" si="13"/>
        <v>49503195.67385094</v>
      </c>
      <c r="E75" s="1">
        <f t="shared" si="13"/>
        <v>47858686.41416162</v>
      </c>
      <c r="F75" s="1">
        <f t="shared" si="13"/>
        <v>47621273.40651977</v>
      </c>
      <c r="G75" s="1">
        <f t="shared" si="13"/>
        <v>47621273.40651977</v>
      </c>
      <c r="H75" s="1">
        <f t="shared" si="13"/>
        <v>61128676</v>
      </c>
      <c r="I75" s="1">
        <f t="shared" si="13"/>
        <v>1513243.7047345713</v>
      </c>
      <c r="J75" s="1">
        <f t="shared" si="13"/>
        <v>797829.1403769851</v>
      </c>
      <c r="K75" s="1">
        <f t="shared" si="13"/>
        <v>375467.6268279925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28818916</v>
      </c>
      <c r="C77" s="3">
        <v>41590271</v>
      </c>
      <c r="D77" s="3">
        <v>42541052</v>
      </c>
      <c r="E77" s="3">
        <v>43972920</v>
      </c>
      <c r="F77" s="3">
        <v>45778593</v>
      </c>
      <c r="G77" s="3">
        <v>45778593</v>
      </c>
      <c r="H77" s="3">
        <v>0</v>
      </c>
      <c r="I77" s="3">
        <v>52144744</v>
      </c>
      <c r="J77" s="3">
        <v>53646723</v>
      </c>
      <c r="K77" s="3">
        <v>56625528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49070083</v>
      </c>
      <c r="C79" s="3">
        <v>43895481</v>
      </c>
      <c r="D79" s="3">
        <v>59597599</v>
      </c>
      <c r="E79" s="3">
        <v>56000000</v>
      </c>
      <c r="F79" s="3">
        <v>56000000</v>
      </c>
      <c r="G79" s="3">
        <v>56000000</v>
      </c>
      <c r="H79" s="3">
        <v>61128676</v>
      </c>
      <c r="I79" s="3">
        <v>44000000</v>
      </c>
      <c r="J79" s="3">
        <v>44000000</v>
      </c>
      <c r="K79" s="3">
        <v>43000000</v>
      </c>
    </row>
    <row r="80" spans="1:11" ht="12.75" hidden="1">
      <c r="A80" s="2" t="s">
        <v>67</v>
      </c>
      <c r="B80" s="3">
        <v>2253000</v>
      </c>
      <c r="C80" s="3">
        <v>4411954</v>
      </c>
      <c r="D80" s="3">
        <v>14258669</v>
      </c>
      <c r="E80" s="3">
        <v>12441626</v>
      </c>
      <c r="F80" s="3">
        <v>12441626</v>
      </c>
      <c r="G80" s="3">
        <v>12441626</v>
      </c>
      <c r="H80" s="3">
        <v>21260453</v>
      </c>
      <c r="I80" s="3">
        <v>63876943</v>
      </c>
      <c r="J80" s="3">
        <v>62876943</v>
      </c>
      <c r="K80" s="3">
        <v>60876943</v>
      </c>
    </row>
    <row r="81" spans="1:11" ht="12.75" hidden="1">
      <c r="A81" s="2" t="s">
        <v>68</v>
      </c>
      <c r="B81" s="3">
        <v>9970000</v>
      </c>
      <c r="C81" s="3">
        <v>12832125</v>
      </c>
      <c r="D81" s="3">
        <v>16087759</v>
      </c>
      <c r="E81" s="3">
        <v>1000000</v>
      </c>
      <c r="F81" s="3">
        <v>1000000</v>
      </c>
      <c r="G81" s="3">
        <v>1000000</v>
      </c>
      <c r="H81" s="3">
        <v>15630767</v>
      </c>
      <c r="I81" s="3">
        <v>14000000</v>
      </c>
      <c r="J81" s="3">
        <v>15000000</v>
      </c>
      <c r="K81" s="3">
        <v>16000000</v>
      </c>
    </row>
    <row r="82" spans="1:11" ht="12.75" hidden="1">
      <c r="A82" s="2" t="s">
        <v>69</v>
      </c>
      <c r="B82" s="3">
        <v>0</v>
      </c>
      <c r="C82" s="3">
        <v>18710</v>
      </c>
      <c r="D82" s="3">
        <v>22308</v>
      </c>
      <c r="E82" s="3">
        <v>6000000</v>
      </c>
      <c r="F82" s="3">
        <v>6000000</v>
      </c>
      <c r="G82" s="3">
        <v>6000000</v>
      </c>
      <c r="H82" s="3">
        <v>0</v>
      </c>
      <c r="I82" s="3">
        <v>3000000</v>
      </c>
      <c r="J82" s="3">
        <v>5000000</v>
      </c>
      <c r="K82" s="3">
        <v>6500000</v>
      </c>
    </row>
    <row r="83" spans="1:11" ht="12.75" hidden="1">
      <c r="A83" s="2" t="s">
        <v>70</v>
      </c>
      <c r="B83" s="3">
        <v>3936279</v>
      </c>
      <c r="C83" s="3">
        <v>17780868</v>
      </c>
      <c r="D83" s="3">
        <v>14150810</v>
      </c>
      <c r="E83" s="3">
        <v>26633484</v>
      </c>
      <c r="F83" s="3">
        <v>28535708</v>
      </c>
      <c r="G83" s="3">
        <v>28535708</v>
      </c>
      <c r="H83" s="3">
        <v>21940697</v>
      </c>
      <c r="I83" s="3">
        <v>28448228</v>
      </c>
      <c r="J83" s="3">
        <v>29760476</v>
      </c>
      <c r="K83" s="3">
        <v>31396106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7926865</v>
      </c>
      <c r="C5" s="6">
        <v>7776462</v>
      </c>
      <c r="D5" s="23">
        <v>9945962</v>
      </c>
      <c r="E5" s="24">
        <v>15654296</v>
      </c>
      <c r="F5" s="6">
        <v>15654000</v>
      </c>
      <c r="G5" s="25">
        <v>15654000</v>
      </c>
      <c r="H5" s="26">
        <v>0</v>
      </c>
      <c r="I5" s="24">
        <v>18503150</v>
      </c>
      <c r="J5" s="6">
        <v>21972865</v>
      </c>
      <c r="K5" s="25">
        <v>23203347</v>
      </c>
    </row>
    <row r="6" spans="1:11" ht="13.5">
      <c r="A6" s="22" t="s">
        <v>18</v>
      </c>
      <c r="B6" s="6">
        <v>77054971</v>
      </c>
      <c r="C6" s="6">
        <v>89951692</v>
      </c>
      <c r="D6" s="23">
        <v>81382142</v>
      </c>
      <c r="E6" s="24">
        <v>93016710</v>
      </c>
      <c r="F6" s="6">
        <v>92934000</v>
      </c>
      <c r="G6" s="25">
        <v>92934000</v>
      </c>
      <c r="H6" s="26">
        <v>0</v>
      </c>
      <c r="I6" s="24">
        <v>123104048</v>
      </c>
      <c r="J6" s="6">
        <v>130367190</v>
      </c>
      <c r="K6" s="25">
        <v>137667751</v>
      </c>
    </row>
    <row r="7" spans="1:11" ht="13.5">
      <c r="A7" s="22" t="s">
        <v>19</v>
      </c>
      <c r="B7" s="6">
        <v>1715129</v>
      </c>
      <c r="C7" s="6">
        <v>2334903</v>
      </c>
      <c r="D7" s="23">
        <v>2442131</v>
      </c>
      <c r="E7" s="24">
        <v>2081683</v>
      </c>
      <c r="F7" s="6">
        <v>698000</v>
      </c>
      <c r="G7" s="25">
        <v>698000</v>
      </c>
      <c r="H7" s="26">
        <v>0</v>
      </c>
      <c r="I7" s="24">
        <v>1438945</v>
      </c>
      <c r="J7" s="6">
        <v>1523843</v>
      </c>
      <c r="K7" s="25">
        <v>1609177</v>
      </c>
    </row>
    <row r="8" spans="1:11" ht="13.5">
      <c r="A8" s="22" t="s">
        <v>20</v>
      </c>
      <c r="B8" s="6">
        <v>84205701</v>
      </c>
      <c r="C8" s="6">
        <v>70915747</v>
      </c>
      <c r="D8" s="23">
        <v>70489910</v>
      </c>
      <c r="E8" s="24">
        <v>76376005</v>
      </c>
      <c r="F8" s="6">
        <v>76077000</v>
      </c>
      <c r="G8" s="25">
        <v>76077000</v>
      </c>
      <c r="H8" s="26">
        <v>0</v>
      </c>
      <c r="I8" s="24">
        <v>82585000</v>
      </c>
      <c r="J8" s="6">
        <v>82449000</v>
      </c>
      <c r="K8" s="25">
        <v>83294072</v>
      </c>
    </row>
    <row r="9" spans="1:11" ht="13.5">
      <c r="A9" s="22" t="s">
        <v>21</v>
      </c>
      <c r="B9" s="6">
        <v>13369566</v>
      </c>
      <c r="C9" s="6">
        <v>15806193</v>
      </c>
      <c r="D9" s="23">
        <v>15945027</v>
      </c>
      <c r="E9" s="24">
        <v>14158792</v>
      </c>
      <c r="F9" s="6">
        <v>16647000</v>
      </c>
      <c r="G9" s="25">
        <v>16647000</v>
      </c>
      <c r="H9" s="26">
        <v>0</v>
      </c>
      <c r="I9" s="24">
        <v>17285244</v>
      </c>
      <c r="J9" s="6">
        <v>18305262</v>
      </c>
      <c r="K9" s="25">
        <v>19330359</v>
      </c>
    </row>
    <row r="10" spans="1:11" ht="25.5">
      <c r="A10" s="27" t="s">
        <v>105</v>
      </c>
      <c r="B10" s="28">
        <f>SUM(B5:B9)</f>
        <v>184272232</v>
      </c>
      <c r="C10" s="29">
        <f aca="true" t="shared" si="0" ref="C10:K10">SUM(C5:C9)</f>
        <v>186784997</v>
      </c>
      <c r="D10" s="30">
        <f t="shared" si="0"/>
        <v>180205172</v>
      </c>
      <c r="E10" s="28">
        <f t="shared" si="0"/>
        <v>201287486</v>
      </c>
      <c r="F10" s="29">
        <f t="shared" si="0"/>
        <v>202010000</v>
      </c>
      <c r="G10" s="31">
        <f t="shared" si="0"/>
        <v>202010000</v>
      </c>
      <c r="H10" s="32">
        <f t="shared" si="0"/>
        <v>0</v>
      </c>
      <c r="I10" s="28">
        <f t="shared" si="0"/>
        <v>242916387</v>
      </c>
      <c r="J10" s="29">
        <f t="shared" si="0"/>
        <v>254618160</v>
      </c>
      <c r="K10" s="31">
        <f t="shared" si="0"/>
        <v>265104706</v>
      </c>
    </row>
    <row r="11" spans="1:11" ht="13.5">
      <c r="A11" s="22" t="s">
        <v>22</v>
      </c>
      <c r="B11" s="6">
        <v>37845923</v>
      </c>
      <c r="C11" s="6">
        <v>42947168</v>
      </c>
      <c r="D11" s="23">
        <v>49425056</v>
      </c>
      <c r="E11" s="24">
        <v>48290371</v>
      </c>
      <c r="F11" s="6">
        <v>55911000</v>
      </c>
      <c r="G11" s="25">
        <v>55911000</v>
      </c>
      <c r="H11" s="26">
        <v>0</v>
      </c>
      <c r="I11" s="24">
        <v>58191531</v>
      </c>
      <c r="J11" s="6">
        <v>61770305</v>
      </c>
      <c r="K11" s="25">
        <v>65569171</v>
      </c>
    </row>
    <row r="12" spans="1:11" ht="13.5">
      <c r="A12" s="22" t="s">
        <v>23</v>
      </c>
      <c r="B12" s="6">
        <v>4911455</v>
      </c>
      <c r="C12" s="6">
        <v>4814039</v>
      </c>
      <c r="D12" s="23">
        <v>5187188</v>
      </c>
      <c r="E12" s="24">
        <v>4634014</v>
      </c>
      <c r="F12" s="6">
        <v>4454000</v>
      </c>
      <c r="G12" s="25">
        <v>4454000</v>
      </c>
      <c r="H12" s="26">
        <v>0</v>
      </c>
      <c r="I12" s="24">
        <v>4649723</v>
      </c>
      <c r="J12" s="6">
        <v>4935681</v>
      </c>
      <c r="K12" s="25">
        <v>5239225</v>
      </c>
    </row>
    <row r="13" spans="1:11" ht="13.5">
      <c r="A13" s="22" t="s">
        <v>106</v>
      </c>
      <c r="B13" s="6">
        <v>6917700</v>
      </c>
      <c r="C13" s="6">
        <v>197552055</v>
      </c>
      <c r="D13" s="23">
        <v>37884987</v>
      </c>
      <c r="E13" s="24">
        <v>7293106</v>
      </c>
      <c r="F13" s="6">
        <v>7293000</v>
      </c>
      <c r="G13" s="25">
        <v>7293000</v>
      </c>
      <c r="H13" s="26">
        <v>0</v>
      </c>
      <c r="I13" s="24">
        <v>12293106</v>
      </c>
      <c r="J13" s="6">
        <v>13018404</v>
      </c>
      <c r="K13" s="25">
        <v>13747433</v>
      </c>
    </row>
    <row r="14" spans="1:11" ht="13.5">
      <c r="A14" s="22" t="s">
        <v>24</v>
      </c>
      <c r="B14" s="6">
        <v>1364436</v>
      </c>
      <c r="C14" s="6">
        <v>1243549</v>
      </c>
      <c r="D14" s="23">
        <v>1285519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41890993</v>
      </c>
      <c r="C15" s="6">
        <v>73080224</v>
      </c>
      <c r="D15" s="23">
        <v>60967818</v>
      </c>
      <c r="E15" s="24">
        <v>73068112</v>
      </c>
      <c r="F15" s="6">
        <v>80258000</v>
      </c>
      <c r="G15" s="25">
        <v>80258000</v>
      </c>
      <c r="H15" s="26">
        <v>0</v>
      </c>
      <c r="I15" s="24">
        <v>86556985</v>
      </c>
      <c r="J15" s="6">
        <v>91663844</v>
      </c>
      <c r="K15" s="25">
        <v>96797030</v>
      </c>
    </row>
    <row r="16" spans="1:11" ht="13.5">
      <c r="A16" s="33" t="s">
        <v>26</v>
      </c>
      <c r="B16" s="6">
        <v>3257659</v>
      </c>
      <c r="C16" s="6">
        <v>7026280</v>
      </c>
      <c r="D16" s="23">
        <v>13187515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55374455</v>
      </c>
      <c r="C17" s="6">
        <v>76920975</v>
      </c>
      <c r="D17" s="23">
        <v>85395162</v>
      </c>
      <c r="E17" s="24">
        <v>85867874</v>
      </c>
      <c r="F17" s="6">
        <v>68023000</v>
      </c>
      <c r="G17" s="25">
        <v>68023000</v>
      </c>
      <c r="H17" s="26">
        <v>0</v>
      </c>
      <c r="I17" s="24">
        <v>77730220</v>
      </c>
      <c r="J17" s="6">
        <v>81022440</v>
      </c>
      <c r="K17" s="25">
        <v>85815776</v>
      </c>
    </row>
    <row r="18" spans="1:11" ht="13.5">
      <c r="A18" s="34" t="s">
        <v>28</v>
      </c>
      <c r="B18" s="35">
        <f>SUM(B11:B17)</f>
        <v>151562621</v>
      </c>
      <c r="C18" s="36">
        <f aca="true" t="shared" si="1" ref="C18:K18">SUM(C11:C17)</f>
        <v>403584290</v>
      </c>
      <c r="D18" s="37">
        <f t="shared" si="1"/>
        <v>253333245</v>
      </c>
      <c r="E18" s="35">
        <f t="shared" si="1"/>
        <v>219153477</v>
      </c>
      <c r="F18" s="36">
        <f t="shared" si="1"/>
        <v>215939000</v>
      </c>
      <c r="G18" s="38">
        <f t="shared" si="1"/>
        <v>215939000</v>
      </c>
      <c r="H18" s="39">
        <f t="shared" si="1"/>
        <v>0</v>
      </c>
      <c r="I18" s="35">
        <f t="shared" si="1"/>
        <v>239421565</v>
      </c>
      <c r="J18" s="36">
        <f t="shared" si="1"/>
        <v>252410674</v>
      </c>
      <c r="K18" s="38">
        <f t="shared" si="1"/>
        <v>267168635</v>
      </c>
    </row>
    <row r="19" spans="1:11" ht="13.5">
      <c r="A19" s="34" t="s">
        <v>29</v>
      </c>
      <c r="B19" s="40">
        <f>+B10-B18</f>
        <v>32709611</v>
      </c>
      <c r="C19" s="41">
        <f aca="true" t="shared" si="2" ref="C19:K19">+C10-C18</f>
        <v>-216799293</v>
      </c>
      <c r="D19" s="42">
        <f t="shared" si="2"/>
        <v>-73128073</v>
      </c>
      <c r="E19" s="40">
        <f t="shared" si="2"/>
        <v>-17865991</v>
      </c>
      <c r="F19" s="41">
        <f t="shared" si="2"/>
        <v>-13929000</v>
      </c>
      <c r="G19" s="43">
        <f t="shared" si="2"/>
        <v>-13929000</v>
      </c>
      <c r="H19" s="44">
        <f t="shared" si="2"/>
        <v>0</v>
      </c>
      <c r="I19" s="40">
        <f t="shared" si="2"/>
        <v>3494822</v>
      </c>
      <c r="J19" s="41">
        <f t="shared" si="2"/>
        <v>2207486</v>
      </c>
      <c r="K19" s="43">
        <f t="shared" si="2"/>
        <v>-2063929</v>
      </c>
    </row>
    <row r="20" spans="1:11" ht="13.5">
      <c r="A20" s="22" t="s">
        <v>30</v>
      </c>
      <c r="B20" s="24">
        <v>0</v>
      </c>
      <c r="C20" s="6">
        <v>58387128</v>
      </c>
      <c r="D20" s="23">
        <v>40854361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107</v>
      </c>
      <c r="B21" s="45">
        <v>0</v>
      </c>
      <c r="C21" s="46">
        <v>0</v>
      </c>
      <c r="D21" s="47">
        <v>0</v>
      </c>
      <c r="E21" s="45">
        <v>0</v>
      </c>
      <c r="F21" s="46">
        <v>62206000</v>
      </c>
      <c r="G21" s="48">
        <v>62206000</v>
      </c>
      <c r="H21" s="49">
        <v>0</v>
      </c>
      <c r="I21" s="45">
        <v>55282005</v>
      </c>
      <c r="J21" s="46">
        <v>54871000</v>
      </c>
      <c r="K21" s="48">
        <v>43697000</v>
      </c>
    </row>
    <row r="22" spans="1:11" ht="25.5">
      <c r="A22" s="50" t="s">
        <v>108</v>
      </c>
      <c r="B22" s="51">
        <f>SUM(B19:B21)</f>
        <v>32709611</v>
      </c>
      <c r="C22" s="52">
        <f aca="true" t="shared" si="3" ref="C22:K22">SUM(C19:C21)</f>
        <v>-158412165</v>
      </c>
      <c r="D22" s="53">
        <f t="shared" si="3"/>
        <v>-32273712</v>
      </c>
      <c r="E22" s="51">
        <f t="shared" si="3"/>
        <v>-17865991</v>
      </c>
      <c r="F22" s="52">
        <f t="shared" si="3"/>
        <v>48277000</v>
      </c>
      <c r="G22" s="54">
        <f t="shared" si="3"/>
        <v>48277000</v>
      </c>
      <c r="H22" s="55">
        <f t="shared" si="3"/>
        <v>0</v>
      </c>
      <c r="I22" s="51">
        <f t="shared" si="3"/>
        <v>58776827</v>
      </c>
      <c r="J22" s="52">
        <f t="shared" si="3"/>
        <v>57078486</v>
      </c>
      <c r="K22" s="54">
        <f t="shared" si="3"/>
        <v>41633071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32709611</v>
      </c>
      <c r="C24" s="41">
        <f aca="true" t="shared" si="4" ref="C24:K24">SUM(C22:C23)</f>
        <v>-158412165</v>
      </c>
      <c r="D24" s="42">
        <f t="shared" si="4"/>
        <v>-32273712</v>
      </c>
      <c r="E24" s="40">
        <f t="shared" si="4"/>
        <v>-17865991</v>
      </c>
      <c r="F24" s="41">
        <f t="shared" si="4"/>
        <v>48277000</v>
      </c>
      <c r="G24" s="43">
        <f t="shared" si="4"/>
        <v>48277000</v>
      </c>
      <c r="H24" s="44">
        <f t="shared" si="4"/>
        <v>0</v>
      </c>
      <c r="I24" s="40">
        <f t="shared" si="4"/>
        <v>58776827</v>
      </c>
      <c r="J24" s="41">
        <f t="shared" si="4"/>
        <v>57078486</v>
      </c>
      <c r="K24" s="43">
        <f t="shared" si="4"/>
        <v>41633071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21483850</v>
      </c>
      <c r="C27" s="7">
        <v>19077014</v>
      </c>
      <c r="D27" s="64">
        <v>37218972</v>
      </c>
      <c r="E27" s="65">
        <v>100953278</v>
      </c>
      <c r="F27" s="7">
        <v>62206315</v>
      </c>
      <c r="G27" s="66">
        <v>62206315</v>
      </c>
      <c r="H27" s="67">
        <v>0</v>
      </c>
      <c r="I27" s="65">
        <v>55282005</v>
      </c>
      <c r="J27" s="7">
        <v>54871000</v>
      </c>
      <c r="K27" s="66">
        <v>43697000</v>
      </c>
    </row>
    <row r="28" spans="1:11" ht="13.5">
      <c r="A28" s="68" t="s">
        <v>30</v>
      </c>
      <c r="B28" s="6">
        <v>20966597</v>
      </c>
      <c r="C28" s="6">
        <v>12990121</v>
      </c>
      <c r="D28" s="23">
        <v>31866955</v>
      </c>
      <c r="E28" s="24">
        <v>89266128</v>
      </c>
      <c r="F28" s="6">
        <v>50912078</v>
      </c>
      <c r="G28" s="25">
        <v>50912078</v>
      </c>
      <c r="H28" s="26">
        <v>0</v>
      </c>
      <c r="I28" s="24">
        <v>51786999</v>
      </c>
      <c r="J28" s="6">
        <v>54871000</v>
      </c>
      <c r="K28" s="25">
        <v>43697000</v>
      </c>
    </row>
    <row r="29" spans="1:11" ht="13.5">
      <c r="A29" s="22" t="s">
        <v>110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517253</v>
      </c>
      <c r="C31" s="6">
        <v>6086893</v>
      </c>
      <c r="D31" s="23">
        <v>5352017</v>
      </c>
      <c r="E31" s="24">
        <v>11687150</v>
      </c>
      <c r="F31" s="6">
        <v>11294237</v>
      </c>
      <c r="G31" s="25">
        <v>11294237</v>
      </c>
      <c r="H31" s="26">
        <v>0</v>
      </c>
      <c r="I31" s="24">
        <v>3495006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21483850</v>
      </c>
      <c r="C32" s="7">
        <f aca="true" t="shared" si="5" ref="C32:K32">SUM(C28:C31)</f>
        <v>19077014</v>
      </c>
      <c r="D32" s="64">
        <f t="shared" si="5"/>
        <v>37218972</v>
      </c>
      <c r="E32" s="65">
        <f t="shared" si="5"/>
        <v>100953278</v>
      </c>
      <c r="F32" s="7">
        <f t="shared" si="5"/>
        <v>62206315</v>
      </c>
      <c r="G32" s="66">
        <f t="shared" si="5"/>
        <v>62206315</v>
      </c>
      <c r="H32" s="67">
        <f t="shared" si="5"/>
        <v>0</v>
      </c>
      <c r="I32" s="65">
        <f t="shared" si="5"/>
        <v>55282005</v>
      </c>
      <c r="J32" s="7">
        <f t="shared" si="5"/>
        <v>54871000</v>
      </c>
      <c r="K32" s="66">
        <f t="shared" si="5"/>
        <v>43697000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69112542</v>
      </c>
      <c r="C35" s="6">
        <v>147912443</v>
      </c>
      <c r="D35" s="23">
        <v>130614774</v>
      </c>
      <c r="E35" s="24">
        <v>101455891</v>
      </c>
      <c r="F35" s="6">
        <v>101455891</v>
      </c>
      <c r="G35" s="25">
        <v>101455891</v>
      </c>
      <c r="H35" s="26">
        <v>0</v>
      </c>
      <c r="I35" s="24">
        <v>124112752</v>
      </c>
      <c r="J35" s="6">
        <v>128855720</v>
      </c>
      <c r="K35" s="25">
        <v>133890437</v>
      </c>
    </row>
    <row r="36" spans="1:11" ht="13.5">
      <c r="A36" s="22" t="s">
        <v>39</v>
      </c>
      <c r="B36" s="6">
        <v>188180489</v>
      </c>
      <c r="C36" s="6">
        <v>1020691197</v>
      </c>
      <c r="D36" s="23">
        <v>1021625305</v>
      </c>
      <c r="E36" s="24">
        <v>406877589</v>
      </c>
      <c r="F36" s="6">
        <v>406877589</v>
      </c>
      <c r="G36" s="25">
        <v>406877589</v>
      </c>
      <c r="H36" s="26">
        <v>0</v>
      </c>
      <c r="I36" s="24">
        <v>433099193</v>
      </c>
      <c r="J36" s="6">
        <v>459734959</v>
      </c>
      <c r="K36" s="25">
        <v>488686577</v>
      </c>
    </row>
    <row r="37" spans="1:11" ht="13.5">
      <c r="A37" s="22" t="s">
        <v>40</v>
      </c>
      <c r="B37" s="6">
        <v>22811357</v>
      </c>
      <c r="C37" s="6">
        <v>34180320</v>
      </c>
      <c r="D37" s="23">
        <v>55630764</v>
      </c>
      <c r="E37" s="24">
        <v>17804086</v>
      </c>
      <c r="F37" s="6">
        <v>25909409</v>
      </c>
      <c r="G37" s="25">
        <v>25909409</v>
      </c>
      <c r="H37" s="26">
        <v>0</v>
      </c>
      <c r="I37" s="24">
        <v>17832877</v>
      </c>
      <c r="J37" s="6">
        <v>17863482</v>
      </c>
      <c r="K37" s="25">
        <v>17896015</v>
      </c>
    </row>
    <row r="38" spans="1:11" ht="13.5">
      <c r="A38" s="22" t="s">
        <v>41</v>
      </c>
      <c r="B38" s="6">
        <v>15641971</v>
      </c>
      <c r="C38" s="6">
        <v>21465921</v>
      </c>
      <c r="D38" s="23">
        <v>14491305</v>
      </c>
      <c r="E38" s="24">
        <v>21931060</v>
      </c>
      <c r="F38" s="6">
        <v>21931060</v>
      </c>
      <c r="G38" s="25">
        <v>21931060</v>
      </c>
      <c r="H38" s="26">
        <v>0</v>
      </c>
      <c r="I38" s="24">
        <v>23254947</v>
      </c>
      <c r="J38" s="6">
        <v>24479877</v>
      </c>
      <c r="K38" s="25">
        <v>25781978</v>
      </c>
    </row>
    <row r="39" spans="1:11" ht="13.5">
      <c r="A39" s="22" t="s">
        <v>42</v>
      </c>
      <c r="B39" s="6">
        <v>218839703</v>
      </c>
      <c r="C39" s="6">
        <v>1112957399</v>
      </c>
      <c r="D39" s="23">
        <v>1082118010</v>
      </c>
      <c r="E39" s="24">
        <v>468598333</v>
      </c>
      <c r="F39" s="6">
        <v>460493011</v>
      </c>
      <c r="G39" s="25">
        <v>460493011</v>
      </c>
      <c r="H39" s="26">
        <v>0</v>
      </c>
      <c r="I39" s="24">
        <v>516124121</v>
      </c>
      <c r="J39" s="6">
        <v>546247320</v>
      </c>
      <c r="K39" s="25">
        <v>578899022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40846498</v>
      </c>
      <c r="C42" s="6">
        <v>25128680</v>
      </c>
      <c r="D42" s="23">
        <v>22322078</v>
      </c>
      <c r="E42" s="24">
        <v>79234700</v>
      </c>
      <c r="F42" s="6">
        <v>65408331</v>
      </c>
      <c r="G42" s="25">
        <v>65408331</v>
      </c>
      <c r="H42" s="26">
        <v>59276264</v>
      </c>
      <c r="I42" s="24">
        <v>30760937</v>
      </c>
      <c r="J42" s="6">
        <v>29245529</v>
      </c>
      <c r="K42" s="25">
        <v>24404856</v>
      </c>
    </row>
    <row r="43" spans="1:11" ht="13.5">
      <c r="A43" s="22" t="s">
        <v>45</v>
      </c>
      <c r="B43" s="6">
        <v>-21483852</v>
      </c>
      <c r="C43" s="6">
        <v>-19083884</v>
      </c>
      <c r="D43" s="23">
        <v>-37640165</v>
      </c>
      <c r="E43" s="24">
        <v>-112647885</v>
      </c>
      <c r="F43" s="6">
        <v>-86015368</v>
      </c>
      <c r="G43" s="25">
        <v>-86015368</v>
      </c>
      <c r="H43" s="26">
        <v>41983453</v>
      </c>
      <c r="I43" s="24">
        <v>-69411541</v>
      </c>
      <c r="J43" s="6">
        <v>-47377450</v>
      </c>
      <c r="K43" s="25">
        <v>-41512150</v>
      </c>
    </row>
    <row r="44" spans="1:11" ht="13.5">
      <c r="A44" s="22" t="s">
        <v>46</v>
      </c>
      <c r="B44" s="6">
        <v>-1183028</v>
      </c>
      <c r="C44" s="6">
        <v>3517926</v>
      </c>
      <c r="D44" s="23">
        <v>1807789</v>
      </c>
      <c r="E44" s="24">
        <v>0</v>
      </c>
      <c r="F44" s="6">
        <v>0</v>
      </c>
      <c r="G44" s="25">
        <v>0</v>
      </c>
      <c r="H44" s="26">
        <v>-21711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37480936</v>
      </c>
      <c r="C45" s="7">
        <v>46587491</v>
      </c>
      <c r="D45" s="64">
        <v>33077228</v>
      </c>
      <c r="E45" s="65">
        <v>-6320185</v>
      </c>
      <c r="F45" s="7">
        <v>5159255</v>
      </c>
      <c r="G45" s="66">
        <v>5159255</v>
      </c>
      <c r="H45" s="67">
        <v>134314919</v>
      </c>
      <c r="I45" s="65">
        <v>-33491297</v>
      </c>
      <c r="J45" s="7">
        <v>-51623218</v>
      </c>
      <c r="K45" s="66">
        <v>-68730512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37024769</v>
      </c>
      <c r="C48" s="6">
        <v>46587527</v>
      </c>
      <c r="D48" s="23">
        <v>33076913</v>
      </c>
      <c r="E48" s="24">
        <v>84930538</v>
      </c>
      <c r="F48" s="6">
        <v>84930538</v>
      </c>
      <c r="G48" s="25">
        <v>84930538</v>
      </c>
      <c r="H48" s="26">
        <v>0</v>
      </c>
      <c r="I48" s="24">
        <v>95690792</v>
      </c>
      <c r="J48" s="6">
        <v>98784298</v>
      </c>
      <c r="K48" s="25">
        <v>102072694</v>
      </c>
    </row>
    <row r="49" spans="1:11" ht="13.5">
      <c r="A49" s="22" t="s">
        <v>50</v>
      </c>
      <c r="B49" s="6">
        <f>+B75</f>
        <v>-4418797.3834130615</v>
      </c>
      <c r="C49" s="6">
        <f aca="true" t="shared" si="6" ref="C49:K49">+C75</f>
        <v>-19953487.776914723</v>
      </c>
      <c r="D49" s="23">
        <f t="shared" si="6"/>
        <v>5247524.906132281</v>
      </c>
      <c r="E49" s="24">
        <f t="shared" si="6"/>
        <v>-14154281.299285406</v>
      </c>
      <c r="F49" s="6">
        <f t="shared" si="6"/>
        <v>-5789020.574023595</v>
      </c>
      <c r="G49" s="25">
        <f t="shared" si="6"/>
        <v>-5789020.574023595</v>
      </c>
      <c r="H49" s="26">
        <f t="shared" si="6"/>
        <v>0</v>
      </c>
      <c r="I49" s="24">
        <f t="shared" si="6"/>
        <v>-18903871.18011855</v>
      </c>
      <c r="J49" s="6">
        <f t="shared" si="6"/>
        <v>-21280541.935961366</v>
      </c>
      <c r="K49" s="25">
        <f t="shared" si="6"/>
        <v>-23729203.654679585</v>
      </c>
    </row>
    <row r="50" spans="1:11" ht="13.5">
      <c r="A50" s="34" t="s">
        <v>51</v>
      </c>
      <c r="B50" s="7">
        <f>+B48-B49</f>
        <v>41443566.38341306</v>
      </c>
      <c r="C50" s="7">
        <f aca="true" t="shared" si="7" ref="C50:K50">+C48-C49</f>
        <v>66541014.77691472</v>
      </c>
      <c r="D50" s="64">
        <f t="shared" si="7"/>
        <v>27829388.09386772</v>
      </c>
      <c r="E50" s="65">
        <f t="shared" si="7"/>
        <v>99084819.29928541</v>
      </c>
      <c r="F50" s="7">
        <f t="shared" si="7"/>
        <v>90719558.57402359</v>
      </c>
      <c r="G50" s="66">
        <f t="shared" si="7"/>
        <v>90719558.57402359</v>
      </c>
      <c r="H50" s="67">
        <f t="shared" si="7"/>
        <v>0</v>
      </c>
      <c r="I50" s="65">
        <f t="shared" si="7"/>
        <v>114594663.18011855</v>
      </c>
      <c r="J50" s="7">
        <f t="shared" si="7"/>
        <v>120064839.93596137</v>
      </c>
      <c r="K50" s="66">
        <f t="shared" si="7"/>
        <v>125801897.65467958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25035805</v>
      </c>
      <c r="C53" s="6">
        <v>24570017</v>
      </c>
      <c r="D53" s="23">
        <v>43089976</v>
      </c>
      <c r="E53" s="24">
        <v>100953178</v>
      </c>
      <c r="F53" s="6">
        <v>62206215</v>
      </c>
      <c r="G53" s="25">
        <v>62206215</v>
      </c>
      <c r="H53" s="26">
        <v>-100</v>
      </c>
      <c r="I53" s="24">
        <v>55282012</v>
      </c>
      <c r="J53" s="6">
        <v>48871004</v>
      </c>
      <c r="K53" s="25">
        <v>43697003</v>
      </c>
    </row>
    <row r="54" spans="1:11" ht="13.5">
      <c r="A54" s="22" t="s">
        <v>106</v>
      </c>
      <c r="B54" s="6">
        <v>6917700</v>
      </c>
      <c r="C54" s="6">
        <v>197552055</v>
      </c>
      <c r="D54" s="23">
        <v>37884987</v>
      </c>
      <c r="E54" s="24">
        <v>7293106</v>
      </c>
      <c r="F54" s="6">
        <v>7293000</v>
      </c>
      <c r="G54" s="25">
        <v>7293000</v>
      </c>
      <c r="H54" s="26">
        <v>0</v>
      </c>
      <c r="I54" s="24">
        <v>12293106</v>
      </c>
      <c r="J54" s="6">
        <v>13018404</v>
      </c>
      <c r="K54" s="25">
        <v>13747433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6937397</v>
      </c>
      <c r="F56" s="6">
        <v>8776963</v>
      </c>
      <c r="G56" s="25">
        <v>8776963</v>
      </c>
      <c r="H56" s="26">
        <v>0</v>
      </c>
      <c r="I56" s="24">
        <v>10318527</v>
      </c>
      <c r="J56" s="6">
        <v>10927318</v>
      </c>
      <c r="K56" s="25">
        <v>11539258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2264292</v>
      </c>
      <c r="C59" s="6">
        <v>6800621</v>
      </c>
      <c r="D59" s="23">
        <v>6800621</v>
      </c>
      <c r="E59" s="24">
        <v>13135851</v>
      </c>
      <c r="F59" s="6">
        <v>13135851</v>
      </c>
      <c r="G59" s="25">
        <v>13135851</v>
      </c>
      <c r="H59" s="26">
        <v>13135851</v>
      </c>
      <c r="I59" s="24">
        <v>13766374</v>
      </c>
      <c r="J59" s="6">
        <v>14578590</v>
      </c>
      <c r="K59" s="25">
        <v>15394991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17049425</v>
      </c>
      <c r="F60" s="6">
        <v>17049425</v>
      </c>
      <c r="G60" s="25">
        <v>17049425</v>
      </c>
      <c r="H60" s="26">
        <v>17049425</v>
      </c>
      <c r="I60" s="24">
        <v>17679948</v>
      </c>
      <c r="J60" s="6">
        <v>18492164</v>
      </c>
      <c r="K60" s="25">
        <v>19308565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19228</v>
      </c>
      <c r="C62" s="92">
        <v>19360</v>
      </c>
      <c r="D62" s="93">
        <v>19360</v>
      </c>
      <c r="E62" s="91">
        <v>0</v>
      </c>
      <c r="F62" s="92">
        <v>0</v>
      </c>
      <c r="G62" s="93">
        <v>0</v>
      </c>
      <c r="H62" s="94">
        <v>0</v>
      </c>
      <c r="I62" s="91">
        <v>19360</v>
      </c>
      <c r="J62" s="92">
        <v>19360</v>
      </c>
      <c r="K62" s="93">
        <v>19360</v>
      </c>
    </row>
    <row r="63" spans="1:11" ht="13.5">
      <c r="A63" s="90" t="s">
        <v>61</v>
      </c>
      <c r="B63" s="91">
        <v>4388</v>
      </c>
      <c r="C63" s="92">
        <v>4388</v>
      </c>
      <c r="D63" s="93">
        <v>4388</v>
      </c>
      <c r="E63" s="91">
        <v>323</v>
      </c>
      <c r="F63" s="92">
        <v>0</v>
      </c>
      <c r="G63" s="93">
        <v>0</v>
      </c>
      <c r="H63" s="94">
        <v>0</v>
      </c>
      <c r="I63" s="91">
        <v>4388</v>
      </c>
      <c r="J63" s="92">
        <v>4388</v>
      </c>
      <c r="K63" s="93">
        <v>4388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6806</v>
      </c>
      <c r="F65" s="92">
        <v>6806</v>
      </c>
      <c r="G65" s="93">
        <v>6806</v>
      </c>
      <c r="H65" s="94">
        <v>6806</v>
      </c>
      <c r="I65" s="91">
        <v>6806</v>
      </c>
      <c r="J65" s="92">
        <v>6806</v>
      </c>
      <c r="K65" s="93">
        <v>6806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0.5494465244125346</v>
      </c>
      <c r="C70" s="5">
        <f aca="true" t="shared" si="8" ref="C70:K70">IF(ISERROR(C71/C72),0,(C71/C72))</f>
        <v>0.9657737583147415</v>
      </c>
      <c r="D70" s="5">
        <f t="shared" si="8"/>
        <v>0.7163844970647869</v>
      </c>
      <c r="E70" s="5">
        <f t="shared" si="8"/>
        <v>0.8841736269891122</v>
      </c>
      <c r="F70" s="5">
        <f t="shared" si="8"/>
        <v>0.8684439947530074</v>
      </c>
      <c r="G70" s="5">
        <f t="shared" si="8"/>
        <v>0.8684439947530074</v>
      </c>
      <c r="H70" s="5">
        <f t="shared" si="8"/>
        <v>0</v>
      </c>
      <c r="I70" s="5">
        <f t="shared" si="8"/>
        <v>0.6822070743931294</v>
      </c>
      <c r="J70" s="5">
        <f t="shared" si="8"/>
        <v>0.724838949616728</v>
      </c>
      <c r="K70" s="5">
        <f t="shared" si="8"/>
        <v>0.7630375496677934</v>
      </c>
    </row>
    <row r="71" spans="1:11" ht="12.75" hidden="1">
      <c r="A71" s="1" t="s">
        <v>112</v>
      </c>
      <c r="B71" s="1">
        <f>+B83</f>
        <v>54038836</v>
      </c>
      <c r="C71" s="1">
        <f aca="true" t="shared" si="9" ref="C71:K71">+C83</f>
        <v>109648493</v>
      </c>
      <c r="D71" s="1">
        <f t="shared" si="9"/>
        <v>76848808</v>
      </c>
      <c r="E71" s="1">
        <f t="shared" si="9"/>
        <v>108602868</v>
      </c>
      <c r="F71" s="1">
        <f t="shared" si="9"/>
        <v>108576342</v>
      </c>
      <c r="G71" s="1">
        <f t="shared" si="9"/>
        <v>108576342</v>
      </c>
      <c r="H71" s="1">
        <f t="shared" si="9"/>
        <v>90004035</v>
      </c>
      <c r="I71" s="1">
        <f t="shared" si="9"/>
        <v>108397548</v>
      </c>
      <c r="J71" s="1">
        <f t="shared" si="9"/>
        <v>123689388</v>
      </c>
      <c r="K71" s="1">
        <f t="shared" si="9"/>
        <v>137499384</v>
      </c>
    </row>
    <row r="72" spans="1:11" ht="12.75" hidden="1">
      <c r="A72" s="1" t="s">
        <v>113</v>
      </c>
      <c r="B72" s="1">
        <f>+B77</f>
        <v>98351402</v>
      </c>
      <c r="C72" s="1">
        <f aca="true" t="shared" si="10" ref="C72:K72">+C77</f>
        <v>113534347</v>
      </c>
      <c r="D72" s="1">
        <f t="shared" si="10"/>
        <v>107273131</v>
      </c>
      <c r="E72" s="1">
        <f t="shared" si="10"/>
        <v>122829798</v>
      </c>
      <c r="F72" s="1">
        <f t="shared" si="10"/>
        <v>125024000</v>
      </c>
      <c r="G72" s="1">
        <f t="shared" si="10"/>
        <v>125024000</v>
      </c>
      <c r="H72" s="1">
        <f t="shared" si="10"/>
        <v>0</v>
      </c>
      <c r="I72" s="1">
        <f t="shared" si="10"/>
        <v>158892442</v>
      </c>
      <c r="J72" s="1">
        <f t="shared" si="10"/>
        <v>170643959</v>
      </c>
      <c r="K72" s="1">
        <f t="shared" si="10"/>
        <v>180200023</v>
      </c>
    </row>
    <row r="73" spans="1:11" ht="12.75" hidden="1">
      <c r="A73" s="1" t="s">
        <v>114</v>
      </c>
      <c r="B73" s="1">
        <f>+B74</f>
        <v>9613663.333333334</v>
      </c>
      <c r="C73" s="1">
        <f aca="true" t="shared" si="11" ref="C73:K73">+(C78+C80+C81+C82)-(B78+B80+B81+B82)</f>
        <v>9120109</v>
      </c>
      <c r="D73" s="1">
        <f t="shared" si="11"/>
        <v>-3772684</v>
      </c>
      <c r="E73" s="1">
        <f t="shared" si="11"/>
        <v>-19626803</v>
      </c>
      <c r="F73" s="1">
        <f>+(F78+F80+F81+F82)-(D78+D80+D81+D82)</f>
        <v>-19626803</v>
      </c>
      <c r="G73" s="1">
        <f>+(G78+G80+G81+G82)-(D78+D80+D81+D82)</f>
        <v>-19626803</v>
      </c>
      <c r="H73" s="1">
        <f>+(H78+H80+H81+H82)-(D78+D80+D81+D82)</f>
        <v>-36152156</v>
      </c>
      <c r="I73" s="1">
        <f>+(I78+I80+I81+I82)-(E78+E80+E81+E82)</f>
        <v>11896607</v>
      </c>
      <c r="J73" s="1">
        <f t="shared" si="11"/>
        <v>1649462</v>
      </c>
      <c r="K73" s="1">
        <f t="shared" si="11"/>
        <v>1746321</v>
      </c>
    </row>
    <row r="74" spans="1:11" ht="12.75" hidden="1">
      <c r="A74" s="1" t="s">
        <v>115</v>
      </c>
      <c r="B74" s="1">
        <f>+TREND(C74:E74)</f>
        <v>9613663.333333334</v>
      </c>
      <c r="C74" s="1">
        <f>+C73</f>
        <v>9120109</v>
      </c>
      <c r="D74" s="1">
        <f aca="true" t="shared" si="12" ref="D74:K74">+D73</f>
        <v>-3772684</v>
      </c>
      <c r="E74" s="1">
        <f t="shared" si="12"/>
        <v>-19626803</v>
      </c>
      <c r="F74" s="1">
        <f t="shared" si="12"/>
        <v>-19626803</v>
      </c>
      <c r="G74" s="1">
        <f t="shared" si="12"/>
        <v>-19626803</v>
      </c>
      <c r="H74" s="1">
        <f t="shared" si="12"/>
        <v>-36152156</v>
      </c>
      <c r="I74" s="1">
        <f t="shared" si="12"/>
        <v>11896607</v>
      </c>
      <c r="J74" s="1">
        <f t="shared" si="12"/>
        <v>1649462</v>
      </c>
      <c r="K74" s="1">
        <f t="shared" si="12"/>
        <v>1746321</v>
      </c>
    </row>
    <row r="75" spans="1:11" ht="12.75" hidden="1">
      <c r="A75" s="1" t="s">
        <v>116</v>
      </c>
      <c r="B75" s="1">
        <f>+B84-(((B80+B81+B78)*B70)-B79)</f>
        <v>-4418797.3834130615</v>
      </c>
      <c r="C75" s="1">
        <f aca="true" t="shared" si="13" ref="C75:K75">+C84-(((C80+C81+C78)*C70)-C79)</f>
        <v>-19953487.776914723</v>
      </c>
      <c r="D75" s="1">
        <f t="shared" si="13"/>
        <v>5247524.906132281</v>
      </c>
      <c r="E75" s="1">
        <f t="shared" si="13"/>
        <v>-14154281.299285406</v>
      </c>
      <c r="F75" s="1">
        <f t="shared" si="13"/>
        <v>-5789020.574023595</v>
      </c>
      <c r="G75" s="1">
        <f t="shared" si="13"/>
        <v>-5789020.574023595</v>
      </c>
      <c r="H75" s="1">
        <f t="shared" si="13"/>
        <v>0</v>
      </c>
      <c r="I75" s="1">
        <f t="shared" si="13"/>
        <v>-18903871.18011855</v>
      </c>
      <c r="J75" s="1">
        <f t="shared" si="13"/>
        <v>-21280541.935961366</v>
      </c>
      <c r="K75" s="1">
        <f t="shared" si="13"/>
        <v>-23729203.654679585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98351402</v>
      </c>
      <c r="C77" s="3">
        <v>113534347</v>
      </c>
      <c r="D77" s="3">
        <v>107273131</v>
      </c>
      <c r="E77" s="3">
        <v>122829798</v>
      </c>
      <c r="F77" s="3">
        <v>125024000</v>
      </c>
      <c r="G77" s="3">
        <v>125024000</v>
      </c>
      <c r="H77" s="3">
        <v>0</v>
      </c>
      <c r="I77" s="3">
        <v>158892442</v>
      </c>
      <c r="J77" s="3">
        <v>170643959</v>
      </c>
      <c r="K77" s="3">
        <v>180200023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12506755</v>
      </c>
      <c r="C79" s="3">
        <v>18604875</v>
      </c>
      <c r="D79" s="3">
        <v>31146369</v>
      </c>
      <c r="E79" s="3">
        <v>457000</v>
      </c>
      <c r="F79" s="3">
        <v>8562323</v>
      </c>
      <c r="G79" s="3">
        <v>8562323</v>
      </c>
      <c r="H79" s="3">
        <v>0</v>
      </c>
      <c r="I79" s="3">
        <v>485791</v>
      </c>
      <c r="J79" s="3">
        <v>516396</v>
      </c>
      <c r="K79" s="3">
        <v>548929</v>
      </c>
    </row>
    <row r="80" spans="1:11" ht="12.75" hidden="1">
      <c r="A80" s="2" t="s">
        <v>67</v>
      </c>
      <c r="B80" s="3">
        <v>19811306</v>
      </c>
      <c r="C80" s="3">
        <v>25937781</v>
      </c>
      <c r="D80" s="3">
        <v>25813575</v>
      </c>
      <c r="E80" s="3">
        <v>16525353</v>
      </c>
      <c r="F80" s="3">
        <v>16525353</v>
      </c>
      <c r="G80" s="3">
        <v>16525353</v>
      </c>
      <c r="H80" s="3">
        <v>0</v>
      </c>
      <c r="I80" s="3">
        <v>17566450</v>
      </c>
      <c r="J80" s="3">
        <v>18673136</v>
      </c>
      <c r="K80" s="3">
        <v>19849544</v>
      </c>
    </row>
    <row r="81" spans="1:11" ht="12.75" hidden="1">
      <c r="A81" s="2" t="s">
        <v>68</v>
      </c>
      <c r="B81" s="3">
        <v>10993425</v>
      </c>
      <c r="C81" s="3">
        <v>13987059</v>
      </c>
      <c r="D81" s="3">
        <v>10338581</v>
      </c>
      <c r="E81" s="3">
        <v>0</v>
      </c>
      <c r="F81" s="3">
        <v>0</v>
      </c>
      <c r="G81" s="3">
        <v>0</v>
      </c>
      <c r="H81" s="3">
        <v>0</v>
      </c>
      <c r="I81" s="3">
        <v>10855510</v>
      </c>
      <c r="J81" s="3">
        <v>11398286</v>
      </c>
      <c r="K81" s="3">
        <v>11968199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54038836</v>
      </c>
      <c r="C83" s="3">
        <v>109648493</v>
      </c>
      <c r="D83" s="3">
        <v>76848808</v>
      </c>
      <c r="E83" s="3">
        <v>108602868</v>
      </c>
      <c r="F83" s="3">
        <v>108576342</v>
      </c>
      <c r="G83" s="3">
        <v>108576342</v>
      </c>
      <c r="H83" s="3">
        <v>90004035</v>
      </c>
      <c r="I83" s="3">
        <v>108397548</v>
      </c>
      <c r="J83" s="3">
        <v>123689388</v>
      </c>
      <c r="K83" s="3">
        <v>137499384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103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5491386</v>
      </c>
      <c r="C7" s="6">
        <v>5672199</v>
      </c>
      <c r="D7" s="23">
        <v>5841380</v>
      </c>
      <c r="E7" s="24">
        <v>5673200</v>
      </c>
      <c r="F7" s="6">
        <v>5673000</v>
      </c>
      <c r="G7" s="25">
        <v>5673000</v>
      </c>
      <c r="H7" s="26">
        <v>0</v>
      </c>
      <c r="I7" s="24">
        <v>5443350</v>
      </c>
      <c r="J7" s="6">
        <v>5648020</v>
      </c>
      <c r="K7" s="25">
        <v>5819940</v>
      </c>
    </row>
    <row r="8" spans="1:11" ht="13.5">
      <c r="A8" s="22" t="s">
        <v>20</v>
      </c>
      <c r="B8" s="6">
        <v>88913874</v>
      </c>
      <c r="C8" s="6">
        <v>94578831</v>
      </c>
      <c r="D8" s="23">
        <v>95052784</v>
      </c>
      <c r="E8" s="24">
        <v>101083000</v>
      </c>
      <c r="F8" s="6">
        <v>102898000</v>
      </c>
      <c r="G8" s="25">
        <v>102898000</v>
      </c>
      <c r="H8" s="26">
        <v>0</v>
      </c>
      <c r="I8" s="24">
        <v>106509000</v>
      </c>
      <c r="J8" s="6">
        <v>112246000</v>
      </c>
      <c r="K8" s="25">
        <v>118711000</v>
      </c>
    </row>
    <row r="9" spans="1:11" ht="13.5">
      <c r="A9" s="22" t="s">
        <v>21</v>
      </c>
      <c r="B9" s="6">
        <v>840282</v>
      </c>
      <c r="C9" s="6">
        <v>1669656</v>
      </c>
      <c r="D9" s="23">
        <v>1184274</v>
      </c>
      <c r="E9" s="24">
        <v>1235720</v>
      </c>
      <c r="F9" s="6">
        <v>1235720</v>
      </c>
      <c r="G9" s="25">
        <v>1235720</v>
      </c>
      <c r="H9" s="26">
        <v>0</v>
      </c>
      <c r="I9" s="24">
        <v>5184800</v>
      </c>
      <c r="J9" s="6">
        <v>4744040</v>
      </c>
      <c r="K9" s="25">
        <v>4793800</v>
      </c>
    </row>
    <row r="10" spans="1:11" ht="25.5">
      <c r="A10" s="27" t="s">
        <v>105</v>
      </c>
      <c r="B10" s="28">
        <f>SUM(B5:B9)</f>
        <v>95245542</v>
      </c>
      <c r="C10" s="29">
        <f aca="true" t="shared" si="0" ref="C10:K10">SUM(C5:C9)</f>
        <v>101920686</v>
      </c>
      <c r="D10" s="30">
        <f t="shared" si="0"/>
        <v>102078438</v>
      </c>
      <c r="E10" s="28">
        <f t="shared" si="0"/>
        <v>107991920</v>
      </c>
      <c r="F10" s="29">
        <f t="shared" si="0"/>
        <v>109806720</v>
      </c>
      <c r="G10" s="31">
        <f t="shared" si="0"/>
        <v>109806720</v>
      </c>
      <c r="H10" s="32">
        <f t="shared" si="0"/>
        <v>0</v>
      </c>
      <c r="I10" s="28">
        <f t="shared" si="0"/>
        <v>117137150</v>
      </c>
      <c r="J10" s="29">
        <f t="shared" si="0"/>
        <v>122638060</v>
      </c>
      <c r="K10" s="31">
        <f t="shared" si="0"/>
        <v>129324740</v>
      </c>
    </row>
    <row r="11" spans="1:11" ht="13.5">
      <c r="A11" s="22" t="s">
        <v>22</v>
      </c>
      <c r="B11" s="6">
        <v>34633933</v>
      </c>
      <c r="C11" s="6">
        <v>39422578</v>
      </c>
      <c r="D11" s="23">
        <v>41012165</v>
      </c>
      <c r="E11" s="24">
        <v>54387590</v>
      </c>
      <c r="F11" s="6">
        <v>54409690</v>
      </c>
      <c r="G11" s="25">
        <v>54409690</v>
      </c>
      <c r="H11" s="26">
        <v>0</v>
      </c>
      <c r="I11" s="24">
        <v>57549150</v>
      </c>
      <c r="J11" s="6">
        <v>61180590</v>
      </c>
      <c r="K11" s="25">
        <v>65539000</v>
      </c>
    </row>
    <row r="12" spans="1:11" ht="13.5">
      <c r="A12" s="22" t="s">
        <v>23</v>
      </c>
      <c r="B12" s="6">
        <v>4595182</v>
      </c>
      <c r="C12" s="6">
        <v>5160197</v>
      </c>
      <c r="D12" s="23">
        <v>5424122</v>
      </c>
      <c r="E12" s="24">
        <v>6055350</v>
      </c>
      <c r="F12" s="6">
        <v>6055350</v>
      </c>
      <c r="G12" s="25">
        <v>6055350</v>
      </c>
      <c r="H12" s="26">
        <v>0</v>
      </c>
      <c r="I12" s="24">
        <v>6336840</v>
      </c>
      <c r="J12" s="6">
        <v>6573530</v>
      </c>
      <c r="K12" s="25">
        <v>6822060</v>
      </c>
    </row>
    <row r="13" spans="1:11" ht="13.5">
      <c r="A13" s="22" t="s">
        <v>106</v>
      </c>
      <c r="B13" s="6">
        <v>22562484</v>
      </c>
      <c r="C13" s="6">
        <v>3483486</v>
      </c>
      <c r="D13" s="23">
        <v>4050033</v>
      </c>
      <c r="E13" s="24">
        <v>5380000</v>
      </c>
      <c r="F13" s="6">
        <v>5380000</v>
      </c>
      <c r="G13" s="25">
        <v>5380000</v>
      </c>
      <c r="H13" s="26">
        <v>0</v>
      </c>
      <c r="I13" s="24">
        <v>5615000</v>
      </c>
      <c r="J13" s="6">
        <v>5635000</v>
      </c>
      <c r="K13" s="25">
        <v>5555000</v>
      </c>
    </row>
    <row r="14" spans="1:11" ht="13.5">
      <c r="A14" s="22" t="s">
        <v>24</v>
      </c>
      <c r="B14" s="6">
        <v>2471179</v>
      </c>
      <c r="C14" s="6">
        <v>2317814</v>
      </c>
      <c r="D14" s="23">
        <v>2300340</v>
      </c>
      <c r="E14" s="24">
        <v>2853510</v>
      </c>
      <c r="F14" s="6">
        <v>3344000</v>
      </c>
      <c r="G14" s="25">
        <v>3344000</v>
      </c>
      <c r="H14" s="26">
        <v>0</v>
      </c>
      <c r="I14" s="24">
        <v>3054000</v>
      </c>
      <c r="J14" s="6">
        <v>2873720</v>
      </c>
      <c r="K14" s="25">
        <v>2674000</v>
      </c>
    </row>
    <row r="15" spans="1:11" ht="13.5">
      <c r="A15" s="22" t="s">
        <v>25</v>
      </c>
      <c r="B15" s="6">
        <v>2313609</v>
      </c>
      <c r="C15" s="6">
        <v>2569405</v>
      </c>
      <c r="D15" s="23">
        <v>3376441</v>
      </c>
      <c r="E15" s="24">
        <v>5245190</v>
      </c>
      <c r="F15" s="6">
        <v>4874310</v>
      </c>
      <c r="G15" s="25">
        <v>4874310</v>
      </c>
      <c r="H15" s="26">
        <v>0</v>
      </c>
      <c r="I15" s="24">
        <v>3955716</v>
      </c>
      <c r="J15" s="6">
        <v>3920990</v>
      </c>
      <c r="K15" s="25">
        <v>4073340</v>
      </c>
    </row>
    <row r="16" spans="1:11" ht="13.5">
      <c r="A16" s="33" t="s">
        <v>26</v>
      </c>
      <c r="B16" s="6">
        <v>26381679</v>
      </c>
      <c r="C16" s="6">
        <v>35436785</v>
      </c>
      <c r="D16" s="23">
        <v>33666423</v>
      </c>
      <c r="E16" s="24">
        <v>42973270</v>
      </c>
      <c r="F16" s="6">
        <v>44715901</v>
      </c>
      <c r="G16" s="25">
        <v>44715901</v>
      </c>
      <c r="H16" s="26">
        <v>0</v>
      </c>
      <c r="I16" s="24">
        <v>56991970</v>
      </c>
      <c r="J16" s="6">
        <v>54198225</v>
      </c>
      <c r="K16" s="25">
        <v>43372945</v>
      </c>
    </row>
    <row r="17" spans="1:11" ht="13.5">
      <c r="A17" s="22" t="s">
        <v>27</v>
      </c>
      <c r="B17" s="6">
        <v>12745606</v>
      </c>
      <c r="C17" s="6">
        <v>11164715</v>
      </c>
      <c r="D17" s="23">
        <v>12581766</v>
      </c>
      <c r="E17" s="24">
        <v>15735850</v>
      </c>
      <c r="F17" s="6">
        <v>17458509</v>
      </c>
      <c r="G17" s="25">
        <v>17458509</v>
      </c>
      <c r="H17" s="26">
        <v>0</v>
      </c>
      <c r="I17" s="24">
        <v>21599232</v>
      </c>
      <c r="J17" s="6">
        <v>19798121</v>
      </c>
      <c r="K17" s="25">
        <v>20491247</v>
      </c>
    </row>
    <row r="18" spans="1:11" ht="13.5">
      <c r="A18" s="34" t="s">
        <v>28</v>
      </c>
      <c r="B18" s="35">
        <f>SUM(B11:B17)</f>
        <v>105703672</v>
      </c>
      <c r="C18" s="36">
        <f aca="true" t="shared" si="1" ref="C18:K18">SUM(C11:C17)</f>
        <v>99554980</v>
      </c>
      <c r="D18" s="37">
        <f t="shared" si="1"/>
        <v>102411290</v>
      </c>
      <c r="E18" s="35">
        <f t="shared" si="1"/>
        <v>132630760</v>
      </c>
      <c r="F18" s="36">
        <f t="shared" si="1"/>
        <v>136237760</v>
      </c>
      <c r="G18" s="38">
        <f t="shared" si="1"/>
        <v>136237760</v>
      </c>
      <c r="H18" s="39">
        <f t="shared" si="1"/>
        <v>0</v>
      </c>
      <c r="I18" s="35">
        <f t="shared" si="1"/>
        <v>155101908</v>
      </c>
      <c r="J18" s="36">
        <f t="shared" si="1"/>
        <v>154180176</v>
      </c>
      <c r="K18" s="38">
        <f t="shared" si="1"/>
        <v>148527592</v>
      </c>
    </row>
    <row r="19" spans="1:11" ht="13.5">
      <c r="A19" s="34" t="s">
        <v>29</v>
      </c>
      <c r="B19" s="40">
        <f>+B10-B18</f>
        <v>-10458130</v>
      </c>
      <c r="C19" s="41">
        <f aca="true" t="shared" si="2" ref="C19:K19">+C10-C18</f>
        <v>2365706</v>
      </c>
      <c r="D19" s="42">
        <f t="shared" si="2"/>
        <v>-332852</v>
      </c>
      <c r="E19" s="40">
        <f t="shared" si="2"/>
        <v>-24638840</v>
      </c>
      <c r="F19" s="41">
        <f t="shared" si="2"/>
        <v>-26431040</v>
      </c>
      <c r="G19" s="43">
        <f t="shared" si="2"/>
        <v>-26431040</v>
      </c>
      <c r="H19" s="44">
        <f t="shared" si="2"/>
        <v>0</v>
      </c>
      <c r="I19" s="40">
        <f t="shared" si="2"/>
        <v>-37964758</v>
      </c>
      <c r="J19" s="41">
        <f t="shared" si="2"/>
        <v>-31542116</v>
      </c>
      <c r="K19" s="43">
        <f t="shared" si="2"/>
        <v>-19202852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107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108</v>
      </c>
      <c r="B22" s="51">
        <f>SUM(B19:B21)</f>
        <v>-10458130</v>
      </c>
      <c r="C22" s="52">
        <f aca="true" t="shared" si="3" ref="C22:K22">SUM(C19:C21)</f>
        <v>2365706</v>
      </c>
      <c r="D22" s="53">
        <f t="shared" si="3"/>
        <v>-332852</v>
      </c>
      <c r="E22" s="51">
        <f t="shared" si="3"/>
        <v>-24638840</v>
      </c>
      <c r="F22" s="52">
        <f t="shared" si="3"/>
        <v>-26431040</v>
      </c>
      <c r="G22" s="54">
        <f t="shared" si="3"/>
        <v>-26431040</v>
      </c>
      <c r="H22" s="55">
        <f t="shared" si="3"/>
        <v>0</v>
      </c>
      <c r="I22" s="51">
        <f t="shared" si="3"/>
        <v>-37964758</v>
      </c>
      <c r="J22" s="52">
        <f t="shared" si="3"/>
        <v>-31542116</v>
      </c>
      <c r="K22" s="54">
        <f t="shared" si="3"/>
        <v>-19202852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-10458130</v>
      </c>
      <c r="C24" s="41">
        <f aca="true" t="shared" si="4" ref="C24:K24">SUM(C22:C23)</f>
        <v>2365706</v>
      </c>
      <c r="D24" s="42">
        <f t="shared" si="4"/>
        <v>-332852</v>
      </c>
      <c r="E24" s="40">
        <f t="shared" si="4"/>
        <v>-24638840</v>
      </c>
      <c r="F24" s="41">
        <f t="shared" si="4"/>
        <v>-26431040</v>
      </c>
      <c r="G24" s="43">
        <f t="shared" si="4"/>
        <v>-26431040</v>
      </c>
      <c r="H24" s="44">
        <f t="shared" si="4"/>
        <v>0</v>
      </c>
      <c r="I24" s="40">
        <f t="shared" si="4"/>
        <v>-37964758</v>
      </c>
      <c r="J24" s="41">
        <f t="shared" si="4"/>
        <v>-31542116</v>
      </c>
      <c r="K24" s="43">
        <f t="shared" si="4"/>
        <v>-19202852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2381662</v>
      </c>
      <c r="C27" s="7">
        <v>6008532</v>
      </c>
      <c r="D27" s="64">
        <v>2553462</v>
      </c>
      <c r="E27" s="65">
        <v>5340160</v>
      </c>
      <c r="F27" s="7">
        <v>3332360</v>
      </c>
      <c r="G27" s="66">
        <v>3332360</v>
      </c>
      <c r="H27" s="67">
        <v>0</v>
      </c>
      <c r="I27" s="65">
        <v>13555171</v>
      </c>
      <c r="J27" s="7">
        <v>1335000</v>
      </c>
      <c r="K27" s="66">
        <v>935000</v>
      </c>
    </row>
    <row r="28" spans="1:11" ht="13.5">
      <c r="A28" s="68" t="s">
        <v>30</v>
      </c>
      <c r="B28" s="6">
        <v>0</v>
      </c>
      <c r="C28" s="6">
        <v>1664000</v>
      </c>
      <c r="D28" s="23">
        <v>0</v>
      </c>
      <c r="E28" s="24">
        <v>0</v>
      </c>
      <c r="F28" s="6">
        <v>335000</v>
      </c>
      <c r="G28" s="25">
        <v>335000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 t="s">
        <v>110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2381662</v>
      </c>
      <c r="C31" s="6">
        <v>4344532</v>
      </c>
      <c r="D31" s="23">
        <v>2553462</v>
      </c>
      <c r="E31" s="24">
        <v>5340160</v>
      </c>
      <c r="F31" s="6">
        <v>2997360</v>
      </c>
      <c r="G31" s="25">
        <v>2997360</v>
      </c>
      <c r="H31" s="26">
        <v>0</v>
      </c>
      <c r="I31" s="24">
        <v>13555171</v>
      </c>
      <c r="J31" s="6">
        <v>1335000</v>
      </c>
      <c r="K31" s="25">
        <v>935000</v>
      </c>
    </row>
    <row r="32" spans="1:11" ht="13.5">
      <c r="A32" s="34" t="s">
        <v>36</v>
      </c>
      <c r="B32" s="7">
        <f>SUM(B28:B31)</f>
        <v>2381662</v>
      </c>
      <c r="C32" s="7">
        <f aca="true" t="shared" si="5" ref="C32:K32">SUM(C28:C31)</f>
        <v>6008532</v>
      </c>
      <c r="D32" s="64">
        <f t="shared" si="5"/>
        <v>2553462</v>
      </c>
      <c r="E32" s="65">
        <f t="shared" si="5"/>
        <v>5340160</v>
      </c>
      <c r="F32" s="7">
        <f t="shared" si="5"/>
        <v>3332360</v>
      </c>
      <c r="G32" s="66">
        <f t="shared" si="5"/>
        <v>3332360</v>
      </c>
      <c r="H32" s="67">
        <f t="shared" si="5"/>
        <v>0</v>
      </c>
      <c r="I32" s="65">
        <f t="shared" si="5"/>
        <v>13555171</v>
      </c>
      <c r="J32" s="7">
        <f t="shared" si="5"/>
        <v>1335000</v>
      </c>
      <c r="K32" s="66">
        <f t="shared" si="5"/>
        <v>935000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93212314</v>
      </c>
      <c r="C35" s="6">
        <v>91151368</v>
      </c>
      <c r="D35" s="23">
        <v>96191823</v>
      </c>
      <c r="E35" s="24">
        <v>85359672</v>
      </c>
      <c r="F35" s="6">
        <v>90624044</v>
      </c>
      <c r="G35" s="25">
        <v>90624044</v>
      </c>
      <c r="H35" s="26">
        <v>96590016</v>
      </c>
      <c r="I35" s="24">
        <v>64942929</v>
      </c>
      <c r="J35" s="6">
        <v>57602635</v>
      </c>
      <c r="K35" s="25">
        <v>64401597</v>
      </c>
    </row>
    <row r="36" spans="1:11" ht="13.5">
      <c r="A36" s="22" t="s">
        <v>39</v>
      </c>
      <c r="B36" s="6">
        <v>57282849</v>
      </c>
      <c r="C36" s="6">
        <v>58668392</v>
      </c>
      <c r="D36" s="23">
        <v>56583417</v>
      </c>
      <c r="E36" s="24">
        <v>57105444</v>
      </c>
      <c r="F36" s="6">
        <v>54897266</v>
      </c>
      <c r="G36" s="25">
        <v>54897266</v>
      </c>
      <c r="H36" s="26">
        <v>58334523</v>
      </c>
      <c r="I36" s="24">
        <v>55219372</v>
      </c>
      <c r="J36" s="6">
        <v>49751872</v>
      </c>
      <c r="K36" s="25">
        <v>44064372</v>
      </c>
    </row>
    <row r="37" spans="1:11" ht="13.5">
      <c r="A37" s="22" t="s">
        <v>40</v>
      </c>
      <c r="B37" s="6">
        <v>14904756</v>
      </c>
      <c r="C37" s="6">
        <v>12802421</v>
      </c>
      <c r="D37" s="23">
        <v>15921126</v>
      </c>
      <c r="E37" s="24">
        <v>12785500</v>
      </c>
      <c r="F37" s="6">
        <v>12785500</v>
      </c>
      <c r="G37" s="25">
        <v>12785500</v>
      </c>
      <c r="H37" s="26">
        <v>12434595</v>
      </c>
      <c r="I37" s="24">
        <v>16694000</v>
      </c>
      <c r="J37" s="6">
        <v>16786000</v>
      </c>
      <c r="K37" s="25">
        <v>16986000</v>
      </c>
    </row>
    <row r="38" spans="1:11" ht="13.5">
      <c r="A38" s="22" t="s">
        <v>41</v>
      </c>
      <c r="B38" s="6">
        <v>34011930</v>
      </c>
      <c r="C38" s="6">
        <v>33042415</v>
      </c>
      <c r="D38" s="23">
        <v>33231557</v>
      </c>
      <c r="E38" s="24">
        <v>29684754</v>
      </c>
      <c r="F38" s="6">
        <v>29684754</v>
      </c>
      <c r="G38" s="25">
        <v>29684754</v>
      </c>
      <c r="H38" s="26">
        <v>31624624</v>
      </c>
      <c r="I38" s="24">
        <v>28649450</v>
      </c>
      <c r="J38" s="6">
        <v>26664032</v>
      </c>
      <c r="K38" s="25">
        <v>24456306</v>
      </c>
    </row>
    <row r="39" spans="1:11" ht="13.5">
      <c r="A39" s="22" t="s">
        <v>42</v>
      </c>
      <c r="B39" s="6">
        <v>101578477</v>
      </c>
      <c r="C39" s="6">
        <v>103974924</v>
      </c>
      <c r="D39" s="23">
        <v>103622557</v>
      </c>
      <c r="E39" s="24">
        <v>99994862</v>
      </c>
      <c r="F39" s="6">
        <v>103051056</v>
      </c>
      <c r="G39" s="25">
        <v>103051056</v>
      </c>
      <c r="H39" s="26">
        <v>110865320</v>
      </c>
      <c r="I39" s="24">
        <v>74818851</v>
      </c>
      <c r="J39" s="6">
        <v>63904475</v>
      </c>
      <c r="K39" s="25">
        <v>67023663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17564155</v>
      </c>
      <c r="C42" s="6">
        <v>5440733</v>
      </c>
      <c r="D42" s="23">
        <v>8832481</v>
      </c>
      <c r="E42" s="24">
        <v>-8285098</v>
      </c>
      <c r="F42" s="6">
        <v>-4556000</v>
      </c>
      <c r="G42" s="25">
        <v>-4556000</v>
      </c>
      <c r="H42" s="26">
        <v>3497064</v>
      </c>
      <c r="I42" s="24">
        <v>-21732643</v>
      </c>
      <c r="J42" s="6">
        <v>-4895711</v>
      </c>
      <c r="K42" s="25">
        <v>8903173</v>
      </c>
    </row>
    <row r="43" spans="1:11" ht="13.5">
      <c r="A43" s="22" t="s">
        <v>45</v>
      </c>
      <c r="B43" s="6">
        <v>-3189034</v>
      </c>
      <c r="C43" s="6">
        <v>-6757808</v>
      </c>
      <c r="D43" s="23">
        <v>-3017290</v>
      </c>
      <c r="E43" s="24">
        <v>-4482136</v>
      </c>
      <c r="F43" s="6">
        <v>-2140000</v>
      </c>
      <c r="G43" s="25">
        <v>-2140000</v>
      </c>
      <c r="H43" s="26">
        <v>-1488744</v>
      </c>
      <c r="I43" s="24">
        <v>-9428984</v>
      </c>
      <c r="J43" s="6">
        <v>-1272000</v>
      </c>
      <c r="K43" s="25">
        <v>-869480</v>
      </c>
    </row>
    <row r="44" spans="1:11" ht="13.5">
      <c r="A44" s="22" t="s">
        <v>46</v>
      </c>
      <c r="B44" s="6">
        <v>-1289109</v>
      </c>
      <c r="C44" s="6">
        <v>-1333193</v>
      </c>
      <c r="D44" s="23">
        <v>-1444747</v>
      </c>
      <c r="E44" s="24">
        <v>-1606000</v>
      </c>
      <c r="F44" s="6">
        <v>-1606000</v>
      </c>
      <c r="G44" s="25">
        <v>-1606000</v>
      </c>
      <c r="H44" s="26">
        <v>-1606934</v>
      </c>
      <c r="I44" s="24">
        <v>-1111454</v>
      </c>
      <c r="J44" s="6">
        <v>-1172583</v>
      </c>
      <c r="K44" s="25">
        <v>-1234730</v>
      </c>
    </row>
    <row r="45" spans="1:11" ht="13.5">
      <c r="A45" s="34" t="s">
        <v>47</v>
      </c>
      <c r="B45" s="7">
        <v>86214164</v>
      </c>
      <c r="C45" s="7">
        <v>83563896</v>
      </c>
      <c r="D45" s="64">
        <v>87934339</v>
      </c>
      <c r="E45" s="65">
        <v>82959673</v>
      </c>
      <c r="F45" s="7">
        <v>79632339</v>
      </c>
      <c r="G45" s="66">
        <v>79632339</v>
      </c>
      <c r="H45" s="67">
        <v>88335725</v>
      </c>
      <c r="I45" s="65">
        <v>61742929</v>
      </c>
      <c r="J45" s="7">
        <v>54402635</v>
      </c>
      <c r="K45" s="66">
        <v>61201598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89114164</v>
      </c>
      <c r="C48" s="6">
        <v>87363885</v>
      </c>
      <c r="D48" s="23">
        <v>92334339</v>
      </c>
      <c r="E48" s="24">
        <v>82959672</v>
      </c>
      <c r="F48" s="6">
        <v>87326000</v>
      </c>
      <c r="G48" s="25">
        <v>87326000</v>
      </c>
      <c r="H48" s="26">
        <v>92732573</v>
      </c>
      <c r="I48" s="24">
        <v>61742929</v>
      </c>
      <c r="J48" s="6">
        <v>54402635</v>
      </c>
      <c r="K48" s="25">
        <v>61201597</v>
      </c>
    </row>
    <row r="49" spans="1:11" ht="13.5">
      <c r="A49" s="22" t="s">
        <v>50</v>
      </c>
      <c r="B49" s="6">
        <f>+B75</f>
        <v>32889023.227220148</v>
      </c>
      <c r="C49" s="6">
        <f aca="true" t="shared" si="6" ref="C49:K49">+C75</f>
        <v>27416132.379585378</v>
      </c>
      <c r="D49" s="23">
        <f t="shared" si="6"/>
        <v>12676720.154644113</v>
      </c>
      <c r="E49" s="24">
        <f t="shared" si="6"/>
        <v>37162009.16076617</v>
      </c>
      <c r="F49" s="6">
        <f t="shared" si="6"/>
        <v>37162366.6209982</v>
      </c>
      <c r="G49" s="25">
        <f t="shared" si="6"/>
        <v>37162366.6209982</v>
      </c>
      <c r="H49" s="26">
        <f t="shared" si="6"/>
        <v>25460500</v>
      </c>
      <c r="I49" s="24">
        <f t="shared" si="6"/>
        <v>15423644.334765064</v>
      </c>
      <c r="J49" s="6">
        <f t="shared" si="6"/>
        <v>5878840.612650178</v>
      </c>
      <c r="K49" s="25">
        <f t="shared" si="6"/>
        <v>9712658.646712968</v>
      </c>
    </row>
    <row r="50" spans="1:11" ht="13.5">
      <c r="A50" s="34" t="s">
        <v>51</v>
      </c>
      <c r="B50" s="7">
        <f>+B48-B49</f>
        <v>56225140.77277985</v>
      </c>
      <c r="C50" s="7">
        <f aca="true" t="shared" si="7" ref="C50:K50">+C48-C49</f>
        <v>59947752.62041462</v>
      </c>
      <c r="D50" s="64">
        <f t="shared" si="7"/>
        <v>79657618.84535588</v>
      </c>
      <c r="E50" s="65">
        <f t="shared" si="7"/>
        <v>45797662.83923383</v>
      </c>
      <c r="F50" s="7">
        <f t="shared" si="7"/>
        <v>50163633.3790018</v>
      </c>
      <c r="G50" s="66">
        <f t="shared" si="7"/>
        <v>50163633.3790018</v>
      </c>
      <c r="H50" s="67">
        <f t="shared" si="7"/>
        <v>67272073</v>
      </c>
      <c r="I50" s="65">
        <f t="shared" si="7"/>
        <v>46319284.66523494</v>
      </c>
      <c r="J50" s="7">
        <f t="shared" si="7"/>
        <v>48523794.38734982</v>
      </c>
      <c r="K50" s="66">
        <f t="shared" si="7"/>
        <v>51488938.353287034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46869099</v>
      </c>
      <c r="C53" s="6">
        <v>48288631</v>
      </c>
      <c r="D53" s="23">
        <v>40069258</v>
      </c>
      <c r="E53" s="24">
        <v>47431190</v>
      </c>
      <c r="F53" s="6">
        <v>45423390</v>
      </c>
      <c r="G53" s="25">
        <v>45423390</v>
      </c>
      <c r="H53" s="26">
        <v>42091030</v>
      </c>
      <c r="I53" s="24">
        <v>45908934</v>
      </c>
      <c r="J53" s="6">
        <v>41341954</v>
      </c>
      <c r="K53" s="25">
        <v>36554454</v>
      </c>
    </row>
    <row r="54" spans="1:11" ht="13.5">
      <c r="A54" s="22" t="s">
        <v>106</v>
      </c>
      <c r="B54" s="6">
        <v>22562484</v>
      </c>
      <c r="C54" s="6">
        <v>3483486</v>
      </c>
      <c r="D54" s="23">
        <v>4050033</v>
      </c>
      <c r="E54" s="24">
        <v>5380000</v>
      </c>
      <c r="F54" s="6">
        <v>5380000</v>
      </c>
      <c r="G54" s="25">
        <v>5380000</v>
      </c>
      <c r="H54" s="26">
        <v>0</v>
      </c>
      <c r="I54" s="24">
        <v>5615000</v>
      </c>
      <c r="J54" s="6">
        <v>5635000</v>
      </c>
      <c r="K54" s="25">
        <v>5555000</v>
      </c>
    </row>
    <row r="55" spans="1:11" ht="13.5">
      <c r="A55" s="22" t="s">
        <v>54</v>
      </c>
      <c r="B55" s="6">
        <v>432597</v>
      </c>
      <c r="C55" s="6">
        <v>2391734</v>
      </c>
      <c r="D55" s="23">
        <v>1289417</v>
      </c>
      <c r="E55" s="24">
        <v>1685800</v>
      </c>
      <c r="F55" s="6">
        <v>1710200</v>
      </c>
      <c r="G55" s="25">
        <v>1710200</v>
      </c>
      <c r="H55" s="26">
        <v>0</v>
      </c>
      <c r="I55" s="24">
        <v>1378960</v>
      </c>
      <c r="J55" s="6">
        <v>1335000</v>
      </c>
      <c r="K55" s="25">
        <v>935000</v>
      </c>
    </row>
    <row r="56" spans="1:11" ht="13.5">
      <c r="A56" s="22" t="s">
        <v>55</v>
      </c>
      <c r="B56" s="6">
        <v>2313658</v>
      </c>
      <c r="C56" s="6">
        <v>2568747</v>
      </c>
      <c r="D56" s="23">
        <v>3376439</v>
      </c>
      <c r="E56" s="24">
        <v>5245190</v>
      </c>
      <c r="F56" s="6">
        <v>0</v>
      </c>
      <c r="G56" s="25">
        <v>0</v>
      </c>
      <c r="H56" s="26">
        <v>0</v>
      </c>
      <c r="I56" s="24">
        <v>3955716</v>
      </c>
      <c r="J56" s="6">
        <v>3920990</v>
      </c>
      <c r="K56" s="25">
        <v>4073340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26693</v>
      </c>
      <c r="C62" s="92">
        <v>26825</v>
      </c>
      <c r="D62" s="93">
        <v>7387</v>
      </c>
      <c r="E62" s="91">
        <v>4965</v>
      </c>
      <c r="F62" s="92">
        <v>4965</v>
      </c>
      <c r="G62" s="93">
        <v>4965</v>
      </c>
      <c r="H62" s="94">
        <v>4965</v>
      </c>
      <c r="I62" s="91">
        <v>4965</v>
      </c>
      <c r="J62" s="92">
        <v>4965</v>
      </c>
      <c r="K62" s="93">
        <v>4965</v>
      </c>
    </row>
    <row r="63" spans="1:11" ht="13.5">
      <c r="A63" s="90" t="s">
        <v>61</v>
      </c>
      <c r="B63" s="91">
        <v>13731</v>
      </c>
      <c r="C63" s="92">
        <v>12944</v>
      </c>
      <c r="D63" s="93">
        <v>7523</v>
      </c>
      <c r="E63" s="91">
        <v>17400</v>
      </c>
      <c r="F63" s="92">
        <v>17400</v>
      </c>
      <c r="G63" s="93">
        <v>17400</v>
      </c>
      <c r="H63" s="94">
        <v>17400</v>
      </c>
      <c r="I63" s="91">
        <v>17400</v>
      </c>
      <c r="J63" s="92">
        <v>17400</v>
      </c>
      <c r="K63" s="93">
        <v>17400</v>
      </c>
    </row>
    <row r="64" spans="1:11" ht="13.5">
      <c r="A64" s="90" t="s">
        <v>62</v>
      </c>
      <c r="B64" s="91">
        <v>9127</v>
      </c>
      <c r="C64" s="92">
        <v>8607</v>
      </c>
      <c r="D64" s="93">
        <v>6907</v>
      </c>
      <c r="E64" s="91">
        <v>6693</v>
      </c>
      <c r="F64" s="92">
        <v>6693</v>
      </c>
      <c r="G64" s="93">
        <v>6693</v>
      </c>
      <c r="H64" s="94">
        <v>6693</v>
      </c>
      <c r="I64" s="91">
        <v>6693</v>
      </c>
      <c r="J64" s="92">
        <v>6693</v>
      </c>
      <c r="K64" s="93">
        <v>6693</v>
      </c>
    </row>
    <row r="65" spans="1:11" ht="13.5">
      <c r="A65" s="90" t="s">
        <v>63</v>
      </c>
      <c r="B65" s="91">
        <v>9490</v>
      </c>
      <c r="C65" s="92">
        <v>9490</v>
      </c>
      <c r="D65" s="93">
        <v>15696</v>
      </c>
      <c r="E65" s="91">
        <v>24561</v>
      </c>
      <c r="F65" s="92">
        <v>24561</v>
      </c>
      <c r="G65" s="93">
        <v>24561</v>
      </c>
      <c r="H65" s="94">
        <v>24561</v>
      </c>
      <c r="I65" s="91">
        <v>24561</v>
      </c>
      <c r="J65" s="92">
        <v>24561</v>
      </c>
      <c r="K65" s="93">
        <v>24561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1.9479781787542754</v>
      </c>
      <c r="C70" s="5">
        <f aca="true" t="shared" si="8" ref="C70:K70">IF(ISERROR(C71/C72),0,(C71/C72))</f>
        <v>0.5769110523365292</v>
      </c>
      <c r="D70" s="5">
        <f t="shared" si="8"/>
        <v>2.008576562518471</v>
      </c>
      <c r="E70" s="5">
        <f t="shared" si="8"/>
        <v>0.12335930323546422</v>
      </c>
      <c r="F70" s="5">
        <f t="shared" si="8"/>
        <v>0.12332868370020073</v>
      </c>
      <c r="G70" s="5">
        <f t="shared" si="8"/>
        <v>0.12332868370020073</v>
      </c>
      <c r="H70" s="5">
        <f t="shared" si="8"/>
        <v>0</v>
      </c>
      <c r="I70" s="5">
        <f t="shared" si="8"/>
        <v>0.9999992194817359</v>
      </c>
      <c r="J70" s="5">
        <f t="shared" si="8"/>
        <v>2.0681387042195754</v>
      </c>
      <c r="K70" s="5">
        <f t="shared" si="8"/>
        <v>1.8459735887045607</v>
      </c>
    </row>
    <row r="71" spans="1:11" ht="12.75" hidden="1">
      <c r="A71" s="1" t="s">
        <v>112</v>
      </c>
      <c r="B71" s="1">
        <f>+B83</f>
        <v>1636851</v>
      </c>
      <c r="C71" s="1">
        <f aca="true" t="shared" si="9" ref="C71:K71">+C83</f>
        <v>963243</v>
      </c>
      <c r="D71" s="1">
        <f t="shared" si="9"/>
        <v>2378705</v>
      </c>
      <c r="E71" s="1">
        <f t="shared" si="9"/>
        <v>145036</v>
      </c>
      <c r="F71" s="1">
        <f t="shared" si="9"/>
        <v>145000</v>
      </c>
      <c r="G71" s="1">
        <f t="shared" si="9"/>
        <v>145000</v>
      </c>
      <c r="H71" s="1">
        <f t="shared" si="9"/>
        <v>3872596</v>
      </c>
      <c r="I71" s="1">
        <f t="shared" si="9"/>
        <v>5124796</v>
      </c>
      <c r="J71" s="1">
        <f t="shared" si="9"/>
        <v>9681040</v>
      </c>
      <c r="K71" s="1">
        <f t="shared" si="9"/>
        <v>8728280</v>
      </c>
    </row>
    <row r="72" spans="1:11" ht="12.75" hidden="1">
      <c r="A72" s="1" t="s">
        <v>113</v>
      </c>
      <c r="B72" s="1">
        <f>+B77</f>
        <v>840282</v>
      </c>
      <c r="C72" s="1">
        <f aca="true" t="shared" si="10" ref="C72:K72">+C77</f>
        <v>1669656</v>
      </c>
      <c r="D72" s="1">
        <f t="shared" si="10"/>
        <v>1184274</v>
      </c>
      <c r="E72" s="1">
        <f t="shared" si="10"/>
        <v>1175720</v>
      </c>
      <c r="F72" s="1">
        <f t="shared" si="10"/>
        <v>1175720</v>
      </c>
      <c r="G72" s="1">
        <f t="shared" si="10"/>
        <v>1175720</v>
      </c>
      <c r="H72" s="1">
        <f t="shared" si="10"/>
        <v>0</v>
      </c>
      <c r="I72" s="1">
        <f t="shared" si="10"/>
        <v>5124800</v>
      </c>
      <c r="J72" s="1">
        <f t="shared" si="10"/>
        <v>4681040</v>
      </c>
      <c r="K72" s="1">
        <f t="shared" si="10"/>
        <v>4728280</v>
      </c>
    </row>
    <row r="73" spans="1:11" ht="12.75" hidden="1">
      <c r="A73" s="1" t="s">
        <v>114</v>
      </c>
      <c r="B73" s="1">
        <f>+B74</f>
        <v>-14066</v>
      </c>
      <c r="C73" s="1">
        <f aca="true" t="shared" si="11" ref="C73:K73">+(C78+C80+C81+C82)-(B78+B80+B81+B82)</f>
        <v>-260533</v>
      </c>
      <c r="D73" s="1">
        <f t="shared" si="11"/>
        <v>-125834</v>
      </c>
      <c r="E73" s="1">
        <f t="shared" si="11"/>
        <v>-1469937</v>
      </c>
      <c r="F73" s="1">
        <f>+(F78+F80+F81+F82)-(D78+D80+D81+D82)</f>
        <v>-571893</v>
      </c>
      <c r="G73" s="1">
        <f>+(G78+G80+G81+G82)-(D78+D80+D81+D82)</f>
        <v>-571893</v>
      </c>
      <c r="H73" s="1">
        <f>+(H78+H80+H81+H82)-(D78+D80+D81+D82)</f>
        <v>4366537</v>
      </c>
      <c r="I73" s="1">
        <f>+(I78+I80+I81+I82)-(E78+E80+E81+E82)</f>
        <v>-95753</v>
      </c>
      <c r="J73" s="1">
        <f t="shared" si="11"/>
        <v>-900000</v>
      </c>
      <c r="K73" s="1">
        <f t="shared" si="11"/>
        <v>-900000</v>
      </c>
    </row>
    <row r="74" spans="1:11" ht="12.75" hidden="1">
      <c r="A74" s="1" t="s">
        <v>115</v>
      </c>
      <c r="B74" s="1">
        <f>+TREND(C74:E74)</f>
        <v>-14066</v>
      </c>
      <c r="C74" s="1">
        <f>+C73</f>
        <v>-260533</v>
      </c>
      <c r="D74" s="1">
        <f aca="true" t="shared" si="12" ref="D74:K74">+D73</f>
        <v>-125834</v>
      </c>
      <c r="E74" s="1">
        <f t="shared" si="12"/>
        <v>-1469937</v>
      </c>
      <c r="F74" s="1">
        <f t="shared" si="12"/>
        <v>-571893</v>
      </c>
      <c r="G74" s="1">
        <f t="shared" si="12"/>
        <v>-571893</v>
      </c>
      <c r="H74" s="1">
        <f t="shared" si="12"/>
        <v>4366537</v>
      </c>
      <c r="I74" s="1">
        <f t="shared" si="12"/>
        <v>-95753</v>
      </c>
      <c r="J74" s="1">
        <f t="shared" si="12"/>
        <v>-900000</v>
      </c>
      <c r="K74" s="1">
        <f t="shared" si="12"/>
        <v>-900000</v>
      </c>
    </row>
    <row r="75" spans="1:11" ht="12.75" hidden="1">
      <c r="A75" s="1" t="s">
        <v>116</v>
      </c>
      <c r="B75" s="1">
        <f>+B84-(((B80+B81+B78)*B70)-B79)</f>
        <v>32889023.227220148</v>
      </c>
      <c r="C75" s="1">
        <f aca="true" t="shared" si="13" ref="C75:K75">+C84-(((C80+C81+C78)*C70)-C79)</f>
        <v>27416132.379585378</v>
      </c>
      <c r="D75" s="1">
        <f t="shared" si="13"/>
        <v>12676720.154644113</v>
      </c>
      <c r="E75" s="1">
        <f t="shared" si="13"/>
        <v>37162009.16076617</v>
      </c>
      <c r="F75" s="1">
        <f t="shared" si="13"/>
        <v>37162366.6209982</v>
      </c>
      <c r="G75" s="1">
        <f t="shared" si="13"/>
        <v>37162366.6209982</v>
      </c>
      <c r="H75" s="1">
        <f t="shared" si="13"/>
        <v>25460500</v>
      </c>
      <c r="I75" s="1">
        <f t="shared" si="13"/>
        <v>15423644.334765064</v>
      </c>
      <c r="J75" s="1">
        <f t="shared" si="13"/>
        <v>5878840.612650178</v>
      </c>
      <c r="K75" s="1">
        <f t="shared" si="13"/>
        <v>9712658.646712968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840282</v>
      </c>
      <c r="C77" s="3">
        <v>1669656</v>
      </c>
      <c r="D77" s="3">
        <v>1184274</v>
      </c>
      <c r="E77" s="3">
        <v>1175720</v>
      </c>
      <c r="F77" s="3">
        <v>1175720</v>
      </c>
      <c r="G77" s="3">
        <v>1175720</v>
      </c>
      <c r="H77" s="3">
        <v>0</v>
      </c>
      <c r="I77" s="3">
        <v>5124800</v>
      </c>
      <c r="J77" s="3">
        <v>4681040</v>
      </c>
      <c r="K77" s="3">
        <v>4728280</v>
      </c>
    </row>
    <row r="78" spans="1:11" ht="12.75" hidden="1">
      <c r="A78" s="2" t="s">
        <v>65</v>
      </c>
      <c r="B78" s="3">
        <v>9782334</v>
      </c>
      <c r="C78" s="3">
        <v>9748944</v>
      </c>
      <c r="D78" s="3">
        <v>9578501</v>
      </c>
      <c r="E78" s="3">
        <v>9674254</v>
      </c>
      <c r="F78" s="3">
        <v>9674254</v>
      </c>
      <c r="G78" s="3">
        <v>9674254</v>
      </c>
      <c r="H78" s="3">
        <v>9578501</v>
      </c>
      <c r="I78" s="3">
        <v>8678501</v>
      </c>
      <c r="J78" s="3">
        <v>7778501</v>
      </c>
      <c r="K78" s="3">
        <v>6878501</v>
      </c>
    </row>
    <row r="79" spans="1:11" ht="12.75" hidden="1">
      <c r="A79" s="2" t="s">
        <v>66</v>
      </c>
      <c r="B79" s="3">
        <v>7547358</v>
      </c>
      <c r="C79" s="3">
        <v>4498704</v>
      </c>
      <c r="D79" s="3">
        <v>6565711</v>
      </c>
      <c r="E79" s="3">
        <v>4500000</v>
      </c>
      <c r="F79" s="3">
        <v>4500000</v>
      </c>
      <c r="G79" s="3">
        <v>4500000</v>
      </c>
      <c r="H79" s="3">
        <v>2460500</v>
      </c>
      <c r="I79" s="3">
        <v>7000000</v>
      </c>
      <c r="J79" s="3">
        <v>7000000</v>
      </c>
      <c r="K79" s="3">
        <v>7000000</v>
      </c>
    </row>
    <row r="80" spans="1:11" ht="12.75" hidden="1">
      <c r="A80" s="2" t="s">
        <v>67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2878319</v>
      </c>
      <c r="C81" s="3">
        <v>2657909</v>
      </c>
      <c r="D81" s="3">
        <v>2667646</v>
      </c>
      <c r="E81" s="3">
        <v>2000000</v>
      </c>
      <c r="F81" s="3">
        <v>2000000</v>
      </c>
      <c r="G81" s="3">
        <v>2000000</v>
      </c>
      <c r="H81" s="3">
        <v>7034183</v>
      </c>
      <c r="I81" s="3">
        <v>2000000</v>
      </c>
      <c r="J81" s="3">
        <v>2000000</v>
      </c>
      <c r="K81" s="3">
        <v>2000000</v>
      </c>
    </row>
    <row r="82" spans="1:11" ht="12.75" hidden="1">
      <c r="A82" s="2" t="s">
        <v>69</v>
      </c>
      <c r="B82" s="3">
        <v>869905</v>
      </c>
      <c r="C82" s="3">
        <v>863172</v>
      </c>
      <c r="D82" s="3">
        <v>898044</v>
      </c>
      <c r="E82" s="3">
        <v>0</v>
      </c>
      <c r="F82" s="3">
        <v>898044</v>
      </c>
      <c r="G82" s="3">
        <v>898044</v>
      </c>
      <c r="H82" s="3">
        <v>898044</v>
      </c>
      <c r="I82" s="3">
        <v>900000</v>
      </c>
      <c r="J82" s="3">
        <v>900000</v>
      </c>
      <c r="K82" s="3">
        <v>900000</v>
      </c>
    </row>
    <row r="83" spans="1:11" ht="12.75" hidden="1">
      <c r="A83" s="2" t="s">
        <v>70</v>
      </c>
      <c r="B83" s="3">
        <v>1636851</v>
      </c>
      <c r="C83" s="3">
        <v>963243</v>
      </c>
      <c r="D83" s="3">
        <v>2378705</v>
      </c>
      <c r="E83" s="3">
        <v>145036</v>
      </c>
      <c r="F83" s="3">
        <v>145000</v>
      </c>
      <c r="G83" s="3">
        <v>145000</v>
      </c>
      <c r="H83" s="3">
        <v>3872596</v>
      </c>
      <c r="I83" s="3">
        <v>5124796</v>
      </c>
      <c r="J83" s="3">
        <v>9681040</v>
      </c>
      <c r="K83" s="3">
        <v>8728280</v>
      </c>
    </row>
    <row r="84" spans="1:11" ht="12.75" hidden="1">
      <c r="A84" s="2" t="s">
        <v>71</v>
      </c>
      <c r="B84" s="3">
        <v>50004341</v>
      </c>
      <c r="C84" s="3">
        <v>30075079</v>
      </c>
      <c r="D84" s="3">
        <v>30708333</v>
      </c>
      <c r="E84" s="3">
        <v>34102137</v>
      </c>
      <c r="F84" s="3">
        <v>34102137</v>
      </c>
      <c r="G84" s="3">
        <v>34102137</v>
      </c>
      <c r="H84" s="3">
        <v>23000000</v>
      </c>
      <c r="I84" s="3">
        <v>19102137</v>
      </c>
      <c r="J84" s="3">
        <v>19102137</v>
      </c>
      <c r="K84" s="3">
        <v>19102137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17274067</v>
      </c>
      <c r="C5" s="6">
        <v>19928044</v>
      </c>
      <c r="D5" s="23">
        <v>23623405</v>
      </c>
      <c r="E5" s="24">
        <v>396607633</v>
      </c>
      <c r="F5" s="6">
        <v>177803445</v>
      </c>
      <c r="G5" s="25">
        <v>177803445</v>
      </c>
      <c r="H5" s="26">
        <v>0</v>
      </c>
      <c r="I5" s="24">
        <v>419610876</v>
      </c>
      <c r="J5" s="6">
        <v>442689474</v>
      </c>
      <c r="K5" s="25">
        <v>466152016</v>
      </c>
    </row>
    <row r="6" spans="1:11" ht="13.5">
      <c r="A6" s="22" t="s">
        <v>18</v>
      </c>
      <c r="B6" s="6">
        <v>99148794</v>
      </c>
      <c r="C6" s="6">
        <v>146411260</v>
      </c>
      <c r="D6" s="23">
        <v>209648363</v>
      </c>
      <c r="E6" s="24">
        <v>204778977</v>
      </c>
      <c r="F6" s="6">
        <v>255778978</v>
      </c>
      <c r="G6" s="25">
        <v>255778978</v>
      </c>
      <c r="H6" s="26">
        <v>0</v>
      </c>
      <c r="I6" s="24">
        <v>200918640</v>
      </c>
      <c r="J6" s="6">
        <v>211969166</v>
      </c>
      <c r="K6" s="25">
        <v>223203531</v>
      </c>
    </row>
    <row r="7" spans="1:11" ht="13.5">
      <c r="A7" s="22" t="s">
        <v>19</v>
      </c>
      <c r="B7" s="6">
        <v>343767</v>
      </c>
      <c r="C7" s="6">
        <v>279098</v>
      </c>
      <c r="D7" s="23">
        <v>446076</v>
      </c>
      <c r="E7" s="24">
        <v>500000</v>
      </c>
      <c r="F7" s="6">
        <v>500000</v>
      </c>
      <c r="G7" s="25">
        <v>500000</v>
      </c>
      <c r="H7" s="26">
        <v>0</v>
      </c>
      <c r="I7" s="24">
        <v>529000</v>
      </c>
      <c r="J7" s="6">
        <v>558095</v>
      </c>
      <c r="K7" s="25">
        <v>587674</v>
      </c>
    </row>
    <row r="8" spans="1:11" ht="13.5">
      <c r="A8" s="22" t="s">
        <v>20</v>
      </c>
      <c r="B8" s="6">
        <v>31849490</v>
      </c>
      <c r="C8" s="6">
        <v>22278130</v>
      </c>
      <c r="D8" s="23">
        <v>28993461</v>
      </c>
      <c r="E8" s="24">
        <v>25569000</v>
      </c>
      <c r="F8" s="6">
        <v>33203282</v>
      </c>
      <c r="G8" s="25">
        <v>33203282</v>
      </c>
      <c r="H8" s="26">
        <v>0</v>
      </c>
      <c r="I8" s="24">
        <v>27255500</v>
      </c>
      <c r="J8" s="6">
        <v>28953048</v>
      </c>
      <c r="K8" s="25">
        <v>32370837</v>
      </c>
    </row>
    <row r="9" spans="1:11" ht="13.5">
      <c r="A9" s="22" t="s">
        <v>21</v>
      </c>
      <c r="B9" s="6">
        <v>9656362</v>
      </c>
      <c r="C9" s="6">
        <v>11320868</v>
      </c>
      <c r="D9" s="23">
        <v>10914805</v>
      </c>
      <c r="E9" s="24">
        <v>7253155</v>
      </c>
      <c r="F9" s="6">
        <v>9290392</v>
      </c>
      <c r="G9" s="25">
        <v>9290392</v>
      </c>
      <c r="H9" s="26">
        <v>0</v>
      </c>
      <c r="I9" s="24">
        <v>22826687</v>
      </c>
      <c r="J9" s="6">
        <v>23757156</v>
      </c>
      <c r="K9" s="25">
        <v>8694785</v>
      </c>
    </row>
    <row r="10" spans="1:11" ht="25.5">
      <c r="A10" s="27" t="s">
        <v>105</v>
      </c>
      <c r="B10" s="28">
        <f>SUM(B5:B9)</f>
        <v>158272480</v>
      </c>
      <c r="C10" s="29">
        <f aca="true" t="shared" si="0" ref="C10:K10">SUM(C5:C9)</f>
        <v>200217400</v>
      </c>
      <c r="D10" s="30">
        <f t="shared" si="0"/>
        <v>273626110</v>
      </c>
      <c r="E10" s="28">
        <f t="shared" si="0"/>
        <v>634708765</v>
      </c>
      <c r="F10" s="29">
        <f t="shared" si="0"/>
        <v>476576097</v>
      </c>
      <c r="G10" s="31">
        <f t="shared" si="0"/>
        <v>476576097</v>
      </c>
      <c r="H10" s="32">
        <f t="shared" si="0"/>
        <v>0</v>
      </c>
      <c r="I10" s="28">
        <f t="shared" si="0"/>
        <v>671140703</v>
      </c>
      <c r="J10" s="29">
        <f t="shared" si="0"/>
        <v>707926939</v>
      </c>
      <c r="K10" s="31">
        <f t="shared" si="0"/>
        <v>731008843</v>
      </c>
    </row>
    <row r="11" spans="1:11" ht="13.5">
      <c r="A11" s="22" t="s">
        <v>22</v>
      </c>
      <c r="B11" s="6">
        <v>56022188</v>
      </c>
      <c r="C11" s="6">
        <v>67487626</v>
      </c>
      <c r="D11" s="23">
        <v>83936489</v>
      </c>
      <c r="E11" s="24">
        <v>110755314</v>
      </c>
      <c r="F11" s="6">
        <v>110918092</v>
      </c>
      <c r="G11" s="25">
        <v>110918092</v>
      </c>
      <c r="H11" s="26">
        <v>0</v>
      </c>
      <c r="I11" s="24">
        <v>146261410</v>
      </c>
      <c r="J11" s="6">
        <v>155256486</v>
      </c>
      <c r="K11" s="25">
        <v>164338991</v>
      </c>
    </row>
    <row r="12" spans="1:11" ht="13.5">
      <c r="A12" s="22" t="s">
        <v>23</v>
      </c>
      <c r="B12" s="6">
        <v>2205178</v>
      </c>
      <c r="C12" s="6">
        <v>2367937</v>
      </c>
      <c r="D12" s="23">
        <v>2637252</v>
      </c>
      <c r="E12" s="24">
        <v>2890272</v>
      </c>
      <c r="F12" s="6">
        <v>2890272</v>
      </c>
      <c r="G12" s="25">
        <v>2890272</v>
      </c>
      <c r="H12" s="26">
        <v>0</v>
      </c>
      <c r="I12" s="24">
        <v>3207908</v>
      </c>
      <c r="J12" s="6">
        <v>3384343</v>
      </c>
      <c r="K12" s="25">
        <v>3563713</v>
      </c>
    </row>
    <row r="13" spans="1:11" ht="13.5">
      <c r="A13" s="22" t="s">
        <v>106</v>
      </c>
      <c r="B13" s="6">
        <v>20285462</v>
      </c>
      <c r="C13" s="6">
        <v>52734013</v>
      </c>
      <c r="D13" s="23">
        <v>54720412</v>
      </c>
      <c r="E13" s="24">
        <v>53820123</v>
      </c>
      <c r="F13" s="6">
        <v>54838704</v>
      </c>
      <c r="G13" s="25">
        <v>54838704</v>
      </c>
      <c r="H13" s="26">
        <v>0</v>
      </c>
      <c r="I13" s="24">
        <v>58019350</v>
      </c>
      <c r="J13" s="6">
        <v>61210410</v>
      </c>
      <c r="K13" s="25">
        <v>64454565</v>
      </c>
    </row>
    <row r="14" spans="1:11" ht="13.5">
      <c r="A14" s="22" t="s">
        <v>24</v>
      </c>
      <c r="B14" s="6">
        <v>4759606</v>
      </c>
      <c r="C14" s="6">
        <v>5234273</v>
      </c>
      <c r="D14" s="23">
        <v>3983550</v>
      </c>
      <c r="E14" s="24">
        <v>3773618</v>
      </c>
      <c r="F14" s="6">
        <v>3773618</v>
      </c>
      <c r="G14" s="25">
        <v>3773618</v>
      </c>
      <c r="H14" s="26">
        <v>0</v>
      </c>
      <c r="I14" s="24">
        <v>5439988</v>
      </c>
      <c r="J14" s="6">
        <v>5739188</v>
      </c>
      <c r="K14" s="25">
        <v>6043364</v>
      </c>
    </row>
    <row r="15" spans="1:11" ht="13.5">
      <c r="A15" s="22" t="s">
        <v>25</v>
      </c>
      <c r="B15" s="6">
        <v>57895518</v>
      </c>
      <c r="C15" s="6">
        <v>85105995</v>
      </c>
      <c r="D15" s="23">
        <v>82148872</v>
      </c>
      <c r="E15" s="24">
        <v>111220611</v>
      </c>
      <c r="F15" s="6">
        <v>111220611</v>
      </c>
      <c r="G15" s="25">
        <v>111220611</v>
      </c>
      <c r="H15" s="26">
        <v>0</v>
      </c>
      <c r="I15" s="24">
        <v>124019082</v>
      </c>
      <c r="J15" s="6">
        <v>130840132</v>
      </c>
      <c r="K15" s="25">
        <v>137774659</v>
      </c>
    </row>
    <row r="16" spans="1:11" ht="13.5">
      <c r="A16" s="33" t="s">
        <v>26</v>
      </c>
      <c r="B16" s="6">
        <v>16520623</v>
      </c>
      <c r="C16" s="6">
        <v>13063392</v>
      </c>
      <c r="D16" s="23">
        <v>9379499</v>
      </c>
      <c r="E16" s="24">
        <v>0</v>
      </c>
      <c r="F16" s="6">
        <v>0</v>
      </c>
      <c r="G16" s="25">
        <v>0</v>
      </c>
      <c r="H16" s="26">
        <v>0</v>
      </c>
      <c r="I16" s="24">
        <v>6901072</v>
      </c>
      <c r="J16" s="6">
        <v>7223091</v>
      </c>
      <c r="K16" s="25">
        <v>7632935</v>
      </c>
    </row>
    <row r="17" spans="1:11" ht="13.5">
      <c r="A17" s="22" t="s">
        <v>27</v>
      </c>
      <c r="B17" s="6">
        <v>32155177</v>
      </c>
      <c r="C17" s="6">
        <v>35606128</v>
      </c>
      <c r="D17" s="23">
        <v>49546795</v>
      </c>
      <c r="E17" s="24">
        <v>84834659</v>
      </c>
      <c r="F17" s="6">
        <v>87626076</v>
      </c>
      <c r="G17" s="25">
        <v>87626076</v>
      </c>
      <c r="H17" s="26">
        <v>0</v>
      </c>
      <c r="I17" s="24">
        <v>123140687</v>
      </c>
      <c r="J17" s="6">
        <v>127013283</v>
      </c>
      <c r="K17" s="25">
        <v>137041489</v>
      </c>
    </row>
    <row r="18" spans="1:11" ht="13.5">
      <c r="A18" s="34" t="s">
        <v>28</v>
      </c>
      <c r="B18" s="35">
        <f>SUM(B11:B17)</f>
        <v>189843752</v>
      </c>
      <c r="C18" s="36">
        <f aca="true" t="shared" si="1" ref="C18:K18">SUM(C11:C17)</f>
        <v>261599364</v>
      </c>
      <c r="D18" s="37">
        <f t="shared" si="1"/>
        <v>286352869</v>
      </c>
      <c r="E18" s="35">
        <f t="shared" si="1"/>
        <v>367294597</v>
      </c>
      <c r="F18" s="36">
        <f t="shared" si="1"/>
        <v>371267373</v>
      </c>
      <c r="G18" s="38">
        <f t="shared" si="1"/>
        <v>371267373</v>
      </c>
      <c r="H18" s="39">
        <f t="shared" si="1"/>
        <v>0</v>
      </c>
      <c r="I18" s="35">
        <f t="shared" si="1"/>
        <v>466989497</v>
      </c>
      <c r="J18" s="36">
        <f t="shared" si="1"/>
        <v>490666933</v>
      </c>
      <c r="K18" s="38">
        <f t="shared" si="1"/>
        <v>520849716</v>
      </c>
    </row>
    <row r="19" spans="1:11" ht="13.5">
      <c r="A19" s="34" t="s">
        <v>29</v>
      </c>
      <c r="B19" s="40">
        <f>+B10-B18</f>
        <v>-31571272</v>
      </c>
      <c r="C19" s="41">
        <f aca="true" t="shared" si="2" ref="C19:K19">+C10-C18</f>
        <v>-61381964</v>
      </c>
      <c r="D19" s="42">
        <f t="shared" si="2"/>
        <v>-12726759</v>
      </c>
      <c r="E19" s="40">
        <f t="shared" si="2"/>
        <v>267414168</v>
      </c>
      <c r="F19" s="41">
        <f t="shared" si="2"/>
        <v>105308724</v>
      </c>
      <c r="G19" s="43">
        <f t="shared" si="2"/>
        <v>105308724</v>
      </c>
      <c r="H19" s="44">
        <f t="shared" si="2"/>
        <v>0</v>
      </c>
      <c r="I19" s="40">
        <f t="shared" si="2"/>
        <v>204151206</v>
      </c>
      <c r="J19" s="41">
        <f t="shared" si="2"/>
        <v>217260006</v>
      </c>
      <c r="K19" s="43">
        <f t="shared" si="2"/>
        <v>210159127</v>
      </c>
    </row>
    <row r="20" spans="1:11" ht="13.5">
      <c r="A20" s="22" t="s">
        <v>30</v>
      </c>
      <c r="B20" s="24">
        <v>43456247</v>
      </c>
      <c r="C20" s="6">
        <v>46079297</v>
      </c>
      <c r="D20" s="23">
        <v>26390986</v>
      </c>
      <c r="E20" s="24">
        <v>20438000</v>
      </c>
      <c r="F20" s="6">
        <v>34006314</v>
      </c>
      <c r="G20" s="25">
        <v>34006314</v>
      </c>
      <c r="H20" s="26">
        <v>0</v>
      </c>
      <c r="I20" s="24">
        <v>71009355</v>
      </c>
      <c r="J20" s="6">
        <v>42161000</v>
      </c>
      <c r="K20" s="25">
        <v>67605000</v>
      </c>
    </row>
    <row r="21" spans="1:11" ht="13.5">
      <c r="A21" s="22" t="s">
        <v>107</v>
      </c>
      <c r="B21" s="45">
        <v>0</v>
      </c>
      <c r="C21" s="46">
        <v>22418867</v>
      </c>
      <c r="D21" s="47">
        <v>31189641</v>
      </c>
      <c r="E21" s="45">
        <v>64500000</v>
      </c>
      <c r="F21" s="46">
        <v>36406770</v>
      </c>
      <c r="G21" s="48">
        <v>36406770</v>
      </c>
      <c r="H21" s="49">
        <v>0</v>
      </c>
      <c r="I21" s="45">
        <v>75000000</v>
      </c>
      <c r="J21" s="46">
        <v>10000000</v>
      </c>
      <c r="K21" s="48">
        <v>0</v>
      </c>
    </row>
    <row r="22" spans="1:11" ht="25.5">
      <c r="A22" s="50" t="s">
        <v>108</v>
      </c>
      <c r="B22" s="51">
        <f>SUM(B19:B21)</f>
        <v>11884975</v>
      </c>
      <c r="C22" s="52">
        <f aca="true" t="shared" si="3" ref="C22:K22">SUM(C19:C21)</f>
        <v>7116200</v>
      </c>
      <c r="D22" s="53">
        <f t="shared" si="3"/>
        <v>44853868</v>
      </c>
      <c r="E22" s="51">
        <f t="shared" si="3"/>
        <v>352352168</v>
      </c>
      <c r="F22" s="52">
        <f t="shared" si="3"/>
        <v>175721808</v>
      </c>
      <c r="G22" s="54">
        <f t="shared" si="3"/>
        <v>175721808</v>
      </c>
      <c r="H22" s="55">
        <f t="shared" si="3"/>
        <v>0</v>
      </c>
      <c r="I22" s="51">
        <f t="shared" si="3"/>
        <v>350160561</v>
      </c>
      <c r="J22" s="52">
        <f t="shared" si="3"/>
        <v>269421006</v>
      </c>
      <c r="K22" s="54">
        <f t="shared" si="3"/>
        <v>277764127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11884975</v>
      </c>
      <c r="C24" s="41">
        <f aca="true" t="shared" si="4" ref="C24:K24">SUM(C22:C23)</f>
        <v>7116200</v>
      </c>
      <c r="D24" s="42">
        <f t="shared" si="4"/>
        <v>44853868</v>
      </c>
      <c r="E24" s="40">
        <f t="shared" si="4"/>
        <v>352352168</v>
      </c>
      <c r="F24" s="41">
        <f t="shared" si="4"/>
        <v>175721808</v>
      </c>
      <c r="G24" s="43">
        <f t="shared" si="4"/>
        <v>175721808</v>
      </c>
      <c r="H24" s="44">
        <f t="shared" si="4"/>
        <v>0</v>
      </c>
      <c r="I24" s="40">
        <f t="shared" si="4"/>
        <v>350160561</v>
      </c>
      <c r="J24" s="41">
        <f t="shared" si="4"/>
        <v>269421006</v>
      </c>
      <c r="K24" s="43">
        <f t="shared" si="4"/>
        <v>277764127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39362403</v>
      </c>
      <c r="C27" s="7">
        <v>71000189</v>
      </c>
      <c r="D27" s="64">
        <v>102305303</v>
      </c>
      <c r="E27" s="65">
        <v>352352000</v>
      </c>
      <c r="F27" s="7">
        <v>175190946</v>
      </c>
      <c r="G27" s="66">
        <v>175190946</v>
      </c>
      <c r="H27" s="67">
        <v>0</v>
      </c>
      <c r="I27" s="65">
        <v>350160555</v>
      </c>
      <c r="J27" s="7">
        <v>269421000</v>
      </c>
      <c r="K27" s="66">
        <v>277764127</v>
      </c>
    </row>
    <row r="28" spans="1:11" ht="13.5">
      <c r="A28" s="68" t="s">
        <v>30</v>
      </c>
      <c r="B28" s="6">
        <v>18549230</v>
      </c>
      <c r="C28" s="6">
        <v>71000189</v>
      </c>
      <c r="D28" s="23">
        <v>26127276</v>
      </c>
      <c r="E28" s="24">
        <v>20438000</v>
      </c>
      <c r="F28" s="6">
        <v>34182614</v>
      </c>
      <c r="G28" s="25">
        <v>34182614</v>
      </c>
      <c r="H28" s="26">
        <v>0</v>
      </c>
      <c r="I28" s="24">
        <v>71009355</v>
      </c>
      <c r="J28" s="6">
        <v>42161000</v>
      </c>
      <c r="K28" s="25">
        <v>67605000</v>
      </c>
    </row>
    <row r="29" spans="1:11" ht="13.5">
      <c r="A29" s="22" t="s">
        <v>110</v>
      </c>
      <c r="B29" s="6">
        <v>14811422</v>
      </c>
      <c r="C29" s="6">
        <v>0</v>
      </c>
      <c r="D29" s="23">
        <v>31189640</v>
      </c>
      <c r="E29" s="24">
        <v>64500000</v>
      </c>
      <c r="F29" s="6">
        <v>36230441</v>
      </c>
      <c r="G29" s="25">
        <v>36230441</v>
      </c>
      <c r="H29" s="26">
        <v>0</v>
      </c>
      <c r="I29" s="24">
        <v>75000000</v>
      </c>
      <c r="J29" s="6">
        <v>10000000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6001751</v>
      </c>
      <c r="C31" s="6">
        <v>0</v>
      </c>
      <c r="D31" s="23">
        <v>44988387</v>
      </c>
      <c r="E31" s="24">
        <v>267414000</v>
      </c>
      <c r="F31" s="6">
        <v>104777891</v>
      </c>
      <c r="G31" s="25">
        <v>104777891</v>
      </c>
      <c r="H31" s="26">
        <v>0</v>
      </c>
      <c r="I31" s="24">
        <v>204151200</v>
      </c>
      <c r="J31" s="6">
        <v>217260000</v>
      </c>
      <c r="K31" s="25">
        <v>210159127</v>
      </c>
    </row>
    <row r="32" spans="1:11" ht="13.5">
      <c r="A32" s="34" t="s">
        <v>36</v>
      </c>
      <c r="B32" s="7">
        <f>SUM(B28:B31)</f>
        <v>39362403</v>
      </c>
      <c r="C32" s="7">
        <f aca="true" t="shared" si="5" ref="C32:K32">SUM(C28:C31)</f>
        <v>71000189</v>
      </c>
      <c r="D32" s="64">
        <f t="shared" si="5"/>
        <v>102305303</v>
      </c>
      <c r="E32" s="65">
        <f t="shared" si="5"/>
        <v>352352000</v>
      </c>
      <c r="F32" s="7">
        <f t="shared" si="5"/>
        <v>175190946</v>
      </c>
      <c r="G32" s="66">
        <f t="shared" si="5"/>
        <v>175190946</v>
      </c>
      <c r="H32" s="67">
        <f t="shared" si="5"/>
        <v>0</v>
      </c>
      <c r="I32" s="65">
        <f t="shared" si="5"/>
        <v>350160555</v>
      </c>
      <c r="J32" s="7">
        <f t="shared" si="5"/>
        <v>269421000</v>
      </c>
      <c r="K32" s="66">
        <f t="shared" si="5"/>
        <v>277764127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46180305</v>
      </c>
      <c r="C35" s="6">
        <v>35869093</v>
      </c>
      <c r="D35" s="23">
        <v>50063493</v>
      </c>
      <c r="E35" s="24">
        <v>32684990</v>
      </c>
      <c r="F35" s="6">
        <v>32684990</v>
      </c>
      <c r="G35" s="25">
        <v>32684990</v>
      </c>
      <c r="H35" s="26">
        <v>-61619320</v>
      </c>
      <c r="I35" s="24">
        <v>34166746</v>
      </c>
      <c r="J35" s="6">
        <v>721110071</v>
      </c>
      <c r="K35" s="25">
        <v>759328812</v>
      </c>
    </row>
    <row r="36" spans="1:11" ht="13.5">
      <c r="A36" s="22" t="s">
        <v>39</v>
      </c>
      <c r="B36" s="6">
        <v>957814635</v>
      </c>
      <c r="C36" s="6">
        <v>1002234024</v>
      </c>
      <c r="D36" s="23">
        <v>1047765951</v>
      </c>
      <c r="E36" s="24">
        <v>1052181435</v>
      </c>
      <c r="F36" s="6">
        <v>1215148031</v>
      </c>
      <c r="G36" s="25">
        <v>1215148031</v>
      </c>
      <c r="H36" s="26">
        <v>-9275570</v>
      </c>
      <c r="I36" s="24">
        <v>1554967047</v>
      </c>
      <c r="J36" s="6">
        <v>1640305270</v>
      </c>
      <c r="K36" s="25">
        <v>1727063210</v>
      </c>
    </row>
    <row r="37" spans="1:11" ht="13.5">
      <c r="A37" s="22" t="s">
        <v>40</v>
      </c>
      <c r="B37" s="6">
        <v>40199334</v>
      </c>
      <c r="C37" s="6">
        <v>44884043</v>
      </c>
      <c r="D37" s="23">
        <v>56351570</v>
      </c>
      <c r="E37" s="24">
        <v>28631117</v>
      </c>
      <c r="F37" s="6">
        <v>28631116</v>
      </c>
      <c r="G37" s="25">
        <v>28631116</v>
      </c>
      <c r="H37" s="26">
        <v>-9393794</v>
      </c>
      <c r="I37" s="24">
        <v>26971283</v>
      </c>
      <c r="J37" s="6">
        <v>24787644</v>
      </c>
      <c r="K37" s="25">
        <v>23117586</v>
      </c>
    </row>
    <row r="38" spans="1:11" ht="13.5">
      <c r="A38" s="22" t="s">
        <v>41</v>
      </c>
      <c r="B38" s="6">
        <v>60617678</v>
      </c>
      <c r="C38" s="6">
        <v>62966745</v>
      </c>
      <c r="D38" s="23">
        <v>66371662</v>
      </c>
      <c r="E38" s="24">
        <v>62552439</v>
      </c>
      <c r="F38" s="6">
        <v>62552439</v>
      </c>
      <c r="G38" s="25">
        <v>62552439</v>
      </c>
      <c r="H38" s="26">
        <v>68753</v>
      </c>
      <c r="I38" s="24">
        <v>61813807</v>
      </c>
      <c r="J38" s="6">
        <v>61556927</v>
      </c>
      <c r="K38" s="25">
        <v>59279844</v>
      </c>
    </row>
    <row r="39" spans="1:11" ht="13.5">
      <c r="A39" s="22" t="s">
        <v>42</v>
      </c>
      <c r="B39" s="6">
        <v>903177928</v>
      </c>
      <c r="C39" s="6">
        <v>930252329</v>
      </c>
      <c r="D39" s="23">
        <v>975106212</v>
      </c>
      <c r="E39" s="24">
        <v>993682870</v>
      </c>
      <c r="F39" s="6">
        <v>1156649466</v>
      </c>
      <c r="G39" s="25">
        <v>1156649466</v>
      </c>
      <c r="H39" s="26">
        <v>-61569849</v>
      </c>
      <c r="I39" s="24">
        <v>1500348704</v>
      </c>
      <c r="J39" s="6">
        <v>2275070770</v>
      </c>
      <c r="K39" s="25">
        <v>2403994592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36567347</v>
      </c>
      <c r="C42" s="6">
        <v>58309126</v>
      </c>
      <c r="D42" s="23">
        <v>75496244</v>
      </c>
      <c r="E42" s="24">
        <v>326546484</v>
      </c>
      <c r="F42" s="6">
        <v>175128491</v>
      </c>
      <c r="G42" s="25">
        <v>175128491</v>
      </c>
      <c r="H42" s="26">
        <v>-6639580</v>
      </c>
      <c r="I42" s="24">
        <v>292960243</v>
      </c>
      <c r="J42" s="6">
        <v>306404713</v>
      </c>
      <c r="K42" s="25">
        <v>291857376</v>
      </c>
    </row>
    <row r="43" spans="1:11" ht="13.5">
      <c r="A43" s="22" t="s">
        <v>45</v>
      </c>
      <c r="B43" s="6">
        <v>-34953129</v>
      </c>
      <c r="C43" s="6">
        <v>-65776560</v>
      </c>
      <c r="D43" s="23">
        <v>-71115527</v>
      </c>
      <c r="E43" s="24">
        <v>-212381592</v>
      </c>
      <c r="F43" s="6">
        <v>-63489996</v>
      </c>
      <c r="G43" s="25">
        <v>-63489996</v>
      </c>
      <c r="H43" s="26">
        <v>-53602188</v>
      </c>
      <c r="I43" s="24">
        <v>-224694449</v>
      </c>
      <c r="J43" s="6">
        <v>-231558900</v>
      </c>
      <c r="K43" s="25">
        <v>-191505000</v>
      </c>
    </row>
    <row r="44" spans="1:11" ht="13.5">
      <c r="A44" s="22" t="s">
        <v>46</v>
      </c>
      <c r="B44" s="6">
        <v>-13998279</v>
      </c>
      <c r="C44" s="6">
        <v>-4353917</v>
      </c>
      <c r="D44" s="23">
        <v>-4011996</v>
      </c>
      <c r="E44" s="24">
        <v>-3223620</v>
      </c>
      <c r="F44" s="6">
        <v>-3223622</v>
      </c>
      <c r="G44" s="25">
        <v>-3223622</v>
      </c>
      <c r="H44" s="26">
        <v>1099336</v>
      </c>
      <c r="I44" s="24">
        <v>-4889988</v>
      </c>
      <c r="J44" s="6">
        <v>-5158937</v>
      </c>
      <c r="K44" s="25">
        <v>-5432361</v>
      </c>
    </row>
    <row r="45" spans="1:11" ht="13.5">
      <c r="A45" s="34" t="s">
        <v>47</v>
      </c>
      <c r="B45" s="7">
        <v>-9069069</v>
      </c>
      <c r="C45" s="7">
        <v>-20890420</v>
      </c>
      <c r="D45" s="64">
        <v>-20043691</v>
      </c>
      <c r="E45" s="65">
        <v>175189271</v>
      </c>
      <c r="F45" s="7">
        <v>88371181</v>
      </c>
      <c r="G45" s="66">
        <v>88371181</v>
      </c>
      <c r="H45" s="67">
        <v>-59142432</v>
      </c>
      <c r="I45" s="65">
        <v>43332115</v>
      </c>
      <c r="J45" s="7">
        <v>113018991</v>
      </c>
      <c r="K45" s="66">
        <v>207939006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-9478261</v>
      </c>
      <c r="C48" s="6">
        <v>-20412413</v>
      </c>
      <c r="D48" s="23">
        <v>-20043693</v>
      </c>
      <c r="E48" s="24">
        <v>4949224</v>
      </c>
      <c r="F48" s="6">
        <v>4949224</v>
      </c>
      <c r="G48" s="25">
        <v>4949224</v>
      </c>
      <c r="H48" s="26">
        <v>10080924</v>
      </c>
      <c r="I48" s="24">
        <v>5443746</v>
      </c>
      <c r="J48" s="6">
        <v>5743056</v>
      </c>
      <c r="K48" s="25">
        <v>6047345</v>
      </c>
    </row>
    <row r="49" spans="1:11" ht="13.5">
      <c r="A49" s="22" t="s">
        <v>50</v>
      </c>
      <c r="B49" s="6">
        <f>+B75</f>
        <v>-4062441.303330507</v>
      </c>
      <c r="C49" s="6">
        <f aca="true" t="shared" si="6" ref="C49:K49">+C75</f>
        <v>-24912903.031433113</v>
      </c>
      <c r="D49" s="23">
        <f t="shared" si="6"/>
        <v>-22763280.462930694</v>
      </c>
      <c r="E49" s="24">
        <f t="shared" si="6"/>
        <v>-11129745.34395285</v>
      </c>
      <c r="F49" s="6">
        <f t="shared" si="6"/>
        <v>-7607871.982300311</v>
      </c>
      <c r="G49" s="25">
        <f t="shared" si="6"/>
        <v>-7607871.982300311</v>
      </c>
      <c r="H49" s="26">
        <f t="shared" si="6"/>
        <v>-12702472</v>
      </c>
      <c r="I49" s="24">
        <f t="shared" si="6"/>
        <v>-11835149.038955875</v>
      </c>
      <c r="J49" s="6">
        <f t="shared" si="6"/>
        <v>-12481980.496664234</v>
      </c>
      <c r="K49" s="25">
        <f t="shared" si="6"/>
        <v>-13196140.046419103</v>
      </c>
    </row>
    <row r="50" spans="1:11" ht="13.5">
      <c r="A50" s="34" t="s">
        <v>51</v>
      </c>
      <c r="B50" s="7">
        <f>+B48-B49</f>
        <v>-5415819.696669493</v>
      </c>
      <c r="C50" s="7">
        <f aca="true" t="shared" si="7" ref="C50:K50">+C48-C49</f>
        <v>4500490.031433113</v>
      </c>
      <c r="D50" s="64">
        <f t="shared" si="7"/>
        <v>2719587.462930694</v>
      </c>
      <c r="E50" s="65">
        <f t="shared" si="7"/>
        <v>16078969.34395285</v>
      </c>
      <c r="F50" s="7">
        <f t="shared" si="7"/>
        <v>12557095.982300311</v>
      </c>
      <c r="G50" s="66">
        <f t="shared" si="7"/>
        <v>12557095.982300311</v>
      </c>
      <c r="H50" s="67">
        <f t="shared" si="7"/>
        <v>22783396</v>
      </c>
      <c r="I50" s="65">
        <f t="shared" si="7"/>
        <v>17278895.038955875</v>
      </c>
      <c r="J50" s="7">
        <f t="shared" si="7"/>
        <v>18225036.496664234</v>
      </c>
      <c r="K50" s="66">
        <f t="shared" si="7"/>
        <v>19243485.046419103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957814635</v>
      </c>
      <c r="C53" s="6">
        <v>1231849564</v>
      </c>
      <c r="D53" s="23">
        <v>1047765952</v>
      </c>
      <c r="E53" s="24">
        <v>352352000</v>
      </c>
      <c r="F53" s="6">
        <v>1221823513</v>
      </c>
      <c r="G53" s="25">
        <v>1221823513</v>
      </c>
      <c r="H53" s="26">
        <v>1046632567</v>
      </c>
      <c r="I53" s="24">
        <v>1578707807</v>
      </c>
      <c r="J53" s="6">
        <v>1857533807</v>
      </c>
      <c r="K53" s="25">
        <v>2144859399</v>
      </c>
    </row>
    <row r="54" spans="1:11" ht="13.5">
      <c r="A54" s="22" t="s">
        <v>106</v>
      </c>
      <c r="B54" s="6">
        <v>20285462</v>
      </c>
      <c r="C54" s="6">
        <v>52734013</v>
      </c>
      <c r="D54" s="23">
        <v>54720412</v>
      </c>
      <c r="E54" s="24">
        <v>53820123</v>
      </c>
      <c r="F54" s="6">
        <v>54838704</v>
      </c>
      <c r="G54" s="25">
        <v>54838704</v>
      </c>
      <c r="H54" s="26">
        <v>0</v>
      </c>
      <c r="I54" s="24">
        <v>58019350</v>
      </c>
      <c r="J54" s="6">
        <v>61210410</v>
      </c>
      <c r="K54" s="25">
        <v>64454565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109393000</v>
      </c>
      <c r="F55" s="6">
        <v>38287741</v>
      </c>
      <c r="G55" s="25">
        <v>38287741</v>
      </c>
      <c r="H55" s="26">
        <v>0</v>
      </c>
      <c r="I55" s="24">
        <v>85737000</v>
      </c>
      <c r="J55" s="6">
        <v>104000000</v>
      </c>
      <c r="K55" s="25">
        <v>92000000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21050648</v>
      </c>
      <c r="F56" s="6">
        <v>18234507</v>
      </c>
      <c r="G56" s="25">
        <v>18234507</v>
      </c>
      <c r="H56" s="26">
        <v>0</v>
      </c>
      <c r="I56" s="24">
        <v>30547679</v>
      </c>
      <c r="J56" s="6">
        <v>29097559</v>
      </c>
      <c r="K56" s="25">
        <v>33936228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1998870</v>
      </c>
      <c r="C59" s="6">
        <v>3493718</v>
      </c>
      <c r="D59" s="23">
        <v>3718220</v>
      </c>
      <c r="E59" s="24">
        <v>597456</v>
      </c>
      <c r="F59" s="6">
        <v>597456</v>
      </c>
      <c r="G59" s="25">
        <v>597456</v>
      </c>
      <c r="H59" s="26">
        <v>597456</v>
      </c>
      <c r="I59" s="24">
        <v>629752</v>
      </c>
      <c r="J59" s="6">
        <v>629752</v>
      </c>
      <c r="K59" s="25">
        <v>629752</v>
      </c>
    </row>
    <row r="60" spans="1:11" ht="13.5">
      <c r="A60" s="33" t="s">
        <v>58</v>
      </c>
      <c r="B60" s="6">
        <v>3569826</v>
      </c>
      <c r="C60" s="6">
        <v>3930590</v>
      </c>
      <c r="D60" s="23">
        <v>4180363</v>
      </c>
      <c r="E60" s="24">
        <v>4781043</v>
      </c>
      <c r="F60" s="6">
        <v>4781043</v>
      </c>
      <c r="G60" s="25">
        <v>4781043</v>
      </c>
      <c r="H60" s="26">
        <v>4781043</v>
      </c>
      <c r="I60" s="24">
        <v>5055988</v>
      </c>
      <c r="J60" s="6">
        <v>5055988</v>
      </c>
      <c r="K60" s="25">
        <v>5055988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4</v>
      </c>
      <c r="C65" s="92">
        <v>7</v>
      </c>
      <c r="D65" s="93">
        <v>7</v>
      </c>
      <c r="E65" s="91">
        <v>10422</v>
      </c>
      <c r="F65" s="92">
        <v>10422</v>
      </c>
      <c r="G65" s="93">
        <v>10422</v>
      </c>
      <c r="H65" s="94">
        <v>10422</v>
      </c>
      <c r="I65" s="91">
        <v>10530</v>
      </c>
      <c r="J65" s="92">
        <v>10530</v>
      </c>
      <c r="K65" s="93">
        <v>10530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0.9243342735384719</v>
      </c>
      <c r="C70" s="5">
        <f aca="true" t="shared" si="8" ref="C70:K70">IF(ISERROR(C71/C72),0,(C71/C72))</f>
        <v>1.1435156627110825</v>
      </c>
      <c r="D70" s="5">
        <f t="shared" si="8"/>
        <v>1.0035584388990955</v>
      </c>
      <c r="E70" s="5">
        <f t="shared" si="8"/>
        <v>0.9603923857981905</v>
      </c>
      <c r="F70" s="5">
        <f t="shared" si="8"/>
        <v>0.8258104620849216</v>
      </c>
      <c r="G70" s="5">
        <f t="shared" si="8"/>
        <v>0.8258104620849216</v>
      </c>
      <c r="H70" s="5">
        <f t="shared" si="8"/>
        <v>0</v>
      </c>
      <c r="I70" s="5">
        <f t="shared" si="8"/>
        <v>0.9503109051029771</v>
      </c>
      <c r="J70" s="5">
        <f t="shared" si="8"/>
        <v>0.9501724092270687</v>
      </c>
      <c r="K70" s="5">
        <f t="shared" si="8"/>
        <v>0.9518594742248472</v>
      </c>
    </row>
    <row r="71" spans="1:11" ht="12.75" hidden="1">
      <c r="A71" s="1" t="s">
        <v>112</v>
      </c>
      <c r="B71" s="1">
        <f>+B83</f>
        <v>116539347</v>
      </c>
      <c r="C71" s="1">
        <f aca="true" t="shared" si="9" ref="C71:K71">+C83</f>
        <v>199734249</v>
      </c>
      <c r="D71" s="1">
        <f t="shared" si="9"/>
        <v>245055496</v>
      </c>
      <c r="E71" s="1">
        <f t="shared" si="9"/>
        <v>584532996</v>
      </c>
      <c r="F71" s="1">
        <f t="shared" si="9"/>
        <v>365729004</v>
      </c>
      <c r="G71" s="1">
        <f t="shared" si="9"/>
        <v>365729004</v>
      </c>
      <c r="H71" s="1">
        <f t="shared" si="9"/>
        <v>169507624</v>
      </c>
      <c r="I71" s="1">
        <f t="shared" si="9"/>
        <v>597133752</v>
      </c>
      <c r="J71" s="1">
        <f t="shared" si="9"/>
        <v>629884299</v>
      </c>
      <c r="K71" s="1">
        <f t="shared" si="9"/>
        <v>664445822</v>
      </c>
    </row>
    <row r="72" spans="1:11" ht="12.75" hidden="1">
      <c r="A72" s="1" t="s">
        <v>113</v>
      </c>
      <c r="B72" s="1">
        <f>+B77</f>
        <v>126079223</v>
      </c>
      <c r="C72" s="1">
        <f aca="true" t="shared" si="10" ref="C72:K72">+C77</f>
        <v>174666824</v>
      </c>
      <c r="D72" s="1">
        <f t="shared" si="10"/>
        <v>244186573</v>
      </c>
      <c r="E72" s="1">
        <f t="shared" si="10"/>
        <v>608639765</v>
      </c>
      <c r="F72" s="1">
        <f t="shared" si="10"/>
        <v>442872815</v>
      </c>
      <c r="G72" s="1">
        <f t="shared" si="10"/>
        <v>442872815</v>
      </c>
      <c r="H72" s="1">
        <f t="shared" si="10"/>
        <v>0</v>
      </c>
      <c r="I72" s="1">
        <f t="shared" si="10"/>
        <v>628356203</v>
      </c>
      <c r="J72" s="1">
        <f t="shared" si="10"/>
        <v>662915796</v>
      </c>
      <c r="K72" s="1">
        <f t="shared" si="10"/>
        <v>698050332</v>
      </c>
    </row>
    <row r="73" spans="1:11" ht="12.75" hidden="1">
      <c r="A73" s="1" t="s">
        <v>114</v>
      </c>
      <c r="B73" s="1">
        <f>+B74</f>
        <v>12400765.666666664</v>
      </c>
      <c r="C73" s="1">
        <f aca="true" t="shared" si="11" ref="C73:K73">+(C78+C80+C81+C82)-(B78+B80+B81+B82)</f>
        <v>9723055</v>
      </c>
      <c r="D73" s="1">
        <f t="shared" si="11"/>
        <v>6299978</v>
      </c>
      <c r="E73" s="1">
        <f t="shared" si="11"/>
        <v>-13189363</v>
      </c>
      <c r="F73" s="1">
        <f>+(F78+F80+F81+F82)-(D78+D80+D81+D82)</f>
        <v>-13189363</v>
      </c>
      <c r="G73" s="1">
        <f>+(G78+G80+G81+G82)-(D78+D80+D81+D82)</f>
        <v>-13189363</v>
      </c>
      <c r="H73" s="1">
        <f>+(H78+H80+H81+H82)-(D78+D80+D81+D82)</f>
        <v>-110888290</v>
      </c>
      <c r="I73" s="1">
        <f>+(I78+I80+I81+I82)-(E78+E80+E81+E82)</f>
        <v>1904000</v>
      </c>
      <c r="J73" s="1">
        <f t="shared" si="11"/>
        <v>1544015</v>
      </c>
      <c r="K73" s="1">
        <f t="shared" si="11"/>
        <v>1569702</v>
      </c>
    </row>
    <row r="74" spans="1:11" ht="12.75" hidden="1">
      <c r="A74" s="1" t="s">
        <v>115</v>
      </c>
      <c r="B74" s="1">
        <f>+TREND(C74:E74)</f>
        <v>12400765.666666664</v>
      </c>
      <c r="C74" s="1">
        <f>+C73</f>
        <v>9723055</v>
      </c>
      <c r="D74" s="1">
        <f aca="true" t="shared" si="12" ref="D74:K74">+D73</f>
        <v>6299978</v>
      </c>
      <c r="E74" s="1">
        <f t="shared" si="12"/>
        <v>-13189363</v>
      </c>
      <c r="F74" s="1">
        <f t="shared" si="12"/>
        <v>-13189363</v>
      </c>
      <c r="G74" s="1">
        <f t="shared" si="12"/>
        <v>-13189363</v>
      </c>
      <c r="H74" s="1">
        <f t="shared" si="12"/>
        <v>-110888290</v>
      </c>
      <c r="I74" s="1">
        <f t="shared" si="12"/>
        <v>1904000</v>
      </c>
      <c r="J74" s="1">
        <f t="shared" si="12"/>
        <v>1544015</v>
      </c>
      <c r="K74" s="1">
        <f t="shared" si="12"/>
        <v>1569702</v>
      </c>
    </row>
    <row r="75" spans="1:11" ht="12.75" hidden="1">
      <c r="A75" s="1" t="s">
        <v>116</v>
      </c>
      <c r="B75" s="1">
        <f>+B84-(((B80+B81+B78)*B70)-B79)</f>
        <v>-4062441.303330507</v>
      </c>
      <c r="C75" s="1">
        <f aca="true" t="shared" si="13" ref="C75:K75">+C84-(((C80+C81+C78)*C70)-C79)</f>
        <v>-24912903.031433113</v>
      </c>
      <c r="D75" s="1">
        <f t="shared" si="13"/>
        <v>-22763280.462930694</v>
      </c>
      <c r="E75" s="1">
        <f t="shared" si="13"/>
        <v>-11129745.34395285</v>
      </c>
      <c r="F75" s="1">
        <f t="shared" si="13"/>
        <v>-7607871.982300311</v>
      </c>
      <c r="G75" s="1">
        <f t="shared" si="13"/>
        <v>-7607871.982300311</v>
      </c>
      <c r="H75" s="1">
        <f t="shared" si="13"/>
        <v>-12702472</v>
      </c>
      <c r="I75" s="1">
        <f t="shared" si="13"/>
        <v>-11835149.038955875</v>
      </c>
      <c r="J75" s="1">
        <f t="shared" si="13"/>
        <v>-12481980.496664234</v>
      </c>
      <c r="K75" s="1">
        <f t="shared" si="13"/>
        <v>-13196140.046419103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126079223</v>
      </c>
      <c r="C77" s="3">
        <v>174666824</v>
      </c>
      <c r="D77" s="3">
        <v>244186573</v>
      </c>
      <c r="E77" s="3">
        <v>608639765</v>
      </c>
      <c r="F77" s="3">
        <v>442872815</v>
      </c>
      <c r="G77" s="3">
        <v>442872815</v>
      </c>
      <c r="H77" s="3">
        <v>0</v>
      </c>
      <c r="I77" s="3">
        <v>628356203</v>
      </c>
      <c r="J77" s="3">
        <v>662915796</v>
      </c>
      <c r="K77" s="3">
        <v>698050332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17507204</v>
      </c>
      <c r="C79" s="3">
        <v>12889878</v>
      </c>
      <c r="D79" s="3">
        <v>15543913</v>
      </c>
      <c r="E79" s="3">
        <v>14002763</v>
      </c>
      <c r="F79" s="3">
        <v>14002762</v>
      </c>
      <c r="G79" s="3">
        <v>14002762</v>
      </c>
      <c r="H79" s="3">
        <v>-12702472</v>
      </c>
      <c r="I79" s="3">
        <v>14842929</v>
      </c>
      <c r="J79" s="3">
        <v>15659290</v>
      </c>
      <c r="K79" s="3">
        <v>16489232</v>
      </c>
    </row>
    <row r="80" spans="1:11" ht="12.75" hidden="1">
      <c r="A80" s="2" t="s">
        <v>67</v>
      </c>
      <c r="B80" s="3">
        <v>14365854</v>
      </c>
      <c r="C80" s="3">
        <v>16103740</v>
      </c>
      <c r="D80" s="3">
        <v>21930379</v>
      </c>
      <c r="E80" s="3">
        <v>26169000</v>
      </c>
      <c r="F80" s="3">
        <v>26169000</v>
      </c>
      <c r="G80" s="3">
        <v>26169000</v>
      </c>
      <c r="H80" s="3">
        <v>-71529927</v>
      </c>
      <c r="I80" s="3">
        <v>28073000</v>
      </c>
      <c r="J80" s="3">
        <v>29617015</v>
      </c>
      <c r="K80" s="3">
        <v>31186717</v>
      </c>
    </row>
    <row r="81" spans="1:11" ht="12.75" hidden="1">
      <c r="A81" s="2" t="s">
        <v>68</v>
      </c>
      <c r="B81" s="3">
        <v>8969476</v>
      </c>
      <c r="C81" s="3">
        <v>16954645</v>
      </c>
      <c r="D81" s="3">
        <v>16240984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1187000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116539347</v>
      </c>
      <c r="C83" s="3">
        <v>199734249</v>
      </c>
      <c r="D83" s="3">
        <v>245055496</v>
      </c>
      <c r="E83" s="3">
        <v>584532996</v>
      </c>
      <c r="F83" s="3">
        <v>365729004</v>
      </c>
      <c r="G83" s="3">
        <v>365729004</v>
      </c>
      <c r="H83" s="3">
        <v>169507624</v>
      </c>
      <c r="I83" s="3">
        <v>597133752</v>
      </c>
      <c r="J83" s="3">
        <v>629884299</v>
      </c>
      <c r="K83" s="3">
        <v>664445822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1783000</v>
      </c>
      <c r="C7" s="6">
        <v>1848000</v>
      </c>
      <c r="D7" s="23">
        <v>2789000</v>
      </c>
      <c r="E7" s="24">
        <v>2756691</v>
      </c>
      <c r="F7" s="6">
        <v>2757000</v>
      </c>
      <c r="G7" s="25">
        <v>2757000</v>
      </c>
      <c r="H7" s="26">
        <v>0</v>
      </c>
      <c r="I7" s="24">
        <v>2916579</v>
      </c>
      <c r="J7" s="6">
        <v>3076990</v>
      </c>
      <c r="K7" s="25">
        <v>3240071</v>
      </c>
    </row>
    <row r="8" spans="1:11" ht="13.5">
      <c r="A8" s="22" t="s">
        <v>20</v>
      </c>
      <c r="B8" s="6">
        <v>60041002</v>
      </c>
      <c r="C8" s="6">
        <v>60784997</v>
      </c>
      <c r="D8" s="23">
        <v>67305000</v>
      </c>
      <c r="E8" s="24">
        <v>73235894</v>
      </c>
      <c r="F8" s="6">
        <v>73236000</v>
      </c>
      <c r="G8" s="25">
        <v>73236000</v>
      </c>
      <c r="H8" s="26">
        <v>0</v>
      </c>
      <c r="I8" s="24">
        <v>72318000</v>
      </c>
      <c r="J8" s="6">
        <v>78151000</v>
      </c>
      <c r="K8" s="25">
        <v>80071000</v>
      </c>
    </row>
    <row r="9" spans="1:11" ht="13.5">
      <c r="A9" s="22" t="s">
        <v>21</v>
      </c>
      <c r="B9" s="6">
        <v>23867000</v>
      </c>
      <c r="C9" s="6">
        <v>3913999</v>
      </c>
      <c r="D9" s="23">
        <v>8452000</v>
      </c>
      <c r="E9" s="24">
        <v>30732945</v>
      </c>
      <c r="F9" s="6">
        <v>32406000</v>
      </c>
      <c r="G9" s="25">
        <v>32406000</v>
      </c>
      <c r="H9" s="26">
        <v>0</v>
      </c>
      <c r="I9" s="24">
        <v>6692000</v>
      </c>
      <c r="J9" s="6">
        <v>6484000</v>
      </c>
      <c r="K9" s="25">
        <v>6796000</v>
      </c>
    </row>
    <row r="10" spans="1:11" ht="25.5">
      <c r="A10" s="27" t="s">
        <v>105</v>
      </c>
      <c r="B10" s="28">
        <f>SUM(B5:B9)</f>
        <v>85691002</v>
      </c>
      <c r="C10" s="29">
        <f aca="true" t="shared" si="0" ref="C10:K10">SUM(C5:C9)</f>
        <v>66546996</v>
      </c>
      <c r="D10" s="30">
        <f t="shared" si="0"/>
        <v>78546000</v>
      </c>
      <c r="E10" s="28">
        <f t="shared" si="0"/>
        <v>106725530</v>
      </c>
      <c r="F10" s="29">
        <f t="shared" si="0"/>
        <v>108399000</v>
      </c>
      <c r="G10" s="31">
        <f t="shared" si="0"/>
        <v>108399000</v>
      </c>
      <c r="H10" s="32">
        <f t="shared" si="0"/>
        <v>0</v>
      </c>
      <c r="I10" s="28">
        <f t="shared" si="0"/>
        <v>81926579</v>
      </c>
      <c r="J10" s="29">
        <f t="shared" si="0"/>
        <v>87711990</v>
      </c>
      <c r="K10" s="31">
        <f t="shared" si="0"/>
        <v>90107071</v>
      </c>
    </row>
    <row r="11" spans="1:11" ht="13.5">
      <c r="A11" s="22" t="s">
        <v>22</v>
      </c>
      <c r="B11" s="6">
        <v>36915998</v>
      </c>
      <c r="C11" s="6">
        <v>43164002</v>
      </c>
      <c r="D11" s="23">
        <v>50174000</v>
      </c>
      <c r="E11" s="24">
        <v>56016000</v>
      </c>
      <c r="F11" s="6">
        <v>52317000</v>
      </c>
      <c r="G11" s="25">
        <v>52317000</v>
      </c>
      <c r="H11" s="26">
        <v>0</v>
      </c>
      <c r="I11" s="24">
        <v>53811000</v>
      </c>
      <c r="J11" s="6">
        <v>57764000</v>
      </c>
      <c r="K11" s="25">
        <v>61280000</v>
      </c>
    </row>
    <row r="12" spans="1:11" ht="13.5">
      <c r="A12" s="22" t="s">
        <v>23</v>
      </c>
      <c r="B12" s="6">
        <v>3557000</v>
      </c>
      <c r="C12" s="6">
        <v>3747000</v>
      </c>
      <c r="D12" s="23">
        <v>3904000</v>
      </c>
      <c r="E12" s="24">
        <v>4872178</v>
      </c>
      <c r="F12" s="6">
        <v>6626000</v>
      </c>
      <c r="G12" s="25">
        <v>6626000</v>
      </c>
      <c r="H12" s="26">
        <v>0</v>
      </c>
      <c r="I12" s="24">
        <v>7024000</v>
      </c>
      <c r="J12" s="6">
        <v>7445000</v>
      </c>
      <c r="K12" s="25">
        <v>7893000</v>
      </c>
    </row>
    <row r="13" spans="1:11" ht="13.5">
      <c r="A13" s="22" t="s">
        <v>106</v>
      </c>
      <c r="B13" s="6">
        <v>3093000</v>
      </c>
      <c r="C13" s="6">
        <v>2969000</v>
      </c>
      <c r="D13" s="23">
        <v>2976000</v>
      </c>
      <c r="E13" s="24">
        <v>861289</v>
      </c>
      <c r="F13" s="6">
        <v>672000</v>
      </c>
      <c r="G13" s="25">
        <v>672000</v>
      </c>
      <c r="H13" s="26">
        <v>0</v>
      </c>
      <c r="I13" s="24">
        <v>966000</v>
      </c>
      <c r="J13" s="6">
        <v>1019000</v>
      </c>
      <c r="K13" s="25">
        <v>1073000</v>
      </c>
    </row>
    <row r="14" spans="1:11" ht="13.5">
      <c r="A14" s="22" t="s">
        <v>24</v>
      </c>
      <c r="B14" s="6">
        <v>1730000</v>
      </c>
      <c r="C14" s="6">
        <v>1738000</v>
      </c>
      <c r="D14" s="23">
        <v>1987000</v>
      </c>
      <c r="E14" s="24">
        <v>263500</v>
      </c>
      <c r="F14" s="6">
        <v>264000</v>
      </c>
      <c r="G14" s="25">
        <v>264000</v>
      </c>
      <c r="H14" s="26">
        <v>0</v>
      </c>
      <c r="I14" s="24">
        <v>279000</v>
      </c>
      <c r="J14" s="6">
        <v>294000</v>
      </c>
      <c r="K14" s="25">
        <v>310000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76625997</v>
      </c>
      <c r="C16" s="6">
        <v>5000</v>
      </c>
      <c r="D16" s="23">
        <v>0</v>
      </c>
      <c r="E16" s="24">
        <v>10001894</v>
      </c>
      <c r="F16" s="6">
        <v>9787000</v>
      </c>
      <c r="G16" s="25">
        <v>9787000</v>
      </c>
      <c r="H16" s="26">
        <v>0</v>
      </c>
      <c r="I16" s="24">
        <v>8285000</v>
      </c>
      <c r="J16" s="6">
        <v>9083000</v>
      </c>
      <c r="K16" s="25">
        <v>9357000</v>
      </c>
    </row>
    <row r="17" spans="1:11" ht="13.5">
      <c r="A17" s="22" t="s">
        <v>27</v>
      </c>
      <c r="B17" s="6">
        <v>20613997</v>
      </c>
      <c r="C17" s="6">
        <v>17102997</v>
      </c>
      <c r="D17" s="23">
        <v>24761000</v>
      </c>
      <c r="E17" s="24">
        <v>28125541</v>
      </c>
      <c r="F17" s="6">
        <v>29814000</v>
      </c>
      <c r="G17" s="25">
        <v>29814000</v>
      </c>
      <c r="H17" s="26">
        <v>0</v>
      </c>
      <c r="I17" s="24">
        <v>29164000</v>
      </c>
      <c r="J17" s="6">
        <v>26645000</v>
      </c>
      <c r="K17" s="25">
        <v>24873000</v>
      </c>
    </row>
    <row r="18" spans="1:11" ht="13.5">
      <c r="A18" s="34" t="s">
        <v>28</v>
      </c>
      <c r="B18" s="35">
        <f>SUM(B11:B17)</f>
        <v>142535992</v>
      </c>
      <c r="C18" s="36">
        <f aca="true" t="shared" si="1" ref="C18:K18">SUM(C11:C17)</f>
        <v>68725999</v>
      </c>
      <c r="D18" s="37">
        <f t="shared" si="1"/>
        <v>83802000</v>
      </c>
      <c r="E18" s="35">
        <f t="shared" si="1"/>
        <v>100140402</v>
      </c>
      <c r="F18" s="36">
        <f t="shared" si="1"/>
        <v>99480000</v>
      </c>
      <c r="G18" s="38">
        <f t="shared" si="1"/>
        <v>99480000</v>
      </c>
      <c r="H18" s="39">
        <f t="shared" si="1"/>
        <v>0</v>
      </c>
      <c r="I18" s="35">
        <f t="shared" si="1"/>
        <v>99529000</v>
      </c>
      <c r="J18" s="36">
        <f t="shared" si="1"/>
        <v>102250000</v>
      </c>
      <c r="K18" s="38">
        <f t="shared" si="1"/>
        <v>104786000</v>
      </c>
    </row>
    <row r="19" spans="1:11" ht="13.5">
      <c r="A19" s="34" t="s">
        <v>29</v>
      </c>
      <c r="B19" s="40">
        <f>+B10-B18</f>
        <v>-56844990</v>
      </c>
      <c r="C19" s="41">
        <f aca="true" t="shared" si="2" ref="C19:K19">+C10-C18</f>
        <v>-2179003</v>
      </c>
      <c r="D19" s="42">
        <f t="shared" si="2"/>
        <v>-5256000</v>
      </c>
      <c r="E19" s="40">
        <f t="shared" si="2"/>
        <v>6585128</v>
      </c>
      <c r="F19" s="41">
        <f t="shared" si="2"/>
        <v>8919000</v>
      </c>
      <c r="G19" s="43">
        <f t="shared" si="2"/>
        <v>8919000</v>
      </c>
      <c r="H19" s="44">
        <f t="shared" si="2"/>
        <v>0</v>
      </c>
      <c r="I19" s="40">
        <f t="shared" si="2"/>
        <v>-17602421</v>
      </c>
      <c r="J19" s="41">
        <f t="shared" si="2"/>
        <v>-14538010</v>
      </c>
      <c r="K19" s="43">
        <f t="shared" si="2"/>
        <v>-14678929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107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108</v>
      </c>
      <c r="B22" s="51">
        <f>SUM(B19:B21)</f>
        <v>-56844990</v>
      </c>
      <c r="C22" s="52">
        <f aca="true" t="shared" si="3" ref="C22:K22">SUM(C19:C21)</f>
        <v>-2179003</v>
      </c>
      <c r="D22" s="53">
        <f t="shared" si="3"/>
        <v>-5256000</v>
      </c>
      <c r="E22" s="51">
        <f t="shared" si="3"/>
        <v>6585128</v>
      </c>
      <c r="F22" s="52">
        <f t="shared" si="3"/>
        <v>8919000</v>
      </c>
      <c r="G22" s="54">
        <f t="shared" si="3"/>
        <v>8919000</v>
      </c>
      <c r="H22" s="55">
        <f t="shared" si="3"/>
        <v>0</v>
      </c>
      <c r="I22" s="51">
        <f t="shared" si="3"/>
        <v>-17602421</v>
      </c>
      <c r="J22" s="52">
        <f t="shared" si="3"/>
        <v>-14538010</v>
      </c>
      <c r="K22" s="54">
        <f t="shared" si="3"/>
        <v>-14678929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-56844990</v>
      </c>
      <c r="C24" s="41">
        <f aca="true" t="shared" si="4" ref="C24:K24">SUM(C22:C23)</f>
        <v>-2179003</v>
      </c>
      <c r="D24" s="42">
        <f t="shared" si="4"/>
        <v>-5256000</v>
      </c>
      <c r="E24" s="40">
        <f t="shared" si="4"/>
        <v>6585128</v>
      </c>
      <c r="F24" s="41">
        <f t="shared" si="4"/>
        <v>8919000</v>
      </c>
      <c r="G24" s="43">
        <f t="shared" si="4"/>
        <v>8919000</v>
      </c>
      <c r="H24" s="44">
        <f t="shared" si="4"/>
        <v>0</v>
      </c>
      <c r="I24" s="40">
        <f t="shared" si="4"/>
        <v>-17602421</v>
      </c>
      <c r="J24" s="41">
        <f t="shared" si="4"/>
        <v>-14538010</v>
      </c>
      <c r="K24" s="43">
        <f t="shared" si="4"/>
        <v>-14678929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4605000</v>
      </c>
      <c r="C27" s="7">
        <v>4906000</v>
      </c>
      <c r="D27" s="64">
        <v>3169760</v>
      </c>
      <c r="E27" s="65">
        <v>1</v>
      </c>
      <c r="F27" s="7">
        <v>6585000</v>
      </c>
      <c r="G27" s="66">
        <v>6585000</v>
      </c>
      <c r="H27" s="67">
        <v>0</v>
      </c>
      <c r="I27" s="65">
        <v>1204000</v>
      </c>
      <c r="J27" s="7">
        <v>0</v>
      </c>
      <c r="K27" s="66">
        <v>0</v>
      </c>
    </row>
    <row r="28" spans="1:11" ht="13.5">
      <c r="A28" s="68" t="s">
        <v>30</v>
      </c>
      <c r="B28" s="6">
        <v>3155000</v>
      </c>
      <c r="C28" s="6">
        <v>3886000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 t="s">
        <v>110</v>
      </c>
      <c r="B29" s="6">
        <v>0</v>
      </c>
      <c r="C29" s="6">
        <v>0</v>
      </c>
      <c r="D29" s="23">
        <v>0</v>
      </c>
      <c r="E29" s="24">
        <v>1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1450000</v>
      </c>
      <c r="C31" s="6">
        <v>1020000</v>
      </c>
      <c r="D31" s="23">
        <v>3169760</v>
      </c>
      <c r="E31" s="24">
        <v>0</v>
      </c>
      <c r="F31" s="6">
        <v>6585000</v>
      </c>
      <c r="G31" s="25">
        <v>6585000</v>
      </c>
      <c r="H31" s="26">
        <v>0</v>
      </c>
      <c r="I31" s="24">
        <v>1204000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4605000</v>
      </c>
      <c r="C32" s="7">
        <f aca="true" t="shared" si="5" ref="C32:K32">SUM(C28:C31)</f>
        <v>4906000</v>
      </c>
      <c r="D32" s="64">
        <f t="shared" si="5"/>
        <v>3169760</v>
      </c>
      <c r="E32" s="65">
        <f t="shared" si="5"/>
        <v>1</v>
      </c>
      <c r="F32" s="7">
        <f t="shared" si="5"/>
        <v>6585000</v>
      </c>
      <c r="G32" s="66">
        <f t="shared" si="5"/>
        <v>6585000</v>
      </c>
      <c r="H32" s="67">
        <f t="shared" si="5"/>
        <v>0</v>
      </c>
      <c r="I32" s="65">
        <f t="shared" si="5"/>
        <v>1204000</v>
      </c>
      <c r="J32" s="7">
        <f t="shared" si="5"/>
        <v>0</v>
      </c>
      <c r="K32" s="66">
        <f t="shared" si="5"/>
        <v>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39247000</v>
      </c>
      <c r="C35" s="6">
        <v>40824000</v>
      </c>
      <c r="D35" s="23">
        <v>44359379</v>
      </c>
      <c r="E35" s="24">
        <v>0</v>
      </c>
      <c r="F35" s="6">
        <v>0</v>
      </c>
      <c r="G35" s="25">
        <v>0</v>
      </c>
      <c r="H35" s="26">
        <v>10965524</v>
      </c>
      <c r="I35" s="24">
        <v>9670000</v>
      </c>
      <c r="J35" s="6">
        <v>-10356000</v>
      </c>
      <c r="K35" s="25">
        <v>-29276000</v>
      </c>
    </row>
    <row r="36" spans="1:11" ht="13.5">
      <c r="A36" s="22" t="s">
        <v>39</v>
      </c>
      <c r="B36" s="6">
        <v>55748000</v>
      </c>
      <c r="C36" s="6">
        <v>85780000</v>
      </c>
      <c r="D36" s="23">
        <v>85697798</v>
      </c>
      <c r="E36" s="24">
        <v>6584000</v>
      </c>
      <c r="F36" s="6">
        <v>6585000</v>
      </c>
      <c r="G36" s="25">
        <v>6585000</v>
      </c>
      <c r="H36" s="26">
        <v>81311636</v>
      </c>
      <c r="I36" s="24">
        <v>74689000</v>
      </c>
      <c r="J36" s="6">
        <v>74898000</v>
      </c>
      <c r="K36" s="25">
        <v>75107000</v>
      </c>
    </row>
    <row r="37" spans="1:11" ht="13.5">
      <c r="A37" s="22" t="s">
        <v>40</v>
      </c>
      <c r="B37" s="6">
        <v>15796000</v>
      </c>
      <c r="C37" s="6">
        <v>15864000</v>
      </c>
      <c r="D37" s="23">
        <v>16123182</v>
      </c>
      <c r="E37" s="24">
        <v>58693000</v>
      </c>
      <c r="F37" s="6">
        <v>58429000</v>
      </c>
      <c r="G37" s="25">
        <v>58429000</v>
      </c>
      <c r="H37" s="26">
        <v>15415917</v>
      </c>
      <c r="I37" s="24">
        <v>0</v>
      </c>
      <c r="J37" s="6">
        <v>0</v>
      </c>
      <c r="K37" s="25">
        <v>0</v>
      </c>
    </row>
    <row r="38" spans="1:11" ht="13.5">
      <c r="A38" s="22" t="s">
        <v>41</v>
      </c>
      <c r="B38" s="6">
        <v>21639000</v>
      </c>
      <c r="C38" s="6">
        <v>23336000</v>
      </c>
      <c r="D38" s="23">
        <v>27012564</v>
      </c>
      <c r="E38" s="24">
        <v>1423000</v>
      </c>
      <c r="F38" s="6">
        <v>1423000</v>
      </c>
      <c r="G38" s="25">
        <v>1423000</v>
      </c>
      <c r="H38" s="26">
        <v>23292990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57560000</v>
      </c>
      <c r="C39" s="6">
        <v>87404000</v>
      </c>
      <c r="D39" s="23">
        <v>86921431</v>
      </c>
      <c r="E39" s="24">
        <v>-53532000</v>
      </c>
      <c r="F39" s="6">
        <v>-53267000</v>
      </c>
      <c r="G39" s="25">
        <v>-53267000</v>
      </c>
      <c r="H39" s="26">
        <v>53568253</v>
      </c>
      <c r="I39" s="24">
        <v>84359000</v>
      </c>
      <c r="J39" s="6">
        <v>64542000</v>
      </c>
      <c r="K39" s="25">
        <v>45831000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7845000</v>
      </c>
      <c r="C42" s="6">
        <v>5993368</v>
      </c>
      <c r="D42" s="23">
        <v>284000</v>
      </c>
      <c r="E42" s="24">
        <v>-13854996</v>
      </c>
      <c r="F42" s="6">
        <v>8919004</v>
      </c>
      <c r="G42" s="25">
        <v>8919004</v>
      </c>
      <c r="H42" s="26">
        <v>-3504042</v>
      </c>
      <c r="I42" s="24">
        <v>-17602004</v>
      </c>
      <c r="J42" s="6">
        <v>-14538000</v>
      </c>
      <c r="K42" s="25">
        <v>-14679000</v>
      </c>
    </row>
    <row r="43" spans="1:11" ht="13.5">
      <c r="A43" s="22" t="s">
        <v>45</v>
      </c>
      <c r="B43" s="6">
        <v>-1370000</v>
      </c>
      <c r="C43" s="6">
        <v>-1137000</v>
      </c>
      <c r="D43" s="23">
        <v>-2911000</v>
      </c>
      <c r="E43" s="24">
        <v>-6583993</v>
      </c>
      <c r="F43" s="6">
        <v>0</v>
      </c>
      <c r="G43" s="25">
        <v>0</v>
      </c>
      <c r="H43" s="26">
        <v>0</v>
      </c>
      <c r="I43" s="24">
        <v>-1204000</v>
      </c>
      <c r="J43" s="6">
        <v>0</v>
      </c>
      <c r="K43" s="25">
        <v>0</v>
      </c>
    </row>
    <row r="44" spans="1:11" ht="13.5">
      <c r="A44" s="22" t="s">
        <v>46</v>
      </c>
      <c r="B44" s="6">
        <v>-1756000</v>
      </c>
      <c r="C44" s="6">
        <v>-34962</v>
      </c>
      <c r="D44" s="23">
        <v>-371000</v>
      </c>
      <c r="E44" s="24">
        <v>-264000</v>
      </c>
      <c r="F44" s="6">
        <v>0</v>
      </c>
      <c r="G44" s="25">
        <v>0</v>
      </c>
      <c r="H44" s="26">
        <v>0</v>
      </c>
      <c r="I44" s="24">
        <v>-400000</v>
      </c>
      <c r="J44" s="6">
        <v>-400000</v>
      </c>
      <c r="K44" s="25">
        <v>-400000</v>
      </c>
    </row>
    <row r="45" spans="1:11" ht="13.5">
      <c r="A45" s="34" t="s">
        <v>47</v>
      </c>
      <c r="B45" s="7">
        <v>32839000</v>
      </c>
      <c r="C45" s="7">
        <v>37659197</v>
      </c>
      <c r="D45" s="64">
        <v>34661000</v>
      </c>
      <c r="E45" s="65">
        <v>-37267989</v>
      </c>
      <c r="F45" s="7">
        <v>8919004</v>
      </c>
      <c r="G45" s="66">
        <v>8919004</v>
      </c>
      <c r="H45" s="67">
        <v>72542</v>
      </c>
      <c r="I45" s="65">
        <v>7419996</v>
      </c>
      <c r="J45" s="7">
        <v>-7518004</v>
      </c>
      <c r="K45" s="66">
        <v>-22597004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32843000</v>
      </c>
      <c r="C48" s="6">
        <v>37659000</v>
      </c>
      <c r="D48" s="23">
        <v>34618346</v>
      </c>
      <c r="E48" s="24">
        <v>0</v>
      </c>
      <c r="F48" s="6">
        <v>0</v>
      </c>
      <c r="G48" s="25">
        <v>0</v>
      </c>
      <c r="H48" s="26">
        <v>8129730</v>
      </c>
      <c r="I48" s="24">
        <v>8385000</v>
      </c>
      <c r="J48" s="6">
        <v>-10356000</v>
      </c>
      <c r="K48" s="25">
        <v>-29276000</v>
      </c>
    </row>
    <row r="49" spans="1:11" ht="13.5">
      <c r="A49" s="22" t="s">
        <v>50</v>
      </c>
      <c r="B49" s="6">
        <f>+B75</f>
        <v>-87477839.4210889</v>
      </c>
      <c r="C49" s="6">
        <f aca="true" t="shared" si="6" ref="C49:K49">+C75</f>
        <v>-47665200.37332661</v>
      </c>
      <c r="D49" s="23">
        <f t="shared" si="6"/>
        <v>-4857697.500473261</v>
      </c>
      <c r="E49" s="24">
        <f t="shared" si="6"/>
        <v>58429000</v>
      </c>
      <c r="F49" s="6">
        <f t="shared" si="6"/>
        <v>58429000</v>
      </c>
      <c r="G49" s="25">
        <f t="shared" si="6"/>
        <v>58429000</v>
      </c>
      <c r="H49" s="26">
        <f t="shared" si="6"/>
        <v>13862773</v>
      </c>
      <c r="I49" s="24">
        <f t="shared" si="6"/>
        <v>-1285000</v>
      </c>
      <c r="J49" s="6">
        <f t="shared" si="6"/>
        <v>0</v>
      </c>
      <c r="K49" s="25">
        <f t="shared" si="6"/>
        <v>0</v>
      </c>
    </row>
    <row r="50" spans="1:11" ht="13.5">
      <c r="A50" s="34" t="s">
        <v>51</v>
      </c>
      <c r="B50" s="7">
        <f>+B48-B49</f>
        <v>120320839.4210889</v>
      </c>
      <c r="C50" s="7">
        <f aca="true" t="shared" si="7" ref="C50:K50">+C48-C49</f>
        <v>85324200.3733266</v>
      </c>
      <c r="D50" s="64">
        <f t="shared" si="7"/>
        <v>39476043.50047326</v>
      </c>
      <c r="E50" s="65">
        <f t="shared" si="7"/>
        <v>-58429000</v>
      </c>
      <c r="F50" s="7">
        <f t="shared" si="7"/>
        <v>-58429000</v>
      </c>
      <c r="G50" s="66">
        <f t="shared" si="7"/>
        <v>-58429000</v>
      </c>
      <c r="H50" s="67">
        <f t="shared" si="7"/>
        <v>-5733043</v>
      </c>
      <c r="I50" s="65">
        <f t="shared" si="7"/>
        <v>9670000</v>
      </c>
      <c r="J50" s="7">
        <f t="shared" si="7"/>
        <v>-10356000</v>
      </c>
      <c r="K50" s="66">
        <f t="shared" si="7"/>
        <v>-29276000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6012001</v>
      </c>
      <c r="C53" s="6">
        <v>9363001</v>
      </c>
      <c r="D53" s="23">
        <v>11197762</v>
      </c>
      <c r="E53" s="24">
        <v>2</v>
      </c>
      <c r="F53" s="6">
        <v>1</v>
      </c>
      <c r="G53" s="25">
        <v>1</v>
      </c>
      <c r="H53" s="26">
        <v>-6584999</v>
      </c>
      <c r="I53" s="24">
        <v>2</v>
      </c>
      <c r="J53" s="6">
        <v>0</v>
      </c>
      <c r="K53" s="25">
        <v>0</v>
      </c>
    </row>
    <row r="54" spans="1:11" ht="13.5">
      <c r="A54" s="22" t="s">
        <v>106</v>
      </c>
      <c r="B54" s="6">
        <v>3093000</v>
      </c>
      <c r="C54" s="6">
        <v>2969000</v>
      </c>
      <c r="D54" s="23">
        <v>2976000</v>
      </c>
      <c r="E54" s="24">
        <v>861289</v>
      </c>
      <c r="F54" s="6">
        <v>672000</v>
      </c>
      <c r="G54" s="25">
        <v>672000</v>
      </c>
      <c r="H54" s="26">
        <v>0</v>
      </c>
      <c r="I54" s="24">
        <v>966000</v>
      </c>
      <c r="J54" s="6">
        <v>1019000</v>
      </c>
      <c r="K54" s="25">
        <v>1073000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14.605099931082012</v>
      </c>
      <c r="C70" s="5">
        <f aca="true" t="shared" si="8" ref="C70:K70">IF(ISERROR(C71/C72),0,(C71/C72))</f>
        <v>16.72771939900853</v>
      </c>
      <c r="D70" s="5">
        <f t="shared" si="8"/>
        <v>1.1601987695220066</v>
      </c>
      <c r="E70" s="5">
        <f t="shared" si="8"/>
        <v>0.4246257558460473</v>
      </c>
      <c r="F70" s="5">
        <f t="shared" si="8"/>
        <v>1.0560699870394372</v>
      </c>
      <c r="G70" s="5">
        <f t="shared" si="8"/>
        <v>1.0560699870394372</v>
      </c>
      <c r="H70" s="5">
        <f t="shared" si="8"/>
        <v>0</v>
      </c>
      <c r="I70" s="5">
        <f t="shared" si="8"/>
        <v>1</v>
      </c>
      <c r="J70" s="5">
        <f t="shared" si="8"/>
        <v>0.9998457742134484</v>
      </c>
      <c r="K70" s="5">
        <f t="shared" si="8"/>
        <v>1</v>
      </c>
    </row>
    <row r="71" spans="1:11" ht="12.75" hidden="1">
      <c r="A71" s="1" t="s">
        <v>112</v>
      </c>
      <c r="B71" s="1">
        <f>+B83</f>
        <v>63576000</v>
      </c>
      <c r="C71" s="1">
        <f aca="true" t="shared" si="9" ref="C71:K71">+C83</f>
        <v>65472277</v>
      </c>
      <c r="D71" s="1">
        <f t="shared" si="9"/>
        <v>9806000</v>
      </c>
      <c r="E71" s="1">
        <f t="shared" si="9"/>
        <v>13050000</v>
      </c>
      <c r="F71" s="1">
        <f t="shared" si="9"/>
        <v>34223004</v>
      </c>
      <c r="G71" s="1">
        <f t="shared" si="9"/>
        <v>34223004</v>
      </c>
      <c r="H71" s="1">
        <f t="shared" si="9"/>
        <v>11019145</v>
      </c>
      <c r="I71" s="1">
        <f t="shared" si="9"/>
        <v>6692000</v>
      </c>
      <c r="J71" s="1">
        <f t="shared" si="9"/>
        <v>6483000</v>
      </c>
      <c r="K71" s="1">
        <f t="shared" si="9"/>
        <v>6796000</v>
      </c>
    </row>
    <row r="72" spans="1:11" ht="12.75" hidden="1">
      <c r="A72" s="1" t="s">
        <v>113</v>
      </c>
      <c r="B72" s="1">
        <f>+B77</f>
        <v>4353000</v>
      </c>
      <c r="C72" s="1">
        <f aca="true" t="shared" si="10" ref="C72:K72">+C77</f>
        <v>3913999</v>
      </c>
      <c r="D72" s="1">
        <f t="shared" si="10"/>
        <v>8452000</v>
      </c>
      <c r="E72" s="1">
        <f t="shared" si="10"/>
        <v>30732945</v>
      </c>
      <c r="F72" s="1">
        <f t="shared" si="10"/>
        <v>32406000</v>
      </c>
      <c r="G72" s="1">
        <f t="shared" si="10"/>
        <v>32406000</v>
      </c>
      <c r="H72" s="1">
        <f t="shared" si="10"/>
        <v>0</v>
      </c>
      <c r="I72" s="1">
        <f t="shared" si="10"/>
        <v>6692000</v>
      </c>
      <c r="J72" s="1">
        <f t="shared" si="10"/>
        <v>6484000</v>
      </c>
      <c r="K72" s="1">
        <f t="shared" si="10"/>
        <v>6796000</v>
      </c>
    </row>
    <row r="73" spans="1:11" ht="12.75" hidden="1">
      <c r="A73" s="1" t="s">
        <v>114</v>
      </c>
      <c r="B73" s="1">
        <f>+B74</f>
        <v>932183.1666666665</v>
      </c>
      <c r="C73" s="1">
        <f aca="true" t="shared" si="11" ref="C73:K73">+(C78+C80+C81+C82)-(B78+B80+B81+B82)</f>
        <v>-3244000</v>
      </c>
      <c r="D73" s="1">
        <f t="shared" si="11"/>
        <v>6036033</v>
      </c>
      <c r="E73" s="1">
        <f t="shared" si="11"/>
        <v>-9741033</v>
      </c>
      <c r="F73" s="1">
        <f>+(F78+F80+F81+F82)-(D78+D80+D81+D82)</f>
        <v>-9741033</v>
      </c>
      <c r="G73" s="1">
        <f>+(G78+G80+G81+G82)-(D78+D80+D81+D82)</f>
        <v>-9741033</v>
      </c>
      <c r="H73" s="1">
        <f>+(H78+H80+H81+H82)-(D78+D80+D81+D82)</f>
        <v>-6905239</v>
      </c>
      <c r="I73" s="1">
        <f>+(I78+I80+I81+I82)-(E78+E80+E81+E82)</f>
        <v>1285000</v>
      </c>
      <c r="J73" s="1">
        <f t="shared" si="11"/>
        <v>-1285000</v>
      </c>
      <c r="K73" s="1">
        <f t="shared" si="11"/>
        <v>0</v>
      </c>
    </row>
    <row r="74" spans="1:11" ht="12.75" hidden="1">
      <c r="A74" s="1" t="s">
        <v>115</v>
      </c>
      <c r="B74" s="1">
        <f>+TREND(C74:E74)</f>
        <v>932183.1666666665</v>
      </c>
      <c r="C74" s="1">
        <f>+C73</f>
        <v>-3244000</v>
      </c>
      <c r="D74" s="1">
        <f aca="true" t="shared" si="12" ref="D74:K74">+D73</f>
        <v>6036033</v>
      </c>
      <c r="E74" s="1">
        <f t="shared" si="12"/>
        <v>-9741033</v>
      </c>
      <c r="F74" s="1">
        <f t="shared" si="12"/>
        <v>-9741033</v>
      </c>
      <c r="G74" s="1">
        <f t="shared" si="12"/>
        <v>-9741033</v>
      </c>
      <c r="H74" s="1">
        <f t="shared" si="12"/>
        <v>-6905239</v>
      </c>
      <c r="I74" s="1">
        <f t="shared" si="12"/>
        <v>1285000</v>
      </c>
      <c r="J74" s="1">
        <f t="shared" si="12"/>
        <v>-1285000</v>
      </c>
      <c r="K74" s="1">
        <f t="shared" si="12"/>
        <v>0</v>
      </c>
    </row>
    <row r="75" spans="1:11" ht="12.75" hidden="1">
      <c r="A75" s="1" t="s">
        <v>116</v>
      </c>
      <c r="B75" s="1">
        <f>+B84-(((B80+B81+B78)*B70)-B79)</f>
        <v>-87477839.4210889</v>
      </c>
      <c r="C75" s="1">
        <f aca="true" t="shared" si="13" ref="C75:K75">+C84-(((C80+C81+C78)*C70)-C79)</f>
        <v>-47665200.37332661</v>
      </c>
      <c r="D75" s="1">
        <f t="shared" si="13"/>
        <v>-4857697.500473261</v>
      </c>
      <c r="E75" s="1">
        <f t="shared" si="13"/>
        <v>58429000</v>
      </c>
      <c r="F75" s="1">
        <f t="shared" si="13"/>
        <v>58429000</v>
      </c>
      <c r="G75" s="1">
        <f t="shared" si="13"/>
        <v>58429000</v>
      </c>
      <c r="H75" s="1">
        <f t="shared" si="13"/>
        <v>13862773</v>
      </c>
      <c r="I75" s="1">
        <f t="shared" si="13"/>
        <v>-1285000</v>
      </c>
      <c r="J75" s="1">
        <f t="shared" si="13"/>
        <v>0</v>
      </c>
      <c r="K75" s="1">
        <f t="shared" si="13"/>
        <v>0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4353000</v>
      </c>
      <c r="C77" s="3">
        <v>3913999</v>
      </c>
      <c r="D77" s="3">
        <v>8452000</v>
      </c>
      <c r="E77" s="3">
        <v>30732945</v>
      </c>
      <c r="F77" s="3">
        <v>32406000</v>
      </c>
      <c r="G77" s="3">
        <v>32406000</v>
      </c>
      <c r="H77" s="3">
        <v>0</v>
      </c>
      <c r="I77" s="3">
        <v>6692000</v>
      </c>
      <c r="J77" s="3">
        <v>6484000</v>
      </c>
      <c r="K77" s="3">
        <v>6796000</v>
      </c>
    </row>
    <row r="78" spans="1:11" ht="12.75" hidden="1">
      <c r="A78" s="2" t="s">
        <v>65</v>
      </c>
      <c r="B78" s="3">
        <v>540000</v>
      </c>
      <c r="C78" s="3">
        <v>540000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14013000</v>
      </c>
      <c r="C79" s="3">
        <v>14311000</v>
      </c>
      <c r="D79" s="3">
        <v>6443837</v>
      </c>
      <c r="E79" s="3">
        <v>58429000</v>
      </c>
      <c r="F79" s="3">
        <v>58429000</v>
      </c>
      <c r="G79" s="3">
        <v>58429000</v>
      </c>
      <c r="H79" s="3">
        <v>13862773</v>
      </c>
      <c r="I79" s="3">
        <v>0</v>
      </c>
      <c r="J79" s="3">
        <v>0</v>
      </c>
      <c r="K79" s="3">
        <v>0</v>
      </c>
    </row>
    <row r="80" spans="1:11" ht="12.75" hidden="1">
      <c r="A80" s="2" t="s">
        <v>67</v>
      </c>
      <c r="B80" s="3">
        <v>5055000</v>
      </c>
      <c r="C80" s="3">
        <v>3012000</v>
      </c>
      <c r="D80" s="3">
        <v>0</v>
      </c>
      <c r="E80" s="3">
        <v>0</v>
      </c>
      <c r="F80" s="3">
        <v>0</v>
      </c>
      <c r="G80" s="3">
        <v>0</v>
      </c>
      <c r="H80" s="3">
        <v>1558541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1354000</v>
      </c>
      <c r="C81" s="3">
        <v>153000</v>
      </c>
      <c r="D81" s="3">
        <v>9741033</v>
      </c>
      <c r="E81" s="3">
        <v>0</v>
      </c>
      <c r="F81" s="3">
        <v>0</v>
      </c>
      <c r="G81" s="3">
        <v>0</v>
      </c>
      <c r="H81" s="3">
        <v>1277253</v>
      </c>
      <c r="I81" s="3">
        <v>1285000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63576000</v>
      </c>
      <c r="C83" s="3">
        <v>65472277</v>
      </c>
      <c r="D83" s="3">
        <v>9806000</v>
      </c>
      <c r="E83" s="3">
        <v>13050000</v>
      </c>
      <c r="F83" s="3">
        <v>34223004</v>
      </c>
      <c r="G83" s="3">
        <v>34223004</v>
      </c>
      <c r="H83" s="3">
        <v>11019145</v>
      </c>
      <c r="I83" s="3">
        <v>6692000</v>
      </c>
      <c r="J83" s="3">
        <v>6483000</v>
      </c>
      <c r="K83" s="3">
        <v>6796000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7370177</v>
      </c>
      <c r="C5" s="6">
        <v>7735512</v>
      </c>
      <c r="D5" s="23">
        <v>8690163</v>
      </c>
      <c r="E5" s="24">
        <v>9681000</v>
      </c>
      <c r="F5" s="6">
        <v>9707993</v>
      </c>
      <c r="G5" s="25">
        <v>9707993</v>
      </c>
      <c r="H5" s="26">
        <v>0</v>
      </c>
      <c r="I5" s="24">
        <v>10310632</v>
      </c>
      <c r="J5" s="6">
        <v>10929269</v>
      </c>
      <c r="K5" s="25">
        <v>11585025</v>
      </c>
    </row>
    <row r="6" spans="1:11" ht="13.5">
      <c r="A6" s="22" t="s">
        <v>18</v>
      </c>
      <c r="B6" s="6">
        <v>16313934</v>
      </c>
      <c r="C6" s="6">
        <v>16765647</v>
      </c>
      <c r="D6" s="23">
        <v>18011054</v>
      </c>
      <c r="E6" s="24">
        <v>20815361</v>
      </c>
      <c r="F6" s="6">
        <v>22962086</v>
      </c>
      <c r="G6" s="25">
        <v>22962086</v>
      </c>
      <c r="H6" s="26">
        <v>0</v>
      </c>
      <c r="I6" s="24">
        <v>23805817</v>
      </c>
      <c r="J6" s="6">
        <v>25394355</v>
      </c>
      <c r="K6" s="25">
        <v>27090047</v>
      </c>
    </row>
    <row r="7" spans="1:11" ht="13.5">
      <c r="A7" s="22" t="s">
        <v>19</v>
      </c>
      <c r="B7" s="6">
        <v>613000</v>
      </c>
      <c r="C7" s="6">
        <v>652812</v>
      </c>
      <c r="D7" s="23">
        <v>359693</v>
      </c>
      <c r="E7" s="24">
        <v>368000</v>
      </c>
      <c r="F7" s="6">
        <v>367887</v>
      </c>
      <c r="G7" s="25">
        <v>367887</v>
      </c>
      <c r="H7" s="26">
        <v>0</v>
      </c>
      <c r="I7" s="24">
        <v>400148</v>
      </c>
      <c r="J7" s="6">
        <v>424157</v>
      </c>
      <c r="K7" s="25">
        <v>449606</v>
      </c>
    </row>
    <row r="8" spans="1:11" ht="13.5">
      <c r="A8" s="22" t="s">
        <v>20</v>
      </c>
      <c r="B8" s="6">
        <v>15809000</v>
      </c>
      <c r="C8" s="6">
        <v>21228792</v>
      </c>
      <c r="D8" s="23">
        <v>15826594</v>
      </c>
      <c r="E8" s="24">
        <v>18875008</v>
      </c>
      <c r="F8" s="6">
        <v>20999782</v>
      </c>
      <c r="G8" s="25">
        <v>20999782</v>
      </c>
      <c r="H8" s="26">
        <v>0</v>
      </c>
      <c r="I8" s="24">
        <v>18380547</v>
      </c>
      <c r="J8" s="6">
        <v>16210000</v>
      </c>
      <c r="K8" s="25">
        <v>16488000</v>
      </c>
    </row>
    <row r="9" spans="1:11" ht="13.5">
      <c r="A9" s="22" t="s">
        <v>21</v>
      </c>
      <c r="B9" s="6">
        <v>5177130</v>
      </c>
      <c r="C9" s="6">
        <v>6386350</v>
      </c>
      <c r="D9" s="23">
        <v>5203939</v>
      </c>
      <c r="E9" s="24">
        <v>8479037</v>
      </c>
      <c r="F9" s="6">
        <v>7027617</v>
      </c>
      <c r="G9" s="25">
        <v>7027617</v>
      </c>
      <c r="H9" s="26">
        <v>0</v>
      </c>
      <c r="I9" s="24">
        <v>7165543</v>
      </c>
      <c r="J9" s="6">
        <v>7595477</v>
      </c>
      <c r="K9" s="25">
        <v>8051207</v>
      </c>
    </row>
    <row r="10" spans="1:11" ht="25.5">
      <c r="A10" s="27" t="s">
        <v>105</v>
      </c>
      <c r="B10" s="28">
        <f>SUM(B5:B9)</f>
        <v>45283241</v>
      </c>
      <c r="C10" s="29">
        <f aca="true" t="shared" si="0" ref="C10:K10">SUM(C5:C9)</f>
        <v>52769113</v>
      </c>
      <c r="D10" s="30">
        <f t="shared" si="0"/>
        <v>48091443</v>
      </c>
      <c r="E10" s="28">
        <f t="shared" si="0"/>
        <v>58218406</v>
      </c>
      <c r="F10" s="29">
        <f t="shared" si="0"/>
        <v>61065365</v>
      </c>
      <c r="G10" s="31">
        <f t="shared" si="0"/>
        <v>61065365</v>
      </c>
      <c r="H10" s="32">
        <f t="shared" si="0"/>
        <v>0</v>
      </c>
      <c r="I10" s="28">
        <f t="shared" si="0"/>
        <v>60062687</v>
      </c>
      <c r="J10" s="29">
        <f t="shared" si="0"/>
        <v>60553258</v>
      </c>
      <c r="K10" s="31">
        <f t="shared" si="0"/>
        <v>63663885</v>
      </c>
    </row>
    <row r="11" spans="1:11" ht="13.5">
      <c r="A11" s="22" t="s">
        <v>22</v>
      </c>
      <c r="B11" s="6">
        <v>12592000</v>
      </c>
      <c r="C11" s="6">
        <v>15678708</v>
      </c>
      <c r="D11" s="23">
        <v>17122551</v>
      </c>
      <c r="E11" s="24">
        <v>18582824</v>
      </c>
      <c r="F11" s="6">
        <v>18072565</v>
      </c>
      <c r="G11" s="25">
        <v>18072565</v>
      </c>
      <c r="H11" s="26">
        <v>0</v>
      </c>
      <c r="I11" s="24">
        <v>18954673</v>
      </c>
      <c r="J11" s="6">
        <v>19836066</v>
      </c>
      <c r="K11" s="25">
        <v>20808028</v>
      </c>
    </row>
    <row r="12" spans="1:11" ht="13.5">
      <c r="A12" s="22" t="s">
        <v>23</v>
      </c>
      <c r="B12" s="6">
        <v>1849416</v>
      </c>
      <c r="C12" s="6">
        <v>1980882</v>
      </c>
      <c r="D12" s="23">
        <v>1970165</v>
      </c>
      <c r="E12" s="24">
        <v>2198795</v>
      </c>
      <c r="F12" s="6">
        <v>2276802</v>
      </c>
      <c r="G12" s="25">
        <v>2276802</v>
      </c>
      <c r="H12" s="26">
        <v>0</v>
      </c>
      <c r="I12" s="24">
        <v>2796275</v>
      </c>
      <c r="J12" s="6">
        <v>2926302</v>
      </c>
      <c r="K12" s="25">
        <v>3069691</v>
      </c>
    </row>
    <row r="13" spans="1:11" ht="13.5">
      <c r="A13" s="22" t="s">
        <v>106</v>
      </c>
      <c r="B13" s="6">
        <v>6259000</v>
      </c>
      <c r="C13" s="6">
        <v>5127827</v>
      </c>
      <c r="D13" s="23">
        <v>4529358</v>
      </c>
      <c r="E13" s="24">
        <v>4017525</v>
      </c>
      <c r="F13" s="6">
        <v>4265256</v>
      </c>
      <c r="G13" s="25">
        <v>4265256</v>
      </c>
      <c r="H13" s="26">
        <v>0</v>
      </c>
      <c r="I13" s="24">
        <v>3895733</v>
      </c>
      <c r="J13" s="6">
        <v>4125580</v>
      </c>
      <c r="K13" s="25">
        <v>4356614</v>
      </c>
    </row>
    <row r="14" spans="1:11" ht="13.5">
      <c r="A14" s="22" t="s">
        <v>24</v>
      </c>
      <c r="B14" s="6">
        <v>1036000</v>
      </c>
      <c r="C14" s="6">
        <v>1041492</v>
      </c>
      <c r="D14" s="23">
        <v>946778</v>
      </c>
      <c r="E14" s="24">
        <v>610406</v>
      </c>
      <c r="F14" s="6">
        <v>588774</v>
      </c>
      <c r="G14" s="25">
        <v>588774</v>
      </c>
      <c r="H14" s="26">
        <v>0</v>
      </c>
      <c r="I14" s="24">
        <v>906708</v>
      </c>
      <c r="J14" s="6">
        <v>960203</v>
      </c>
      <c r="K14" s="25">
        <v>1013974</v>
      </c>
    </row>
    <row r="15" spans="1:11" ht="13.5">
      <c r="A15" s="22" t="s">
        <v>25</v>
      </c>
      <c r="B15" s="6">
        <v>8642100</v>
      </c>
      <c r="C15" s="6">
        <v>8294689</v>
      </c>
      <c r="D15" s="23">
        <v>9420897</v>
      </c>
      <c r="E15" s="24">
        <v>10650051</v>
      </c>
      <c r="F15" s="6">
        <v>10765500</v>
      </c>
      <c r="G15" s="25">
        <v>10765500</v>
      </c>
      <c r="H15" s="26">
        <v>0</v>
      </c>
      <c r="I15" s="24">
        <v>12002961</v>
      </c>
      <c r="J15" s="6">
        <v>13467322</v>
      </c>
      <c r="K15" s="25">
        <v>15110336</v>
      </c>
    </row>
    <row r="16" spans="1:11" ht="13.5">
      <c r="A16" s="33" t="s">
        <v>26</v>
      </c>
      <c r="B16" s="6">
        <v>6554000</v>
      </c>
      <c r="C16" s="6">
        <v>13435331</v>
      </c>
      <c r="D16" s="23">
        <v>17203795</v>
      </c>
      <c r="E16" s="24">
        <v>26087662</v>
      </c>
      <c r="F16" s="6">
        <v>9711274</v>
      </c>
      <c r="G16" s="25">
        <v>9711274</v>
      </c>
      <c r="H16" s="26">
        <v>0</v>
      </c>
      <c r="I16" s="24">
        <v>3258747</v>
      </c>
      <c r="J16" s="6">
        <v>3451013</v>
      </c>
      <c r="K16" s="25">
        <v>3644270</v>
      </c>
    </row>
    <row r="17" spans="1:11" ht="13.5">
      <c r="A17" s="22" t="s">
        <v>27</v>
      </c>
      <c r="B17" s="6">
        <v>11044126</v>
      </c>
      <c r="C17" s="6">
        <v>14339531</v>
      </c>
      <c r="D17" s="23">
        <v>14603954</v>
      </c>
      <c r="E17" s="24">
        <v>13019022</v>
      </c>
      <c r="F17" s="6">
        <v>15384953</v>
      </c>
      <c r="G17" s="25">
        <v>15384953</v>
      </c>
      <c r="H17" s="26">
        <v>0</v>
      </c>
      <c r="I17" s="24">
        <v>18500648</v>
      </c>
      <c r="J17" s="6">
        <v>19592191</v>
      </c>
      <c r="K17" s="25">
        <v>20689353</v>
      </c>
    </row>
    <row r="18" spans="1:11" ht="13.5">
      <c r="A18" s="34" t="s">
        <v>28</v>
      </c>
      <c r="B18" s="35">
        <f>SUM(B11:B17)</f>
        <v>47976642</v>
      </c>
      <c r="C18" s="36">
        <f aca="true" t="shared" si="1" ref="C18:K18">SUM(C11:C17)</f>
        <v>59898460</v>
      </c>
      <c r="D18" s="37">
        <f t="shared" si="1"/>
        <v>65797498</v>
      </c>
      <c r="E18" s="35">
        <f t="shared" si="1"/>
        <v>75166285</v>
      </c>
      <c r="F18" s="36">
        <f t="shared" si="1"/>
        <v>61065124</v>
      </c>
      <c r="G18" s="38">
        <f t="shared" si="1"/>
        <v>61065124</v>
      </c>
      <c r="H18" s="39">
        <f t="shared" si="1"/>
        <v>0</v>
      </c>
      <c r="I18" s="35">
        <f t="shared" si="1"/>
        <v>60315745</v>
      </c>
      <c r="J18" s="36">
        <f t="shared" si="1"/>
        <v>64358677</v>
      </c>
      <c r="K18" s="38">
        <f t="shared" si="1"/>
        <v>68692266</v>
      </c>
    </row>
    <row r="19" spans="1:11" ht="13.5">
      <c r="A19" s="34" t="s">
        <v>29</v>
      </c>
      <c r="B19" s="40">
        <f>+B10-B18</f>
        <v>-2693401</v>
      </c>
      <c r="C19" s="41">
        <f aca="true" t="shared" si="2" ref="C19:K19">+C10-C18</f>
        <v>-7129347</v>
      </c>
      <c r="D19" s="42">
        <f t="shared" si="2"/>
        <v>-17706055</v>
      </c>
      <c r="E19" s="40">
        <f t="shared" si="2"/>
        <v>-16947879</v>
      </c>
      <c r="F19" s="41">
        <f t="shared" si="2"/>
        <v>241</v>
      </c>
      <c r="G19" s="43">
        <f t="shared" si="2"/>
        <v>241</v>
      </c>
      <c r="H19" s="44">
        <f t="shared" si="2"/>
        <v>0</v>
      </c>
      <c r="I19" s="40">
        <f t="shared" si="2"/>
        <v>-253058</v>
      </c>
      <c r="J19" s="41">
        <f t="shared" si="2"/>
        <v>-3805419</v>
      </c>
      <c r="K19" s="43">
        <f t="shared" si="2"/>
        <v>-5028381</v>
      </c>
    </row>
    <row r="20" spans="1:11" ht="13.5">
      <c r="A20" s="22" t="s">
        <v>30</v>
      </c>
      <c r="B20" s="24">
        <v>390000</v>
      </c>
      <c r="C20" s="6">
        <v>16345321</v>
      </c>
      <c r="D20" s="23">
        <v>17108569</v>
      </c>
      <c r="E20" s="24">
        <v>16983000</v>
      </c>
      <c r="F20" s="6">
        <v>18757000</v>
      </c>
      <c r="G20" s="25">
        <v>18757000</v>
      </c>
      <c r="H20" s="26">
        <v>0</v>
      </c>
      <c r="I20" s="24">
        <v>16296000</v>
      </c>
      <c r="J20" s="6">
        <v>25207000</v>
      </c>
      <c r="K20" s="25">
        <v>28353000</v>
      </c>
    </row>
    <row r="21" spans="1:11" ht="13.5">
      <c r="A21" s="22" t="s">
        <v>107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108</v>
      </c>
      <c r="B22" s="51">
        <f>SUM(B19:B21)</f>
        <v>-2303401</v>
      </c>
      <c r="C22" s="52">
        <f aca="true" t="shared" si="3" ref="C22:K22">SUM(C19:C21)</f>
        <v>9215974</v>
      </c>
      <c r="D22" s="53">
        <f t="shared" si="3"/>
        <v>-597486</v>
      </c>
      <c r="E22" s="51">
        <f t="shared" si="3"/>
        <v>35121</v>
      </c>
      <c r="F22" s="52">
        <f t="shared" si="3"/>
        <v>18757241</v>
      </c>
      <c r="G22" s="54">
        <f t="shared" si="3"/>
        <v>18757241</v>
      </c>
      <c r="H22" s="55">
        <f t="shared" si="3"/>
        <v>0</v>
      </c>
      <c r="I22" s="51">
        <f t="shared" si="3"/>
        <v>16042942</v>
      </c>
      <c r="J22" s="52">
        <f t="shared" si="3"/>
        <v>21401581</v>
      </c>
      <c r="K22" s="54">
        <f t="shared" si="3"/>
        <v>23324619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-2303401</v>
      </c>
      <c r="C24" s="41">
        <f aca="true" t="shared" si="4" ref="C24:K24">SUM(C22:C23)</f>
        <v>9215974</v>
      </c>
      <c r="D24" s="42">
        <f t="shared" si="4"/>
        <v>-597486</v>
      </c>
      <c r="E24" s="40">
        <f t="shared" si="4"/>
        <v>35121</v>
      </c>
      <c r="F24" s="41">
        <f t="shared" si="4"/>
        <v>18757241</v>
      </c>
      <c r="G24" s="43">
        <f t="shared" si="4"/>
        <v>18757241</v>
      </c>
      <c r="H24" s="44">
        <f t="shared" si="4"/>
        <v>0</v>
      </c>
      <c r="I24" s="40">
        <f t="shared" si="4"/>
        <v>16042942</v>
      </c>
      <c r="J24" s="41">
        <f t="shared" si="4"/>
        <v>21401581</v>
      </c>
      <c r="K24" s="43">
        <f t="shared" si="4"/>
        <v>23324619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5728006</v>
      </c>
      <c r="C27" s="7">
        <v>15724515</v>
      </c>
      <c r="D27" s="64">
        <v>5304258</v>
      </c>
      <c r="E27" s="65">
        <v>19618000</v>
      </c>
      <c r="F27" s="7">
        <v>20127000</v>
      </c>
      <c r="G27" s="66">
        <v>20127000</v>
      </c>
      <c r="H27" s="67">
        <v>0</v>
      </c>
      <c r="I27" s="65">
        <v>16409000</v>
      </c>
      <c r="J27" s="7">
        <v>25207000</v>
      </c>
      <c r="K27" s="66">
        <v>28353000</v>
      </c>
    </row>
    <row r="28" spans="1:11" ht="13.5">
      <c r="A28" s="68" t="s">
        <v>30</v>
      </c>
      <c r="B28" s="6">
        <v>3608279</v>
      </c>
      <c r="C28" s="6">
        <v>15215824</v>
      </c>
      <c r="D28" s="23">
        <v>5255819</v>
      </c>
      <c r="E28" s="24">
        <v>17983000</v>
      </c>
      <c r="F28" s="6">
        <v>19767000</v>
      </c>
      <c r="G28" s="25">
        <v>19767000</v>
      </c>
      <c r="H28" s="26">
        <v>0</v>
      </c>
      <c r="I28" s="24">
        <v>16296000</v>
      </c>
      <c r="J28" s="6">
        <v>25207000</v>
      </c>
      <c r="K28" s="25">
        <v>28353000</v>
      </c>
    </row>
    <row r="29" spans="1:11" ht="13.5">
      <c r="A29" s="22" t="s">
        <v>110</v>
      </c>
      <c r="B29" s="6">
        <v>0</v>
      </c>
      <c r="C29" s="6">
        <v>0</v>
      </c>
      <c r="D29" s="23">
        <v>0</v>
      </c>
      <c r="E29" s="24">
        <v>1528000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1298935</v>
      </c>
      <c r="C30" s="6">
        <v>74854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820792</v>
      </c>
      <c r="C31" s="6">
        <v>433837</v>
      </c>
      <c r="D31" s="23">
        <v>48439</v>
      </c>
      <c r="E31" s="24">
        <v>107000</v>
      </c>
      <c r="F31" s="6">
        <v>360000</v>
      </c>
      <c r="G31" s="25">
        <v>360000</v>
      </c>
      <c r="H31" s="26">
        <v>0</v>
      </c>
      <c r="I31" s="24">
        <v>113000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5728006</v>
      </c>
      <c r="C32" s="7">
        <f aca="true" t="shared" si="5" ref="C32:K32">SUM(C28:C31)</f>
        <v>15724515</v>
      </c>
      <c r="D32" s="64">
        <f t="shared" si="5"/>
        <v>5304258</v>
      </c>
      <c r="E32" s="65">
        <f t="shared" si="5"/>
        <v>19618000</v>
      </c>
      <c r="F32" s="7">
        <f t="shared" si="5"/>
        <v>20127000</v>
      </c>
      <c r="G32" s="66">
        <f t="shared" si="5"/>
        <v>20127000</v>
      </c>
      <c r="H32" s="67">
        <f t="shared" si="5"/>
        <v>0</v>
      </c>
      <c r="I32" s="65">
        <f t="shared" si="5"/>
        <v>16409000</v>
      </c>
      <c r="J32" s="7">
        <f t="shared" si="5"/>
        <v>25207000</v>
      </c>
      <c r="K32" s="66">
        <f t="shared" si="5"/>
        <v>28353000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20714527</v>
      </c>
      <c r="C35" s="6">
        <v>15221634</v>
      </c>
      <c r="D35" s="23">
        <v>9693016</v>
      </c>
      <c r="E35" s="24">
        <v>8088268</v>
      </c>
      <c r="F35" s="6">
        <v>-45838201</v>
      </c>
      <c r="G35" s="25">
        <v>-45838201</v>
      </c>
      <c r="H35" s="26">
        <v>0</v>
      </c>
      <c r="I35" s="24">
        <v>19387242</v>
      </c>
      <c r="J35" s="6">
        <v>21479959</v>
      </c>
      <c r="K35" s="25">
        <v>22924555</v>
      </c>
    </row>
    <row r="36" spans="1:11" ht="13.5">
      <c r="A36" s="22" t="s">
        <v>39</v>
      </c>
      <c r="B36" s="6">
        <v>148274472</v>
      </c>
      <c r="C36" s="6">
        <v>160467285</v>
      </c>
      <c r="D36" s="23">
        <v>163458901</v>
      </c>
      <c r="E36" s="24">
        <v>153878884</v>
      </c>
      <c r="F36" s="6">
        <v>173040345</v>
      </c>
      <c r="G36" s="25">
        <v>173040345</v>
      </c>
      <c r="H36" s="26">
        <v>0</v>
      </c>
      <c r="I36" s="24">
        <v>176072085</v>
      </c>
      <c r="J36" s="6">
        <v>197142691</v>
      </c>
      <c r="K36" s="25">
        <v>221128264</v>
      </c>
    </row>
    <row r="37" spans="1:11" ht="13.5">
      <c r="A37" s="22" t="s">
        <v>40</v>
      </c>
      <c r="B37" s="6">
        <v>16675401</v>
      </c>
      <c r="C37" s="6">
        <v>13767758</v>
      </c>
      <c r="D37" s="23">
        <v>12905551</v>
      </c>
      <c r="E37" s="24">
        <v>5746280</v>
      </c>
      <c r="F37" s="6">
        <v>8161169</v>
      </c>
      <c r="G37" s="25">
        <v>8161169</v>
      </c>
      <c r="H37" s="26">
        <v>0</v>
      </c>
      <c r="I37" s="24">
        <v>13086307</v>
      </c>
      <c r="J37" s="6">
        <v>14517287</v>
      </c>
      <c r="K37" s="25">
        <v>15969363</v>
      </c>
    </row>
    <row r="38" spans="1:11" ht="13.5">
      <c r="A38" s="22" t="s">
        <v>41</v>
      </c>
      <c r="B38" s="6">
        <v>12146579</v>
      </c>
      <c r="C38" s="6">
        <v>11682483</v>
      </c>
      <c r="D38" s="23">
        <v>10605175</v>
      </c>
      <c r="E38" s="24">
        <v>7680276</v>
      </c>
      <c r="F38" s="6">
        <v>9088116</v>
      </c>
      <c r="G38" s="25">
        <v>9088116</v>
      </c>
      <c r="H38" s="26">
        <v>0</v>
      </c>
      <c r="I38" s="24">
        <v>11240574</v>
      </c>
      <c r="J38" s="6">
        <v>11571337</v>
      </c>
      <c r="K38" s="25">
        <v>12224810</v>
      </c>
    </row>
    <row r="39" spans="1:11" ht="13.5">
      <c r="A39" s="22" t="s">
        <v>42</v>
      </c>
      <c r="B39" s="6">
        <v>140167019</v>
      </c>
      <c r="C39" s="6">
        <v>150238678</v>
      </c>
      <c r="D39" s="23">
        <v>149641191</v>
      </c>
      <c r="E39" s="24">
        <v>148540596</v>
      </c>
      <c r="F39" s="6">
        <v>109952859</v>
      </c>
      <c r="G39" s="25">
        <v>109952859</v>
      </c>
      <c r="H39" s="26">
        <v>0</v>
      </c>
      <c r="I39" s="24">
        <v>171132444</v>
      </c>
      <c r="J39" s="6">
        <v>192534025</v>
      </c>
      <c r="K39" s="25">
        <v>215858644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8438926</v>
      </c>
      <c r="C42" s="6">
        <v>11031857</v>
      </c>
      <c r="D42" s="23">
        <v>5006749</v>
      </c>
      <c r="E42" s="24">
        <v>5292428</v>
      </c>
      <c r="F42" s="6">
        <v>-18684639</v>
      </c>
      <c r="G42" s="25">
        <v>-18684639</v>
      </c>
      <c r="H42" s="26">
        <v>655966</v>
      </c>
      <c r="I42" s="24">
        <v>19226012</v>
      </c>
      <c r="J42" s="6">
        <v>25535636</v>
      </c>
      <c r="K42" s="25">
        <v>27869732</v>
      </c>
    </row>
    <row r="43" spans="1:11" ht="13.5">
      <c r="A43" s="22" t="s">
        <v>45</v>
      </c>
      <c r="B43" s="6">
        <v>-2842102</v>
      </c>
      <c r="C43" s="6">
        <v>-15730627</v>
      </c>
      <c r="D43" s="23">
        <v>-7332515</v>
      </c>
      <c r="E43" s="24">
        <v>-107000</v>
      </c>
      <c r="F43" s="6">
        <v>-447638</v>
      </c>
      <c r="G43" s="25">
        <v>-447638</v>
      </c>
      <c r="H43" s="26">
        <v>-440246</v>
      </c>
      <c r="I43" s="24">
        <v>-16398192</v>
      </c>
      <c r="J43" s="6">
        <v>-25196185</v>
      </c>
      <c r="K43" s="25">
        <v>-28342184</v>
      </c>
    </row>
    <row r="44" spans="1:11" ht="13.5">
      <c r="A44" s="22" t="s">
        <v>46</v>
      </c>
      <c r="B44" s="6">
        <v>-1337648</v>
      </c>
      <c r="C44" s="6">
        <v>-1351885</v>
      </c>
      <c r="D44" s="23">
        <v>-1494640</v>
      </c>
      <c r="E44" s="24">
        <v>-920000</v>
      </c>
      <c r="F44" s="6">
        <v>-1192174</v>
      </c>
      <c r="G44" s="25">
        <v>-1192174</v>
      </c>
      <c r="H44" s="26">
        <v>0</v>
      </c>
      <c r="I44" s="24">
        <v>-663370</v>
      </c>
      <c r="J44" s="6">
        <v>-238745</v>
      </c>
      <c r="K44" s="25">
        <v>53612</v>
      </c>
    </row>
    <row r="45" spans="1:11" ht="13.5">
      <c r="A45" s="34" t="s">
        <v>47</v>
      </c>
      <c r="B45" s="7">
        <v>16448203</v>
      </c>
      <c r="C45" s="7">
        <v>10397448</v>
      </c>
      <c r="D45" s="64">
        <v>6577044</v>
      </c>
      <c r="E45" s="65">
        <v>4524428</v>
      </c>
      <c r="F45" s="7">
        <v>5096551</v>
      </c>
      <c r="G45" s="66">
        <v>5096551</v>
      </c>
      <c r="H45" s="67">
        <v>485708</v>
      </c>
      <c r="I45" s="65">
        <v>3460740</v>
      </c>
      <c r="J45" s="7">
        <v>3561446</v>
      </c>
      <c r="K45" s="66">
        <v>3142606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16448203</v>
      </c>
      <c r="C48" s="6">
        <v>10397450</v>
      </c>
      <c r="D48" s="23">
        <v>6577042</v>
      </c>
      <c r="E48" s="24">
        <v>3125584</v>
      </c>
      <c r="F48" s="6">
        <v>5099490</v>
      </c>
      <c r="G48" s="25">
        <v>5099490</v>
      </c>
      <c r="H48" s="26">
        <v>0</v>
      </c>
      <c r="I48" s="24">
        <v>3460760</v>
      </c>
      <c r="J48" s="6">
        <v>3561466</v>
      </c>
      <c r="K48" s="25">
        <v>3142626</v>
      </c>
    </row>
    <row r="49" spans="1:11" ht="13.5">
      <c r="A49" s="22" t="s">
        <v>50</v>
      </c>
      <c r="B49" s="6">
        <f>+B75</f>
        <v>9615778.634054823</v>
      </c>
      <c r="C49" s="6">
        <f aca="true" t="shared" si="6" ref="C49:K49">+C75</f>
        <v>6282437.15254503</v>
      </c>
      <c r="D49" s="23">
        <f t="shared" si="6"/>
        <v>6283280.52557645</v>
      </c>
      <c r="E49" s="24">
        <f t="shared" si="6"/>
        <v>-574588.9964367263</v>
      </c>
      <c r="F49" s="6">
        <f t="shared" si="6"/>
        <v>66018312.847274154</v>
      </c>
      <c r="G49" s="25">
        <f t="shared" si="6"/>
        <v>66018312.847274154</v>
      </c>
      <c r="H49" s="26">
        <f t="shared" si="6"/>
        <v>0</v>
      </c>
      <c r="I49" s="24">
        <f t="shared" si="6"/>
        <v>-186474.0838511642</v>
      </c>
      <c r="J49" s="6">
        <f t="shared" si="6"/>
        <v>-799482.0835448746</v>
      </c>
      <c r="K49" s="25">
        <f t="shared" si="6"/>
        <v>-1217695.294923883</v>
      </c>
    </row>
    <row r="50" spans="1:11" ht="13.5">
      <c r="A50" s="34" t="s">
        <v>51</v>
      </c>
      <c r="B50" s="7">
        <f>+B48-B49</f>
        <v>6832424.365945177</v>
      </c>
      <c r="C50" s="7">
        <f aca="true" t="shared" si="7" ref="C50:K50">+C48-C49</f>
        <v>4115012.84745497</v>
      </c>
      <c r="D50" s="64">
        <f t="shared" si="7"/>
        <v>293761.47442355007</v>
      </c>
      <c r="E50" s="65">
        <f t="shared" si="7"/>
        <v>3700172.9964367263</v>
      </c>
      <c r="F50" s="7">
        <f t="shared" si="7"/>
        <v>-60918822.847274154</v>
      </c>
      <c r="G50" s="66">
        <f t="shared" si="7"/>
        <v>-60918822.847274154</v>
      </c>
      <c r="H50" s="67">
        <f t="shared" si="7"/>
        <v>0</v>
      </c>
      <c r="I50" s="65">
        <f t="shared" si="7"/>
        <v>3647234.083851164</v>
      </c>
      <c r="J50" s="7">
        <f t="shared" si="7"/>
        <v>4360948.083544875</v>
      </c>
      <c r="K50" s="66">
        <f t="shared" si="7"/>
        <v>4360321.294923883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65303132</v>
      </c>
      <c r="C53" s="6">
        <v>263552000</v>
      </c>
      <c r="D53" s="23">
        <v>32453770</v>
      </c>
      <c r="E53" s="24">
        <v>153685000</v>
      </c>
      <c r="F53" s="6">
        <v>154194000</v>
      </c>
      <c r="G53" s="25">
        <v>154194000</v>
      </c>
      <c r="H53" s="26">
        <v>134067000</v>
      </c>
      <c r="I53" s="24">
        <v>192297379</v>
      </c>
      <c r="J53" s="6">
        <v>222176799</v>
      </c>
      <c r="K53" s="25">
        <v>249319184</v>
      </c>
    </row>
    <row r="54" spans="1:11" ht="13.5">
      <c r="A54" s="22" t="s">
        <v>106</v>
      </c>
      <c r="B54" s="6">
        <v>6259000</v>
      </c>
      <c r="C54" s="6">
        <v>5127827</v>
      </c>
      <c r="D54" s="23">
        <v>4529358</v>
      </c>
      <c r="E54" s="24">
        <v>4017525</v>
      </c>
      <c r="F54" s="6">
        <v>4265256</v>
      </c>
      <c r="G54" s="25">
        <v>4265256</v>
      </c>
      <c r="H54" s="26">
        <v>0</v>
      </c>
      <c r="I54" s="24">
        <v>3895733</v>
      </c>
      <c r="J54" s="6">
        <v>4125580</v>
      </c>
      <c r="K54" s="25">
        <v>4356614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1376000</v>
      </c>
      <c r="C56" s="6">
        <v>1310223</v>
      </c>
      <c r="D56" s="23">
        <v>1300318</v>
      </c>
      <c r="E56" s="24">
        <v>1956000</v>
      </c>
      <c r="F56" s="6">
        <v>2387000</v>
      </c>
      <c r="G56" s="25">
        <v>2387000</v>
      </c>
      <c r="H56" s="26">
        <v>0</v>
      </c>
      <c r="I56" s="24">
        <v>1080125</v>
      </c>
      <c r="J56" s="6">
        <v>1143850</v>
      </c>
      <c r="K56" s="25">
        <v>1207907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3197267</v>
      </c>
      <c r="C59" s="6">
        <v>3299622</v>
      </c>
      <c r="D59" s="23">
        <v>3216531</v>
      </c>
      <c r="E59" s="24">
        <v>163419</v>
      </c>
      <c r="F59" s="6">
        <v>3068500</v>
      </c>
      <c r="G59" s="25">
        <v>3068500</v>
      </c>
      <c r="H59" s="26">
        <v>3068500</v>
      </c>
      <c r="I59" s="24">
        <v>3258747</v>
      </c>
      <c r="J59" s="6">
        <v>3451013</v>
      </c>
      <c r="K59" s="25">
        <v>3644270</v>
      </c>
    </row>
    <row r="60" spans="1:11" ht="13.5">
      <c r="A60" s="33" t="s">
        <v>58</v>
      </c>
      <c r="B60" s="6">
        <v>506305</v>
      </c>
      <c r="C60" s="6">
        <v>547043</v>
      </c>
      <c r="D60" s="23">
        <v>608136</v>
      </c>
      <c r="E60" s="24">
        <v>702654</v>
      </c>
      <c r="F60" s="6">
        <v>702654</v>
      </c>
      <c r="G60" s="25">
        <v>702654</v>
      </c>
      <c r="H60" s="26">
        <v>702654</v>
      </c>
      <c r="I60" s="24">
        <v>743754</v>
      </c>
      <c r="J60" s="6">
        <v>788354</v>
      </c>
      <c r="K60" s="25">
        <v>835655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99</v>
      </c>
      <c r="C63" s="92">
        <v>99</v>
      </c>
      <c r="D63" s="93">
        <v>2</v>
      </c>
      <c r="E63" s="91">
        <v>2</v>
      </c>
      <c r="F63" s="92">
        <v>2</v>
      </c>
      <c r="G63" s="93">
        <v>2</v>
      </c>
      <c r="H63" s="94">
        <v>2</v>
      </c>
      <c r="I63" s="91">
        <v>2</v>
      </c>
      <c r="J63" s="92">
        <v>2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3199</v>
      </c>
      <c r="G65" s="93">
        <v>3199</v>
      </c>
      <c r="H65" s="94">
        <v>3199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0.7943126396296216</v>
      </c>
      <c r="C70" s="5">
        <f aca="true" t="shared" si="8" ref="C70:K70">IF(ISERROR(C71/C72),0,(C71/C72))</f>
        <v>0.8084251145017878</v>
      </c>
      <c r="D70" s="5">
        <f t="shared" si="8"/>
        <v>0.824196804904347</v>
      </c>
      <c r="E70" s="5">
        <f t="shared" si="8"/>
        <v>0.9673647976603087</v>
      </c>
      <c r="F70" s="5">
        <f t="shared" si="8"/>
        <v>1.1729653025707083</v>
      </c>
      <c r="G70" s="5">
        <f t="shared" si="8"/>
        <v>1.1729653025707083</v>
      </c>
      <c r="H70" s="5">
        <f t="shared" si="8"/>
        <v>0</v>
      </c>
      <c r="I70" s="5">
        <f t="shared" si="8"/>
        <v>0.7053182128732384</v>
      </c>
      <c r="J70" s="5">
        <f t="shared" si="8"/>
        <v>0.7363636963290957</v>
      </c>
      <c r="K70" s="5">
        <f t="shared" si="8"/>
        <v>0.7563816936310376</v>
      </c>
    </row>
    <row r="71" spans="1:11" ht="12.75" hidden="1">
      <c r="A71" s="1" t="s">
        <v>112</v>
      </c>
      <c r="B71" s="1">
        <f>+B83</f>
        <v>22445878</v>
      </c>
      <c r="C71" s="1">
        <f aca="true" t="shared" si="9" ref="C71:K71">+C83</f>
        <v>24970238</v>
      </c>
      <c r="D71" s="1">
        <f t="shared" si="9"/>
        <v>26205991</v>
      </c>
      <c r="E71" s="1">
        <f t="shared" si="9"/>
        <v>37703428</v>
      </c>
      <c r="F71" s="1">
        <f t="shared" si="9"/>
        <v>46564020</v>
      </c>
      <c r="G71" s="1">
        <f t="shared" si="9"/>
        <v>46564020</v>
      </c>
      <c r="H71" s="1">
        <f t="shared" si="9"/>
        <v>52584475</v>
      </c>
      <c r="I71" s="1">
        <f t="shared" si="9"/>
        <v>29046409</v>
      </c>
      <c r="J71" s="1">
        <f t="shared" si="9"/>
        <v>32262377</v>
      </c>
      <c r="K71" s="1">
        <f t="shared" si="9"/>
        <v>35257915</v>
      </c>
    </row>
    <row r="72" spans="1:11" ht="12.75" hidden="1">
      <c r="A72" s="1" t="s">
        <v>113</v>
      </c>
      <c r="B72" s="1">
        <f>+B77</f>
        <v>28258241</v>
      </c>
      <c r="C72" s="1">
        <f aca="true" t="shared" si="10" ref="C72:K72">+C77</f>
        <v>30887509</v>
      </c>
      <c r="D72" s="1">
        <f t="shared" si="10"/>
        <v>31795793</v>
      </c>
      <c r="E72" s="1">
        <f t="shared" si="10"/>
        <v>38975398</v>
      </c>
      <c r="F72" s="1">
        <f t="shared" si="10"/>
        <v>39697696</v>
      </c>
      <c r="G72" s="1">
        <f t="shared" si="10"/>
        <v>39697696</v>
      </c>
      <c r="H72" s="1">
        <f t="shared" si="10"/>
        <v>0</v>
      </c>
      <c r="I72" s="1">
        <f t="shared" si="10"/>
        <v>41181992</v>
      </c>
      <c r="J72" s="1">
        <f t="shared" si="10"/>
        <v>43813101</v>
      </c>
      <c r="K72" s="1">
        <f t="shared" si="10"/>
        <v>46613919</v>
      </c>
    </row>
    <row r="73" spans="1:11" ht="12.75" hidden="1">
      <c r="A73" s="1" t="s">
        <v>114</v>
      </c>
      <c r="B73" s="1">
        <f>+B74</f>
        <v>-483272.83333333326</v>
      </c>
      <c r="C73" s="1">
        <f aca="true" t="shared" si="11" ref="C73:K73">+(C78+C80+C81+C82)-(B78+B80+B81+B82)</f>
        <v>505972</v>
      </c>
      <c r="D73" s="1">
        <f t="shared" si="11"/>
        <v>-1772266</v>
      </c>
      <c r="E73" s="1">
        <f t="shared" si="11"/>
        <v>1884965</v>
      </c>
      <c r="F73" s="1">
        <f>+(F78+F80+F81+F82)-(D78+D80+D81+D82)</f>
        <v>-53992762</v>
      </c>
      <c r="G73" s="1">
        <f>+(G78+G80+G81+G82)-(D78+D80+D81+D82)</f>
        <v>-53992762</v>
      </c>
      <c r="H73" s="1">
        <f>+(H78+H80+H81+H82)-(D78+D80+D81+D82)</f>
        <v>-3161886</v>
      </c>
      <c r="I73" s="1">
        <f>+(I78+I80+I81+I82)-(E78+E80+E81+E82)</f>
        <v>10899499</v>
      </c>
      <c r="J73" s="1">
        <f t="shared" si="11"/>
        <v>1971531</v>
      </c>
      <c r="K73" s="1">
        <f t="shared" si="11"/>
        <v>1842907</v>
      </c>
    </row>
    <row r="74" spans="1:11" ht="12.75" hidden="1">
      <c r="A74" s="1" t="s">
        <v>115</v>
      </c>
      <c r="B74" s="1">
        <f>+TREND(C74:E74)</f>
        <v>-483272.83333333326</v>
      </c>
      <c r="C74" s="1">
        <f>+C73</f>
        <v>505972</v>
      </c>
      <c r="D74" s="1">
        <f aca="true" t="shared" si="12" ref="D74:K74">+D73</f>
        <v>-1772266</v>
      </c>
      <c r="E74" s="1">
        <f t="shared" si="12"/>
        <v>1884965</v>
      </c>
      <c r="F74" s="1">
        <f t="shared" si="12"/>
        <v>-53992762</v>
      </c>
      <c r="G74" s="1">
        <f t="shared" si="12"/>
        <v>-53992762</v>
      </c>
      <c r="H74" s="1">
        <f t="shared" si="12"/>
        <v>-3161886</v>
      </c>
      <c r="I74" s="1">
        <f t="shared" si="12"/>
        <v>10899499</v>
      </c>
      <c r="J74" s="1">
        <f t="shared" si="12"/>
        <v>1971531</v>
      </c>
      <c r="K74" s="1">
        <f t="shared" si="12"/>
        <v>1842907</v>
      </c>
    </row>
    <row r="75" spans="1:11" ht="12.75" hidden="1">
      <c r="A75" s="1" t="s">
        <v>116</v>
      </c>
      <c r="B75" s="1">
        <f>+B84-(((B80+B81+B78)*B70)-B79)</f>
        <v>9615778.634054823</v>
      </c>
      <c r="C75" s="1">
        <f aca="true" t="shared" si="13" ref="C75:K75">+C84-(((C80+C81+C78)*C70)-C79)</f>
        <v>6282437.15254503</v>
      </c>
      <c r="D75" s="1">
        <f t="shared" si="13"/>
        <v>6283280.52557645</v>
      </c>
      <c r="E75" s="1">
        <f t="shared" si="13"/>
        <v>-574588.9964367263</v>
      </c>
      <c r="F75" s="1">
        <f t="shared" si="13"/>
        <v>66018312.847274154</v>
      </c>
      <c r="G75" s="1">
        <f t="shared" si="13"/>
        <v>66018312.847274154</v>
      </c>
      <c r="H75" s="1">
        <f t="shared" si="13"/>
        <v>0</v>
      </c>
      <c r="I75" s="1">
        <f t="shared" si="13"/>
        <v>-186474.0838511642</v>
      </c>
      <c r="J75" s="1">
        <f t="shared" si="13"/>
        <v>-799482.0835448746</v>
      </c>
      <c r="K75" s="1">
        <f t="shared" si="13"/>
        <v>-1217695.294923883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28258241</v>
      </c>
      <c r="C77" s="3">
        <v>30887509</v>
      </c>
      <c r="D77" s="3">
        <v>31795793</v>
      </c>
      <c r="E77" s="3">
        <v>38975398</v>
      </c>
      <c r="F77" s="3">
        <v>39697696</v>
      </c>
      <c r="G77" s="3">
        <v>39697696</v>
      </c>
      <c r="H77" s="3">
        <v>0</v>
      </c>
      <c r="I77" s="3">
        <v>41181992</v>
      </c>
      <c r="J77" s="3">
        <v>43813101</v>
      </c>
      <c r="K77" s="3">
        <v>46613919</v>
      </c>
    </row>
    <row r="78" spans="1:11" ht="12.75" hidden="1">
      <c r="A78" s="2" t="s">
        <v>65</v>
      </c>
      <c r="B78" s="3">
        <v>224287</v>
      </c>
      <c r="C78" s="3">
        <v>205276</v>
      </c>
      <c r="D78" s="3">
        <v>194519</v>
      </c>
      <c r="E78" s="3">
        <v>193917</v>
      </c>
      <c r="F78" s="3">
        <v>216565</v>
      </c>
      <c r="G78" s="3">
        <v>216565</v>
      </c>
      <c r="H78" s="3">
        <v>0</v>
      </c>
      <c r="I78" s="3">
        <v>183706</v>
      </c>
      <c r="J78" s="3">
        <v>172892</v>
      </c>
      <c r="K78" s="3">
        <v>162079</v>
      </c>
    </row>
    <row r="79" spans="1:11" ht="12.75" hidden="1">
      <c r="A79" s="2" t="s">
        <v>66</v>
      </c>
      <c r="B79" s="3">
        <v>13111180</v>
      </c>
      <c r="C79" s="3">
        <v>10263639</v>
      </c>
      <c r="D79" s="3">
        <v>8880384</v>
      </c>
      <c r="E79" s="3">
        <v>4307557</v>
      </c>
      <c r="F79" s="3">
        <v>6395459</v>
      </c>
      <c r="G79" s="3">
        <v>6395459</v>
      </c>
      <c r="H79" s="3">
        <v>0</v>
      </c>
      <c r="I79" s="3">
        <v>11060777</v>
      </c>
      <c r="J79" s="3">
        <v>12394595</v>
      </c>
      <c r="K79" s="3">
        <v>13729003</v>
      </c>
    </row>
    <row r="80" spans="1:11" ht="12.75" hidden="1">
      <c r="A80" s="2" t="s">
        <v>67</v>
      </c>
      <c r="B80" s="3">
        <v>2039789</v>
      </c>
      <c r="C80" s="3">
        <v>2309143</v>
      </c>
      <c r="D80" s="3">
        <v>1385237</v>
      </c>
      <c r="E80" s="3">
        <v>3404176</v>
      </c>
      <c r="F80" s="3">
        <v>-51518230</v>
      </c>
      <c r="G80" s="3">
        <v>-51518230</v>
      </c>
      <c r="H80" s="3">
        <v>0</v>
      </c>
      <c r="I80" s="3">
        <v>15762644</v>
      </c>
      <c r="J80" s="3">
        <v>17744989</v>
      </c>
      <c r="K80" s="3">
        <v>19598709</v>
      </c>
    </row>
    <row r="81" spans="1:11" ht="12.75" hidden="1">
      <c r="A81" s="2" t="s">
        <v>68</v>
      </c>
      <c r="B81" s="3">
        <v>2136460</v>
      </c>
      <c r="C81" s="3">
        <v>2410220</v>
      </c>
      <c r="D81" s="3">
        <v>1571316</v>
      </c>
      <c r="E81" s="3">
        <v>1448758</v>
      </c>
      <c r="F81" s="3">
        <v>470789</v>
      </c>
      <c r="G81" s="3">
        <v>470789</v>
      </c>
      <c r="H81" s="3">
        <v>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27644</v>
      </c>
      <c r="C82" s="3">
        <v>9513</v>
      </c>
      <c r="D82" s="3">
        <v>10814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22445878</v>
      </c>
      <c r="C83" s="3">
        <v>24970238</v>
      </c>
      <c r="D83" s="3">
        <v>26205991</v>
      </c>
      <c r="E83" s="3">
        <v>37703428</v>
      </c>
      <c r="F83" s="3">
        <v>46564020</v>
      </c>
      <c r="G83" s="3">
        <v>46564020</v>
      </c>
      <c r="H83" s="3">
        <v>52584475</v>
      </c>
      <c r="I83" s="3">
        <v>29046409</v>
      </c>
      <c r="J83" s="3">
        <v>32262377</v>
      </c>
      <c r="K83" s="3">
        <v>35257915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48445566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22791771</v>
      </c>
      <c r="C5" s="6">
        <v>21143179</v>
      </c>
      <c r="D5" s="23">
        <v>29057260</v>
      </c>
      <c r="E5" s="24">
        <v>32343145</v>
      </c>
      <c r="F5" s="6">
        <v>35000001</v>
      </c>
      <c r="G5" s="25">
        <v>35000001</v>
      </c>
      <c r="H5" s="26">
        <v>0</v>
      </c>
      <c r="I5" s="24">
        <v>35948857</v>
      </c>
      <c r="J5" s="6">
        <v>38069840</v>
      </c>
      <c r="K5" s="25">
        <v>40201751</v>
      </c>
    </row>
    <row r="6" spans="1:11" ht="13.5">
      <c r="A6" s="22" t="s">
        <v>18</v>
      </c>
      <c r="B6" s="6">
        <v>69656843</v>
      </c>
      <c r="C6" s="6">
        <v>94434002</v>
      </c>
      <c r="D6" s="23">
        <v>104914223</v>
      </c>
      <c r="E6" s="24">
        <v>120007099</v>
      </c>
      <c r="F6" s="6">
        <v>119746048</v>
      </c>
      <c r="G6" s="25">
        <v>119746048</v>
      </c>
      <c r="H6" s="26">
        <v>0</v>
      </c>
      <c r="I6" s="24">
        <v>131810917</v>
      </c>
      <c r="J6" s="6">
        <v>139587761</v>
      </c>
      <c r="K6" s="25">
        <v>147404676</v>
      </c>
    </row>
    <row r="7" spans="1:11" ht="13.5">
      <c r="A7" s="22" t="s">
        <v>19</v>
      </c>
      <c r="B7" s="6">
        <v>717853</v>
      </c>
      <c r="C7" s="6">
        <v>2415941</v>
      </c>
      <c r="D7" s="23">
        <v>706901</v>
      </c>
      <c r="E7" s="24">
        <v>624300</v>
      </c>
      <c r="F7" s="6">
        <v>1265992</v>
      </c>
      <c r="G7" s="25">
        <v>1265992</v>
      </c>
      <c r="H7" s="26">
        <v>0</v>
      </c>
      <c r="I7" s="24">
        <v>678911</v>
      </c>
      <c r="J7" s="6">
        <v>718967</v>
      </c>
      <c r="K7" s="25">
        <v>759229</v>
      </c>
    </row>
    <row r="8" spans="1:11" ht="13.5">
      <c r="A8" s="22" t="s">
        <v>20</v>
      </c>
      <c r="B8" s="6">
        <v>39896466</v>
      </c>
      <c r="C8" s="6">
        <v>35335327</v>
      </c>
      <c r="D8" s="23">
        <v>66792496</v>
      </c>
      <c r="E8" s="24">
        <v>40346000</v>
      </c>
      <c r="F8" s="6">
        <v>74143200</v>
      </c>
      <c r="G8" s="25">
        <v>74143200</v>
      </c>
      <c r="H8" s="26">
        <v>0</v>
      </c>
      <c r="I8" s="24">
        <v>42001886</v>
      </c>
      <c r="J8" s="6">
        <v>44479997</v>
      </c>
      <c r="K8" s="25">
        <v>46970878</v>
      </c>
    </row>
    <row r="9" spans="1:11" ht="13.5">
      <c r="A9" s="22" t="s">
        <v>21</v>
      </c>
      <c r="B9" s="6">
        <v>6938831</v>
      </c>
      <c r="C9" s="6">
        <v>10285474</v>
      </c>
      <c r="D9" s="23">
        <v>9042832</v>
      </c>
      <c r="E9" s="24">
        <v>20231277</v>
      </c>
      <c r="F9" s="6">
        <v>13129909</v>
      </c>
      <c r="G9" s="25">
        <v>13129909</v>
      </c>
      <c r="H9" s="26">
        <v>0</v>
      </c>
      <c r="I9" s="24">
        <v>33978072</v>
      </c>
      <c r="J9" s="6">
        <v>35982780</v>
      </c>
      <c r="K9" s="25">
        <v>37997837</v>
      </c>
    </row>
    <row r="10" spans="1:11" ht="25.5">
      <c r="A10" s="27" t="s">
        <v>105</v>
      </c>
      <c r="B10" s="28">
        <f>SUM(B5:B9)</f>
        <v>140001764</v>
      </c>
      <c r="C10" s="29">
        <f aca="true" t="shared" si="0" ref="C10:K10">SUM(C5:C9)</f>
        <v>163613923</v>
      </c>
      <c r="D10" s="30">
        <f t="shared" si="0"/>
        <v>210513712</v>
      </c>
      <c r="E10" s="28">
        <f t="shared" si="0"/>
        <v>213551821</v>
      </c>
      <c r="F10" s="29">
        <f t="shared" si="0"/>
        <v>243285150</v>
      </c>
      <c r="G10" s="31">
        <f t="shared" si="0"/>
        <v>243285150</v>
      </c>
      <c r="H10" s="32">
        <f t="shared" si="0"/>
        <v>0</v>
      </c>
      <c r="I10" s="28">
        <f t="shared" si="0"/>
        <v>244418643</v>
      </c>
      <c r="J10" s="29">
        <f t="shared" si="0"/>
        <v>258839345</v>
      </c>
      <c r="K10" s="31">
        <f t="shared" si="0"/>
        <v>273334371</v>
      </c>
    </row>
    <row r="11" spans="1:11" ht="13.5">
      <c r="A11" s="22" t="s">
        <v>22</v>
      </c>
      <c r="B11" s="6">
        <v>54704501</v>
      </c>
      <c r="C11" s="6">
        <v>63517482</v>
      </c>
      <c r="D11" s="23">
        <v>69081478</v>
      </c>
      <c r="E11" s="24">
        <v>65563257</v>
      </c>
      <c r="F11" s="6">
        <v>64610119</v>
      </c>
      <c r="G11" s="25">
        <v>64610119</v>
      </c>
      <c r="H11" s="26">
        <v>0</v>
      </c>
      <c r="I11" s="24">
        <v>64636691</v>
      </c>
      <c r="J11" s="6">
        <v>68450256</v>
      </c>
      <c r="K11" s="25">
        <v>72283472</v>
      </c>
    </row>
    <row r="12" spans="1:11" ht="13.5">
      <c r="A12" s="22" t="s">
        <v>23</v>
      </c>
      <c r="B12" s="6">
        <v>4226523</v>
      </c>
      <c r="C12" s="6">
        <v>4684878</v>
      </c>
      <c r="D12" s="23">
        <v>4445814</v>
      </c>
      <c r="E12" s="24">
        <v>4926587</v>
      </c>
      <c r="F12" s="6">
        <v>4433734</v>
      </c>
      <c r="G12" s="25">
        <v>4433734</v>
      </c>
      <c r="H12" s="26">
        <v>0</v>
      </c>
      <c r="I12" s="24">
        <v>4844374</v>
      </c>
      <c r="J12" s="6">
        <v>5130192</v>
      </c>
      <c r="K12" s="25">
        <v>5417483</v>
      </c>
    </row>
    <row r="13" spans="1:11" ht="13.5">
      <c r="A13" s="22" t="s">
        <v>106</v>
      </c>
      <c r="B13" s="6">
        <v>13463357</v>
      </c>
      <c r="C13" s="6">
        <v>15624570</v>
      </c>
      <c r="D13" s="23">
        <v>38382377</v>
      </c>
      <c r="E13" s="24">
        <v>5419667</v>
      </c>
      <c r="F13" s="6">
        <v>8604274</v>
      </c>
      <c r="G13" s="25">
        <v>8604274</v>
      </c>
      <c r="H13" s="26">
        <v>0</v>
      </c>
      <c r="I13" s="24">
        <v>38382377</v>
      </c>
      <c r="J13" s="6">
        <v>40646937</v>
      </c>
      <c r="K13" s="25">
        <v>42923166</v>
      </c>
    </row>
    <row r="14" spans="1:11" ht="13.5">
      <c r="A14" s="22" t="s">
        <v>24</v>
      </c>
      <c r="B14" s="6">
        <v>2609712</v>
      </c>
      <c r="C14" s="6">
        <v>2703825</v>
      </c>
      <c r="D14" s="23">
        <v>500972</v>
      </c>
      <c r="E14" s="24">
        <v>1731550</v>
      </c>
      <c r="F14" s="6">
        <v>167718</v>
      </c>
      <c r="G14" s="25">
        <v>167718</v>
      </c>
      <c r="H14" s="26">
        <v>0</v>
      </c>
      <c r="I14" s="24">
        <v>2155295</v>
      </c>
      <c r="J14" s="6">
        <v>2282457</v>
      </c>
      <c r="K14" s="25">
        <v>2410275</v>
      </c>
    </row>
    <row r="15" spans="1:11" ht="13.5">
      <c r="A15" s="22" t="s">
        <v>25</v>
      </c>
      <c r="B15" s="6">
        <v>62373778</v>
      </c>
      <c r="C15" s="6">
        <v>80450893</v>
      </c>
      <c r="D15" s="23">
        <v>88507464</v>
      </c>
      <c r="E15" s="24">
        <v>93771283</v>
      </c>
      <c r="F15" s="6">
        <v>93760891</v>
      </c>
      <c r="G15" s="25">
        <v>93760891</v>
      </c>
      <c r="H15" s="26">
        <v>0</v>
      </c>
      <c r="I15" s="24">
        <v>127706066</v>
      </c>
      <c r="J15" s="6">
        <v>135240724</v>
      </c>
      <c r="K15" s="25">
        <v>142814203</v>
      </c>
    </row>
    <row r="16" spans="1:11" ht="13.5">
      <c r="A16" s="33" t="s">
        <v>26</v>
      </c>
      <c r="B16" s="6">
        <v>9872280</v>
      </c>
      <c r="C16" s="6">
        <v>4120439</v>
      </c>
      <c r="D16" s="23">
        <v>7796130</v>
      </c>
      <c r="E16" s="24">
        <v>0</v>
      </c>
      <c r="F16" s="6">
        <v>4122641</v>
      </c>
      <c r="G16" s="25">
        <v>4122641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26957349</v>
      </c>
      <c r="C17" s="6">
        <v>24071940</v>
      </c>
      <c r="D17" s="23">
        <v>82059238</v>
      </c>
      <c r="E17" s="24">
        <v>38382619</v>
      </c>
      <c r="F17" s="6">
        <v>67460976</v>
      </c>
      <c r="G17" s="25">
        <v>67460976</v>
      </c>
      <c r="H17" s="26">
        <v>0</v>
      </c>
      <c r="I17" s="24">
        <v>50325650</v>
      </c>
      <c r="J17" s="6">
        <v>53294863</v>
      </c>
      <c r="K17" s="25">
        <v>56279377</v>
      </c>
    </row>
    <row r="18" spans="1:11" ht="13.5">
      <c r="A18" s="34" t="s">
        <v>28</v>
      </c>
      <c r="B18" s="35">
        <f>SUM(B11:B17)</f>
        <v>174207500</v>
      </c>
      <c r="C18" s="36">
        <f aca="true" t="shared" si="1" ref="C18:K18">SUM(C11:C17)</f>
        <v>195174027</v>
      </c>
      <c r="D18" s="37">
        <f t="shared" si="1"/>
        <v>290773473</v>
      </c>
      <c r="E18" s="35">
        <f t="shared" si="1"/>
        <v>209794963</v>
      </c>
      <c r="F18" s="36">
        <f t="shared" si="1"/>
        <v>243160353</v>
      </c>
      <c r="G18" s="38">
        <f t="shared" si="1"/>
        <v>243160353</v>
      </c>
      <c r="H18" s="39">
        <f t="shared" si="1"/>
        <v>0</v>
      </c>
      <c r="I18" s="35">
        <f t="shared" si="1"/>
        <v>288050453</v>
      </c>
      <c r="J18" s="36">
        <f t="shared" si="1"/>
        <v>305045429</v>
      </c>
      <c r="K18" s="38">
        <f t="shared" si="1"/>
        <v>322127976</v>
      </c>
    </row>
    <row r="19" spans="1:11" ht="13.5">
      <c r="A19" s="34" t="s">
        <v>29</v>
      </c>
      <c r="B19" s="40">
        <f>+B10-B18</f>
        <v>-34205736</v>
      </c>
      <c r="C19" s="41">
        <f aca="true" t="shared" si="2" ref="C19:K19">+C10-C18</f>
        <v>-31560104</v>
      </c>
      <c r="D19" s="42">
        <f t="shared" si="2"/>
        <v>-80259761</v>
      </c>
      <c r="E19" s="40">
        <f t="shared" si="2"/>
        <v>3756858</v>
      </c>
      <c r="F19" s="41">
        <f t="shared" si="2"/>
        <v>124797</v>
      </c>
      <c r="G19" s="43">
        <f t="shared" si="2"/>
        <v>124797</v>
      </c>
      <c r="H19" s="44">
        <f t="shared" si="2"/>
        <v>0</v>
      </c>
      <c r="I19" s="40">
        <f t="shared" si="2"/>
        <v>-43631810</v>
      </c>
      <c r="J19" s="41">
        <f t="shared" si="2"/>
        <v>-46206084</v>
      </c>
      <c r="K19" s="43">
        <f t="shared" si="2"/>
        <v>-48793605</v>
      </c>
    </row>
    <row r="20" spans="1:11" ht="13.5">
      <c r="A20" s="22" t="s">
        <v>30</v>
      </c>
      <c r="B20" s="24">
        <v>17322391</v>
      </c>
      <c r="C20" s="6">
        <v>24617553</v>
      </c>
      <c r="D20" s="23">
        <v>0</v>
      </c>
      <c r="E20" s="24">
        <v>16979000</v>
      </c>
      <c r="F20" s="6">
        <v>0</v>
      </c>
      <c r="G20" s="25">
        <v>0</v>
      </c>
      <c r="H20" s="26">
        <v>0</v>
      </c>
      <c r="I20" s="24">
        <v>30851055</v>
      </c>
      <c r="J20" s="6">
        <v>17644000</v>
      </c>
      <c r="K20" s="25">
        <v>16242000</v>
      </c>
    </row>
    <row r="21" spans="1:11" ht="13.5">
      <c r="A21" s="22" t="s">
        <v>107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108</v>
      </c>
      <c r="B22" s="51">
        <f>SUM(B19:B21)</f>
        <v>-16883345</v>
      </c>
      <c r="C22" s="52">
        <f aca="true" t="shared" si="3" ref="C22:K22">SUM(C19:C21)</f>
        <v>-6942551</v>
      </c>
      <c r="D22" s="53">
        <f t="shared" si="3"/>
        <v>-80259761</v>
      </c>
      <c r="E22" s="51">
        <f t="shared" si="3"/>
        <v>20735858</v>
      </c>
      <c r="F22" s="52">
        <f t="shared" si="3"/>
        <v>124797</v>
      </c>
      <c r="G22" s="54">
        <f t="shared" si="3"/>
        <v>124797</v>
      </c>
      <c r="H22" s="55">
        <f t="shared" si="3"/>
        <v>0</v>
      </c>
      <c r="I22" s="51">
        <f t="shared" si="3"/>
        <v>-12780755</v>
      </c>
      <c r="J22" s="52">
        <f t="shared" si="3"/>
        <v>-28562084</v>
      </c>
      <c r="K22" s="54">
        <f t="shared" si="3"/>
        <v>-32551605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-16883345</v>
      </c>
      <c r="C24" s="41">
        <f aca="true" t="shared" si="4" ref="C24:K24">SUM(C22:C23)</f>
        <v>-6942551</v>
      </c>
      <c r="D24" s="42">
        <f t="shared" si="4"/>
        <v>-80259761</v>
      </c>
      <c r="E24" s="40">
        <f t="shared" si="4"/>
        <v>20735858</v>
      </c>
      <c r="F24" s="41">
        <f t="shared" si="4"/>
        <v>124797</v>
      </c>
      <c r="G24" s="43">
        <f t="shared" si="4"/>
        <v>124797</v>
      </c>
      <c r="H24" s="44">
        <f t="shared" si="4"/>
        <v>0</v>
      </c>
      <c r="I24" s="40">
        <f t="shared" si="4"/>
        <v>-12780755</v>
      </c>
      <c r="J24" s="41">
        <f t="shared" si="4"/>
        <v>-28562084</v>
      </c>
      <c r="K24" s="43">
        <f t="shared" si="4"/>
        <v>-32551605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22899044</v>
      </c>
      <c r="C27" s="7">
        <v>21683535</v>
      </c>
      <c r="D27" s="64">
        <v>21856592</v>
      </c>
      <c r="E27" s="65">
        <v>16979000</v>
      </c>
      <c r="F27" s="7">
        <v>31479000</v>
      </c>
      <c r="G27" s="66">
        <v>31479000</v>
      </c>
      <c r="H27" s="67">
        <v>0</v>
      </c>
      <c r="I27" s="65">
        <v>30911055</v>
      </c>
      <c r="J27" s="7">
        <v>17644000</v>
      </c>
      <c r="K27" s="66">
        <v>16242000</v>
      </c>
    </row>
    <row r="28" spans="1:11" ht="13.5">
      <c r="A28" s="68" t="s">
        <v>30</v>
      </c>
      <c r="B28" s="6">
        <v>22899044</v>
      </c>
      <c r="C28" s="6">
        <v>17417869</v>
      </c>
      <c r="D28" s="23">
        <v>19415803</v>
      </c>
      <c r="E28" s="24">
        <v>16979000</v>
      </c>
      <c r="F28" s="6">
        <v>31479000</v>
      </c>
      <c r="G28" s="25">
        <v>31479000</v>
      </c>
      <c r="H28" s="26">
        <v>0</v>
      </c>
      <c r="I28" s="24">
        <v>30851055</v>
      </c>
      <c r="J28" s="6">
        <v>17644000</v>
      </c>
      <c r="K28" s="25">
        <v>16242000</v>
      </c>
    </row>
    <row r="29" spans="1:11" ht="13.5">
      <c r="A29" s="22" t="s">
        <v>110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4265666</v>
      </c>
      <c r="D31" s="23">
        <v>2440789</v>
      </c>
      <c r="E31" s="24">
        <v>0</v>
      </c>
      <c r="F31" s="6">
        <v>0</v>
      </c>
      <c r="G31" s="25">
        <v>0</v>
      </c>
      <c r="H31" s="26">
        <v>0</v>
      </c>
      <c r="I31" s="24">
        <v>60000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22899044</v>
      </c>
      <c r="C32" s="7">
        <f aca="true" t="shared" si="5" ref="C32:K32">SUM(C28:C31)</f>
        <v>21683535</v>
      </c>
      <c r="D32" s="64">
        <f t="shared" si="5"/>
        <v>21856592</v>
      </c>
      <c r="E32" s="65">
        <f t="shared" si="5"/>
        <v>16979000</v>
      </c>
      <c r="F32" s="7">
        <f t="shared" si="5"/>
        <v>31479000</v>
      </c>
      <c r="G32" s="66">
        <f t="shared" si="5"/>
        <v>31479000</v>
      </c>
      <c r="H32" s="67">
        <f t="shared" si="5"/>
        <v>0</v>
      </c>
      <c r="I32" s="65">
        <f t="shared" si="5"/>
        <v>30911055</v>
      </c>
      <c r="J32" s="7">
        <f t="shared" si="5"/>
        <v>17644000</v>
      </c>
      <c r="K32" s="66">
        <f t="shared" si="5"/>
        <v>16242000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28631415</v>
      </c>
      <c r="C35" s="6">
        <v>55936506</v>
      </c>
      <c r="D35" s="23">
        <v>47121077</v>
      </c>
      <c r="E35" s="24">
        <v>75345481</v>
      </c>
      <c r="F35" s="6">
        <v>75345481</v>
      </c>
      <c r="G35" s="25">
        <v>75345481</v>
      </c>
      <c r="H35" s="26">
        <v>616141</v>
      </c>
      <c r="I35" s="24">
        <v>115868752</v>
      </c>
      <c r="J35" s="6">
        <v>122705008</v>
      </c>
      <c r="K35" s="25">
        <v>129576489</v>
      </c>
    </row>
    <row r="36" spans="1:11" ht="13.5">
      <c r="A36" s="22" t="s">
        <v>39</v>
      </c>
      <c r="B36" s="6">
        <v>380444363</v>
      </c>
      <c r="C36" s="6">
        <v>386836264</v>
      </c>
      <c r="D36" s="23">
        <v>608783415</v>
      </c>
      <c r="E36" s="24">
        <v>391350793</v>
      </c>
      <c r="F36" s="6">
        <v>391350793</v>
      </c>
      <c r="G36" s="25">
        <v>391350793</v>
      </c>
      <c r="H36" s="26">
        <v>-346128</v>
      </c>
      <c r="I36" s="24">
        <v>608783415</v>
      </c>
      <c r="J36" s="6">
        <v>644701637</v>
      </c>
      <c r="K36" s="25">
        <v>680804929</v>
      </c>
    </row>
    <row r="37" spans="1:11" ht="13.5">
      <c r="A37" s="22" t="s">
        <v>40</v>
      </c>
      <c r="B37" s="6">
        <v>66378122</v>
      </c>
      <c r="C37" s="6">
        <v>109184676</v>
      </c>
      <c r="D37" s="23">
        <v>157854753</v>
      </c>
      <c r="E37" s="24">
        <v>62337783</v>
      </c>
      <c r="F37" s="6">
        <v>62337783</v>
      </c>
      <c r="G37" s="25">
        <v>62337783</v>
      </c>
      <c r="H37" s="26">
        <v>-7218126</v>
      </c>
      <c r="I37" s="24">
        <v>115567282</v>
      </c>
      <c r="J37" s="6">
        <v>122385751</v>
      </c>
      <c r="K37" s="25">
        <v>129239353</v>
      </c>
    </row>
    <row r="38" spans="1:11" ht="13.5">
      <c r="A38" s="22" t="s">
        <v>41</v>
      </c>
      <c r="B38" s="6">
        <v>34104139</v>
      </c>
      <c r="C38" s="6">
        <v>33636001</v>
      </c>
      <c r="D38" s="23">
        <v>36967347</v>
      </c>
      <c r="E38" s="24">
        <v>3809361</v>
      </c>
      <c r="F38" s="6">
        <v>3809361</v>
      </c>
      <c r="G38" s="25">
        <v>3809361</v>
      </c>
      <c r="H38" s="26">
        <v>202055</v>
      </c>
      <c r="I38" s="24">
        <v>39035418</v>
      </c>
      <c r="J38" s="6">
        <v>41338507</v>
      </c>
      <c r="K38" s="25">
        <v>43653464</v>
      </c>
    </row>
    <row r="39" spans="1:11" ht="13.5">
      <c r="A39" s="22" t="s">
        <v>42</v>
      </c>
      <c r="B39" s="6">
        <v>308593517</v>
      </c>
      <c r="C39" s="6">
        <v>299952093</v>
      </c>
      <c r="D39" s="23">
        <v>461082392</v>
      </c>
      <c r="E39" s="24">
        <v>400549130</v>
      </c>
      <c r="F39" s="6">
        <v>400549130</v>
      </c>
      <c r="G39" s="25">
        <v>400549130</v>
      </c>
      <c r="H39" s="26">
        <v>7286084</v>
      </c>
      <c r="I39" s="24">
        <v>570049467</v>
      </c>
      <c r="J39" s="6">
        <v>603682386</v>
      </c>
      <c r="K39" s="25">
        <v>637488601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26334955</v>
      </c>
      <c r="C42" s="6">
        <v>29127783</v>
      </c>
      <c r="D42" s="23">
        <v>29702618</v>
      </c>
      <c r="E42" s="24">
        <v>21502842</v>
      </c>
      <c r="F42" s="6">
        <v>27590892</v>
      </c>
      <c r="G42" s="25">
        <v>27590892</v>
      </c>
      <c r="H42" s="26">
        <v>11691385</v>
      </c>
      <c r="I42" s="24">
        <v>19653907</v>
      </c>
      <c r="J42" s="6">
        <v>19788096</v>
      </c>
      <c r="K42" s="25">
        <v>20836866</v>
      </c>
    </row>
    <row r="43" spans="1:11" ht="13.5">
      <c r="A43" s="22" t="s">
        <v>45</v>
      </c>
      <c r="B43" s="6">
        <v>-23110044</v>
      </c>
      <c r="C43" s="6">
        <v>-30361806</v>
      </c>
      <c r="D43" s="23">
        <v>-20788229</v>
      </c>
      <c r="E43" s="24">
        <v>-11260001</v>
      </c>
      <c r="F43" s="6">
        <v>-23172357</v>
      </c>
      <c r="G43" s="25">
        <v>-23172357</v>
      </c>
      <c r="H43" s="26">
        <v>-7628059</v>
      </c>
      <c r="I43" s="24">
        <v>-22111056</v>
      </c>
      <c r="J43" s="6">
        <v>-19792000</v>
      </c>
      <c r="K43" s="25">
        <v>-20840976</v>
      </c>
    </row>
    <row r="44" spans="1:11" ht="13.5">
      <c r="A44" s="22" t="s">
        <v>46</v>
      </c>
      <c r="B44" s="6">
        <v>-5747614</v>
      </c>
      <c r="C44" s="6">
        <v>-4236123</v>
      </c>
      <c r="D44" s="23">
        <v>-1781140</v>
      </c>
      <c r="E44" s="24">
        <v>-1524646</v>
      </c>
      <c r="F44" s="6">
        <v>-1524646</v>
      </c>
      <c r="G44" s="25">
        <v>-1524646</v>
      </c>
      <c r="H44" s="26">
        <v>-2183244</v>
      </c>
      <c r="I44" s="24">
        <v>-1590000</v>
      </c>
      <c r="J44" s="6">
        <v>-1677450</v>
      </c>
      <c r="K44" s="25">
        <v>-1766355</v>
      </c>
    </row>
    <row r="45" spans="1:11" ht="13.5">
      <c r="A45" s="34" t="s">
        <v>47</v>
      </c>
      <c r="B45" s="7">
        <v>17560801</v>
      </c>
      <c r="C45" s="7">
        <v>12090655</v>
      </c>
      <c r="D45" s="64">
        <v>19223904</v>
      </c>
      <c r="E45" s="65">
        <v>12049497</v>
      </c>
      <c r="F45" s="7">
        <v>7841786</v>
      </c>
      <c r="G45" s="66">
        <v>7841786</v>
      </c>
      <c r="H45" s="67">
        <v>6827978</v>
      </c>
      <c r="I45" s="65">
        <v>907281</v>
      </c>
      <c r="J45" s="7">
        <v>-774073</v>
      </c>
      <c r="K45" s="66">
        <v>-2544538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17560801</v>
      </c>
      <c r="C48" s="6">
        <v>12090655</v>
      </c>
      <c r="D48" s="23">
        <v>19223904</v>
      </c>
      <c r="E48" s="24">
        <v>12049500</v>
      </c>
      <c r="F48" s="6">
        <v>12049500</v>
      </c>
      <c r="G48" s="25">
        <v>12049500</v>
      </c>
      <c r="H48" s="26">
        <v>712283</v>
      </c>
      <c r="I48" s="24">
        <v>28913000</v>
      </c>
      <c r="J48" s="6">
        <v>30618867</v>
      </c>
      <c r="K48" s="25">
        <v>32333524</v>
      </c>
    </row>
    <row r="49" spans="1:11" ht="13.5">
      <c r="A49" s="22" t="s">
        <v>50</v>
      </c>
      <c r="B49" s="6">
        <f>+B75</f>
        <v>47822149.67356244</v>
      </c>
      <c r="C49" s="6">
        <f aca="true" t="shared" si="6" ref="C49:K49">+C75</f>
        <v>60915202.33312031</v>
      </c>
      <c r="D49" s="23">
        <f t="shared" si="6"/>
        <v>121021120.25041145</v>
      </c>
      <c r="E49" s="24">
        <f t="shared" si="6"/>
        <v>2969463.168831058</v>
      </c>
      <c r="F49" s="6">
        <f t="shared" si="6"/>
        <v>3524901.317244485</v>
      </c>
      <c r="G49" s="25">
        <f t="shared" si="6"/>
        <v>3524901.317244485</v>
      </c>
      <c r="H49" s="26">
        <f t="shared" si="6"/>
        <v>-7158871</v>
      </c>
      <c r="I49" s="24">
        <f t="shared" si="6"/>
        <v>22445667.81300266</v>
      </c>
      <c r="J49" s="6">
        <f t="shared" si="6"/>
        <v>24094622.603027716</v>
      </c>
      <c r="K49" s="25">
        <f t="shared" si="6"/>
        <v>25700815.24361317</v>
      </c>
    </row>
    <row r="50" spans="1:11" ht="13.5">
      <c r="A50" s="34" t="s">
        <v>51</v>
      </c>
      <c r="B50" s="7">
        <f>+B48-B49</f>
        <v>-30261348.673562437</v>
      </c>
      <c r="C50" s="7">
        <f aca="true" t="shared" si="7" ref="C50:K50">+C48-C49</f>
        <v>-48824547.33312031</v>
      </c>
      <c r="D50" s="64">
        <f t="shared" si="7"/>
        <v>-101797216.25041145</v>
      </c>
      <c r="E50" s="65">
        <f t="shared" si="7"/>
        <v>9080036.831168942</v>
      </c>
      <c r="F50" s="7">
        <f t="shared" si="7"/>
        <v>8524598.682755515</v>
      </c>
      <c r="G50" s="66">
        <f t="shared" si="7"/>
        <v>8524598.682755515</v>
      </c>
      <c r="H50" s="67">
        <f t="shared" si="7"/>
        <v>7871154</v>
      </c>
      <c r="I50" s="65">
        <f t="shared" si="7"/>
        <v>6467332.186997339</v>
      </c>
      <c r="J50" s="7">
        <f t="shared" si="7"/>
        <v>6524244.396972284</v>
      </c>
      <c r="K50" s="66">
        <f t="shared" si="7"/>
        <v>6632708.756386831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406264044</v>
      </c>
      <c r="C53" s="6">
        <v>411121535</v>
      </c>
      <c r="D53" s="23">
        <v>465191008</v>
      </c>
      <c r="E53" s="24">
        <v>0</v>
      </c>
      <c r="F53" s="6">
        <v>14500000</v>
      </c>
      <c r="G53" s="25">
        <v>14500000</v>
      </c>
      <c r="H53" s="26">
        <v>-16979000</v>
      </c>
      <c r="I53" s="24">
        <v>451416</v>
      </c>
      <c r="J53" s="6">
        <v>478050</v>
      </c>
      <c r="K53" s="25">
        <v>504821</v>
      </c>
    </row>
    <row r="54" spans="1:11" ht="13.5">
      <c r="A54" s="22" t="s">
        <v>106</v>
      </c>
      <c r="B54" s="6">
        <v>13463357</v>
      </c>
      <c r="C54" s="6">
        <v>15624570</v>
      </c>
      <c r="D54" s="23">
        <v>38382377</v>
      </c>
      <c r="E54" s="24">
        <v>5419667</v>
      </c>
      <c r="F54" s="6">
        <v>8604274</v>
      </c>
      <c r="G54" s="25">
        <v>8604274</v>
      </c>
      <c r="H54" s="26">
        <v>0</v>
      </c>
      <c r="I54" s="24">
        <v>38382377</v>
      </c>
      <c r="J54" s="6">
        <v>40646937</v>
      </c>
      <c r="K54" s="25">
        <v>42923166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8938205</v>
      </c>
      <c r="F56" s="6">
        <v>0</v>
      </c>
      <c r="G56" s="25">
        <v>0</v>
      </c>
      <c r="H56" s="26">
        <v>0</v>
      </c>
      <c r="I56" s="24">
        <v>10677486</v>
      </c>
      <c r="J56" s="6">
        <v>11307458</v>
      </c>
      <c r="K56" s="25">
        <v>11940675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773998</v>
      </c>
      <c r="C59" s="6">
        <v>7912000</v>
      </c>
      <c r="D59" s="23">
        <v>0</v>
      </c>
      <c r="E59" s="24">
        <v>222</v>
      </c>
      <c r="F59" s="6">
        <v>222</v>
      </c>
      <c r="G59" s="25">
        <v>222</v>
      </c>
      <c r="H59" s="26">
        <v>222</v>
      </c>
      <c r="I59" s="24">
        <v>222</v>
      </c>
      <c r="J59" s="6">
        <v>0</v>
      </c>
      <c r="K59" s="25">
        <v>0</v>
      </c>
    </row>
    <row r="60" spans="1:11" ht="13.5">
      <c r="A60" s="33" t="s">
        <v>58</v>
      </c>
      <c r="B60" s="6">
        <v>827993</v>
      </c>
      <c r="C60" s="6">
        <v>10027734</v>
      </c>
      <c r="D60" s="23">
        <v>0</v>
      </c>
      <c r="E60" s="24">
        <v>8834039</v>
      </c>
      <c r="F60" s="6">
        <v>8834039</v>
      </c>
      <c r="G60" s="25">
        <v>8834039</v>
      </c>
      <c r="H60" s="26">
        <v>8834039</v>
      </c>
      <c r="I60" s="24">
        <v>8834039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4000</v>
      </c>
      <c r="C63" s="92">
        <v>55</v>
      </c>
      <c r="D63" s="93">
        <v>0</v>
      </c>
      <c r="E63" s="91">
        <v>25</v>
      </c>
      <c r="F63" s="92">
        <v>25</v>
      </c>
      <c r="G63" s="93">
        <v>25</v>
      </c>
      <c r="H63" s="94">
        <v>25</v>
      </c>
      <c r="I63" s="91">
        <v>25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11283</v>
      </c>
      <c r="F65" s="92">
        <v>11283</v>
      </c>
      <c r="G65" s="93">
        <v>11283</v>
      </c>
      <c r="H65" s="94">
        <v>11283</v>
      </c>
      <c r="I65" s="91">
        <v>11283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1.0360112688277678</v>
      </c>
      <c r="C70" s="5">
        <f aca="true" t="shared" si="8" ref="C70:K70">IF(ISERROR(C71/C72),0,(C71/C72))</f>
        <v>0.879507833360102</v>
      </c>
      <c r="D70" s="5">
        <f t="shared" si="8"/>
        <v>0.8575763132522782</v>
      </c>
      <c r="E70" s="5">
        <f t="shared" si="8"/>
        <v>0.9511277970709879</v>
      </c>
      <c r="F70" s="5">
        <f t="shared" si="8"/>
        <v>0.9054671494380275</v>
      </c>
      <c r="G70" s="5">
        <f t="shared" si="8"/>
        <v>0.9054671494380275</v>
      </c>
      <c r="H70" s="5">
        <f t="shared" si="8"/>
        <v>0</v>
      </c>
      <c r="I70" s="5">
        <f t="shared" si="8"/>
        <v>0.941445310167533</v>
      </c>
      <c r="J70" s="5">
        <f t="shared" si="8"/>
        <v>0.9378893169077432</v>
      </c>
      <c r="K70" s="5">
        <f t="shared" si="8"/>
        <v>0.9352247748296105</v>
      </c>
    </row>
    <row r="71" spans="1:11" ht="12.75" hidden="1">
      <c r="A71" s="1" t="s">
        <v>112</v>
      </c>
      <c r="B71" s="1">
        <f>+B83</f>
        <v>102966513</v>
      </c>
      <c r="C71" s="1">
        <f aca="true" t="shared" si="9" ref="C71:K71">+C83</f>
        <v>110697191</v>
      </c>
      <c r="D71" s="1">
        <f t="shared" si="9"/>
        <v>122645689</v>
      </c>
      <c r="E71" s="1">
        <f t="shared" si="9"/>
        <v>158915879</v>
      </c>
      <c r="F71" s="1">
        <f t="shared" si="9"/>
        <v>151100698</v>
      </c>
      <c r="G71" s="1">
        <f t="shared" si="9"/>
        <v>151100698</v>
      </c>
      <c r="H71" s="1">
        <f t="shared" si="9"/>
        <v>211590697</v>
      </c>
      <c r="I71" s="1">
        <f t="shared" si="9"/>
        <v>189925149</v>
      </c>
      <c r="J71" s="1">
        <f t="shared" si="9"/>
        <v>200371031</v>
      </c>
      <c r="K71" s="1">
        <f t="shared" si="9"/>
        <v>210990697</v>
      </c>
    </row>
    <row r="72" spans="1:11" ht="12.75" hidden="1">
      <c r="A72" s="1" t="s">
        <v>113</v>
      </c>
      <c r="B72" s="1">
        <f>+B77</f>
        <v>99387445</v>
      </c>
      <c r="C72" s="1">
        <f aca="true" t="shared" si="10" ref="C72:K72">+C77</f>
        <v>125862655</v>
      </c>
      <c r="D72" s="1">
        <f t="shared" si="10"/>
        <v>143014315</v>
      </c>
      <c r="E72" s="1">
        <f t="shared" si="10"/>
        <v>167081521</v>
      </c>
      <c r="F72" s="1">
        <f t="shared" si="10"/>
        <v>166875958</v>
      </c>
      <c r="G72" s="1">
        <f t="shared" si="10"/>
        <v>166875958</v>
      </c>
      <c r="H72" s="1">
        <f t="shared" si="10"/>
        <v>0</v>
      </c>
      <c r="I72" s="1">
        <f t="shared" si="10"/>
        <v>201737846</v>
      </c>
      <c r="J72" s="1">
        <f t="shared" si="10"/>
        <v>213640381</v>
      </c>
      <c r="K72" s="1">
        <f t="shared" si="10"/>
        <v>225604264</v>
      </c>
    </row>
    <row r="73" spans="1:11" ht="12.75" hidden="1">
      <c r="A73" s="1" t="s">
        <v>114</v>
      </c>
      <c r="B73" s="1">
        <f>+B74</f>
        <v>16479163.33333334</v>
      </c>
      <c r="C73" s="1">
        <f aca="true" t="shared" si="11" ref="C73:K73">+(C78+C80+C81+C82)-(B78+B80+B81+B82)</f>
        <v>33220785</v>
      </c>
      <c r="D73" s="1">
        <f t="shared" si="11"/>
        <v>-16090934</v>
      </c>
      <c r="E73" s="1">
        <f t="shared" si="11"/>
        <v>35047077</v>
      </c>
      <c r="F73" s="1">
        <f>+(F78+F80+F81+F82)-(D78+D80+D81+D82)</f>
        <v>35047077</v>
      </c>
      <c r="G73" s="1">
        <f>+(G78+G80+G81+G82)-(D78+D80+D81+D82)</f>
        <v>35047077</v>
      </c>
      <c r="H73" s="1">
        <f>+(H78+H80+H81+H82)-(D78+D80+D81+D82)</f>
        <v>-27271939</v>
      </c>
      <c r="I73" s="1">
        <f>+(I78+I80+I81+I82)-(E78+E80+E81+E82)</f>
        <v>24011502</v>
      </c>
      <c r="J73" s="1">
        <f t="shared" si="11"/>
        <v>5086557</v>
      </c>
      <c r="K73" s="1">
        <f t="shared" si="11"/>
        <v>5112766</v>
      </c>
    </row>
    <row r="74" spans="1:11" ht="12.75" hidden="1">
      <c r="A74" s="1" t="s">
        <v>115</v>
      </c>
      <c r="B74" s="1">
        <f>+TREND(C74:E74)</f>
        <v>16479163.33333334</v>
      </c>
      <c r="C74" s="1">
        <f>+C73</f>
        <v>33220785</v>
      </c>
      <c r="D74" s="1">
        <f aca="true" t="shared" si="12" ref="D74:K74">+D73</f>
        <v>-16090934</v>
      </c>
      <c r="E74" s="1">
        <f t="shared" si="12"/>
        <v>35047077</v>
      </c>
      <c r="F74" s="1">
        <f t="shared" si="12"/>
        <v>35047077</v>
      </c>
      <c r="G74" s="1">
        <f t="shared" si="12"/>
        <v>35047077</v>
      </c>
      <c r="H74" s="1">
        <f t="shared" si="12"/>
        <v>-27271939</v>
      </c>
      <c r="I74" s="1">
        <f t="shared" si="12"/>
        <v>24011502</v>
      </c>
      <c r="J74" s="1">
        <f t="shared" si="12"/>
        <v>5086557</v>
      </c>
      <c r="K74" s="1">
        <f t="shared" si="12"/>
        <v>5112766</v>
      </c>
    </row>
    <row r="75" spans="1:11" ht="12.75" hidden="1">
      <c r="A75" s="1" t="s">
        <v>116</v>
      </c>
      <c r="B75" s="1">
        <f>+B84-(((B80+B81+B78)*B70)-B79)</f>
        <v>47822149.67356244</v>
      </c>
      <c r="C75" s="1">
        <f aca="true" t="shared" si="13" ref="C75:K75">+C84-(((C80+C81+C78)*C70)-C79)</f>
        <v>60915202.33312031</v>
      </c>
      <c r="D75" s="1">
        <f t="shared" si="13"/>
        <v>121021120.25041145</v>
      </c>
      <c r="E75" s="1">
        <f t="shared" si="13"/>
        <v>2969463.168831058</v>
      </c>
      <c r="F75" s="1">
        <f t="shared" si="13"/>
        <v>3524901.317244485</v>
      </c>
      <c r="G75" s="1">
        <f t="shared" si="13"/>
        <v>3524901.317244485</v>
      </c>
      <c r="H75" s="1">
        <f t="shared" si="13"/>
        <v>-7158871</v>
      </c>
      <c r="I75" s="1">
        <f t="shared" si="13"/>
        <v>22445667.81300266</v>
      </c>
      <c r="J75" s="1">
        <f t="shared" si="13"/>
        <v>24094622.603027716</v>
      </c>
      <c r="K75" s="1">
        <f t="shared" si="13"/>
        <v>25700815.24361317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99387445</v>
      </c>
      <c r="C77" s="3">
        <v>125862655</v>
      </c>
      <c r="D77" s="3">
        <v>143014315</v>
      </c>
      <c r="E77" s="3">
        <v>167081521</v>
      </c>
      <c r="F77" s="3">
        <v>166875958</v>
      </c>
      <c r="G77" s="3">
        <v>166875958</v>
      </c>
      <c r="H77" s="3">
        <v>0</v>
      </c>
      <c r="I77" s="3">
        <v>201737846</v>
      </c>
      <c r="J77" s="3">
        <v>213640381</v>
      </c>
      <c r="K77" s="3">
        <v>225604264</v>
      </c>
    </row>
    <row r="78" spans="1:11" ht="12.75" hidden="1">
      <c r="A78" s="2" t="s">
        <v>65</v>
      </c>
      <c r="B78" s="3">
        <v>358630</v>
      </c>
      <c r="C78" s="3">
        <v>493987</v>
      </c>
      <c r="D78" s="3">
        <v>471820</v>
      </c>
      <c r="E78" s="3">
        <v>0</v>
      </c>
      <c r="F78" s="3">
        <v>0</v>
      </c>
      <c r="G78" s="3">
        <v>0</v>
      </c>
      <c r="H78" s="3">
        <v>-15755</v>
      </c>
      <c r="I78" s="3">
        <v>471820</v>
      </c>
      <c r="J78" s="3">
        <v>499657</v>
      </c>
      <c r="K78" s="3">
        <v>527638</v>
      </c>
    </row>
    <row r="79" spans="1:11" ht="12.75" hidden="1">
      <c r="A79" s="2" t="s">
        <v>66</v>
      </c>
      <c r="B79" s="3">
        <v>57959608</v>
      </c>
      <c r="C79" s="3">
        <v>98711179</v>
      </c>
      <c r="D79" s="3">
        <v>144307967</v>
      </c>
      <c r="E79" s="3">
        <v>59846165</v>
      </c>
      <c r="F79" s="3">
        <v>59846165</v>
      </c>
      <c r="G79" s="3">
        <v>59846165</v>
      </c>
      <c r="H79" s="3">
        <v>-7158871</v>
      </c>
      <c r="I79" s="3">
        <v>103610337</v>
      </c>
      <c r="J79" s="3">
        <v>109723347</v>
      </c>
      <c r="K79" s="3">
        <v>115867854</v>
      </c>
    </row>
    <row r="80" spans="1:11" ht="12.75" hidden="1">
      <c r="A80" s="2" t="s">
        <v>67</v>
      </c>
      <c r="B80" s="3">
        <v>9426455</v>
      </c>
      <c r="C80" s="3">
        <v>24456565</v>
      </c>
      <c r="D80" s="3">
        <v>14627692</v>
      </c>
      <c r="E80" s="3">
        <v>62201333</v>
      </c>
      <c r="F80" s="3">
        <v>62201333</v>
      </c>
      <c r="G80" s="3">
        <v>62201333</v>
      </c>
      <c r="H80" s="3">
        <v>21616</v>
      </c>
      <c r="I80" s="3">
        <v>73686271</v>
      </c>
      <c r="J80" s="3">
        <v>78033761</v>
      </c>
      <c r="K80" s="3">
        <v>82403652</v>
      </c>
    </row>
    <row r="81" spans="1:11" ht="12.75" hidden="1">
      <c r="A81" s="2" t="s">
        <v>68</v>
      </c>
      <c r="B81" s="3">
        <v>0</v>
      </c>
      <c r="C81" s="3">
        <v>18023456</v>
      </c>
      <c r="D81" s="3">
        <v>12054744</v>
      </c>
      <c r="E81" s="3">
        <v>0</v>
      </c>
      <c r="F81" s="3">
        <v>0</v>
      </c>
      <c r="G81" s="3">
        <v>0</v>
      </c>
      <c r="H81" s="3">
        <v>-123544</v>
      </c>
      <c r="I81" s="3">
        <v>12054744</v>
      </c>
      <c r="J81" s="3">
        <v>12765974</v>
      </c>
      <c r="K81" s="3">
        <v>13480868</v>
      </c>
    </row>
    <row r="82" spans="1:11" ht="12.75" hidden="1">
      <c r="A82" s="2" t="s">
        <v>69</v>
      </c>
      <c r="B82" s="3">
        <v>239320</v>
      </c>
      <c r="C82" s="3">
        <v>271182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102966513</v>
      </c>
      <c r="C83" s="3">
        <v>110697191</v>
      </c>
      <c r="D83" s="3">
        <v>122645689</v>
      </c>
      <c r="E83" s="3">
        <v>158915879</v>
      </c>
      <c r="F83" s="3">
        <v>151100698</v>
      </c>
      <c r="G83" s="3">
        <v>151100698</v>
      </c>
      <c r="H83" s="3">
        <v>211590697</v>
      </c>
      <c r="I83" s="3">
        <v>189925149</v>
      </c>
      <c r="J83" s="3">
        <v>200371031</v>
      </c>
      <c r="K83" s="3">
        <v>210990697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2284715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3013565</v>
      </c>
      <c r="C5" s="6">
        <v>2729525</v>
      </c>
      <c r="D5" s="23">
        <v>3164373</v>
      </c>
      <c r="E5" s="24">
        <v>4256500</v>
      </c>
      <c r="F5" s="6">
        <v>5666000</v>
      </c>
      <c r="G5" s="25">
        <v>5666000</v>
      </c>
      <c r="H5" s="26">
        <v>0</v>
      </c>
      <c r="I5" s="24">
        <v>7833000</v>
      </c>
      <c r="J5" s="6">
        <v>8295000</v>
      </c>
      <c r="K5" s="25">
        <v>8760000</v>
      </c>
    </row>
    <row r="6" spans="1:11" ht="13.5">
      <c r="A6" s="22" t="s">
        <v>18</v>
      </c>
      <c r="B6" s="6">
        <v>5864576</v>
      </c>
      <c r="C6" s="6">
        <v>6790984</v>
      </c>
      <c r="D6" s="23">
        <v>7969102</v>
      </c>
      <c r="E6" s="24">
        <v>11657250</v>
      </c>
      <c r="F6" s="6">
        <v>12069000</v>
      </c>
      <c r="G6" s="25">
        <v>12069000</v>
      </c>
      <c r="H6" s="26">
        <v>0</v>
      </c>
      <c r="I6" s="24">
        <v>12785000</v>
      </c>
      <c r="J6" s="6">
        <v>13538000</v>
      </c>
      <c r="K6" s="25">
        <v>14296000</v>
      </c>
    </row>
    <row r="7" spans="1:11" ht="13.5">
      <c r="A7" s="22" t="s">
        <v>19</v>
      </c>
      <c r="B7" s="6">
        <v>191632</v>
      </c>
      <c r="C7" s="6">
        <v>87603</v>
      </c>
      <c r="D7" s="23">
        <v>73864</v>
      </c>
      <c r="E7" s="24">
        <v>0</v>
      </c>
      <c r="F7" s="6">
        <v>0</v>
      </c>
      <c r="G7" s="25">
        <v>0</v>
      </c>
      <c r="H7" s="26">
        <v>0</v>
      </c>
      <c r="I7" s="24">
        <v>0</v>
      </c>
      <c r="J7" s="6">
        <v>0</v>
      </c>
      <c r="K7" s="25">
        <v>0</v>
      </c>
    </row>
    <row r="8" spans="1:11" ht="13.5">
      <c r="A8" s="22" t="s">
        <v>20</v>
      </c>
      <c r="B8" s="6">
        <v>17916465</v>
      </c>
      <c r="C8" s="6">
        <v>34124041</v>
      </c>
      <c r="D8" s="23">
        <v>17838499</v>
      </c>
      <c r="E8" s="24">
        <v>18888000</v>
      </c>
      <c r="F8" s="6">
        <v>18888000</v>
      </c>
      <c r="G8" s="25">
        <v>18888000</v>
      </c>
      <c r="H8" s="26">
        <v>0</v>
      </c>
      <c r="I8" s="24">
        <v>21333000</v>
      </c>
      <c r="J8" s="6">
        <v>22023000</v>
      </c>
      <c r="K8" s="25">
        <v>22609000</v>
      </c>
    </row>
    <row r="9" spans="1:11" ht="13.5">
      <c r="A9" s="22" t="s">
        <v>21</v>
      </c>
      <c r="B9" s="6">
        <v>2169461</v>
      </c>
      <c r="C9" s="6">
        <v>3863352</v>
      </c>
      <c r="D9" s="23">
        <v>4076451</v>
      </c>
      <c r="E9" s="24">
        <v>1552500</v>
      </c>
      <c r="F9" s="6">
        <v>1464000</v>
      </c>
      <c r="G9" s="25">
        <v>1464000</v>
      </c>
      <c r="H9" s="26">
        <v>0</v>
      </c>
      <c r="I9" s="24">
        <v>2978000</v>
      </c>
      <c r="J9" s="6">
        <v>3155349</v>
      </c>
      <c r="K9" s="25">
        <v>3331500</v>
      </c>
    </row>
    <row r="10" spans="1:11" ht="25.5">
      <c r="A10" s="27" t="s">
        <v>105</v>
      </c>
      <c r="B10" s="28">
        <f>SUM(B5:B9)</f>
        <v>29155699</v>
      </c>
      <c r="C10" s="29">
        <f aca="true" t="shared" si="0" ref="C10:K10">SUM(C5:C9)</f>
        <v>47595505</v>
      </c>
      <c r="D10" s="30">
        <f t="shared" si="0"/>
        <v>33122289</v>
      </c>
      <c r="E10" s="28">
        <f t="shared" si="0"/>
        <v>36354250</v>
      </c>
      <c r="F10" s="29">
        <f t="shared" si="0"/>
        <v>38087000</v>
      </c>
      <c r="G10" s="31">
        <f t="shared" si="0"/>
        <v>38087000</v>
      </c>
      <c r="H10" s="32">
        <f t="shared" si="0"/>
        <v>0</v>
      </c>
      <c r="I10" s="28">
        <f t="shared" si="0"/>
        <v>44929000</v>
      </c>
      <c r="J10" s="29">
        <f t="shared" si="0"/>
        <v>47011349</v>
      </c>
      <c r="K10" s="31">
        <f t="shared" si="0"/>
        <v>48996500</v>
      </c>
    </row>
    <row r="11" spans="1:11" ht="13.5">
      <c r="A11" s="22" t="s">
        <v>22</v>
      </c>
      <c r="B11" s="6">
        <v>12348513</v>
      </c>
      <c r="C11" s="6">
        <v>13404958</v>
      </c>
      <c r="D11" s="23">
        <v>14794836</v>
      </c>
      <c r="E11" s="24">
        <v>15036000</v>
      </c>
      <c r="F11" s="6">
        <v>14084667</v>
      </c>
      <c r="G11" s="25">
        <v>14084667</v>
      </c>
      <c r="H11" s="26">
        <v>0</v>
      </c>
      <c r="I11" s="24">
        <v>15813991</v>
      </c>
      <c r="J11" s="6">
        <v>16746990</v>
      </c>
      <c r="K11" s="25">
        <v>17683947</v>
      </c>
    </row>
    <row r="12" spans="1:11" ht="13.5">
      <c r="A12" s="22" t="s">
        <v>23</v>
      </c>
      <c r="B12" s="6">
        <v>1926631</v>
      </c>
      <c r="C12" s="6">
        <v>2031259</v>
      </c>
      <c r="D12" s="23">
        <v>1809256</v>
      </c>
      <c r="E12" s="24">
        <v>2532000</v>
      </c>
      <c r="F12" s="6">
        <v>2532000</v>
      </c>
      <c r="G12" s="25">
        <v>2532000</v>
      </c>
      <c r="H12" s="26">
        <v>0</v>
      </c>
      <c r="I12" s="24">
        <v>2715000</v>
      </c>
      <c r="J12" s="6">
        <v>2875000</v>
      </c>
      <c r="K12" s="25">
        <v>3036000</v>
      </c>
    </row>
    <row r="13" spans="1:11" ht="13.5">
      <c r="A13" s="22" t="s">
        <v>106</v>
      </c>
      <c r="B13" s="6">
        <v>8036865</v>
      </c>
      <c r="C13" s="6">
        <v>8406225</v>
      </c>
      <c r="D13" s="23">
        <v>8627323</v>
      </c>
      <c r="E13" s="24">
        <v>2872000</v>
      </c>
      <c r="F13" s="6">
        <v>2872000</v>
      </c>
      <c r="G13" s="25">
        <v>2872000</v>
      </c>
      <c r="H13" s="26">
        <v>0</v>
      </c>
      <c r="I13" s="24">
        <v>2865000</v>
      </c>
      <c r="J13" s="6">
        <v>3034000</v>
      </c>
      <c r="K13" s="25">
        <v>3204000</v>
      </c>
    </row>
    <row r="14" spans="1:11" ht="13.5">
      <c r="A14" s="22" t="s">
        <v>24</v>
      </c>
      <c r="B14" s="6">
        <v>1004383</v>
      </c>
      <c r="C14" s="6">
        <v>772345</v>
      </c>
      <c r="D14" s="23">
        <v>700289</v>
      </c>
      <c r="E14" s="24">
        <v>0</v>
      </c>
      <c r="F14" s="6">
        <v>0</v>
      </c>
      <c r="G14" s="25">
        <v>0</v>
      </c>
      <c r="H14" s="26">
        <v>0</v>
      </c>
      <c r="I14" s="24">
        <v>71000</v>
      </c>
      <c r="J14" s="6">
        <v>75000</v>
      </c>
      <c r="K14" s="25">
        <v>79000</v>
      </c>
    </row>
    <row r="15" spans="1:11" ht="13.5">
      <c r="A15" s="22" t="s">
        <v>25</v>
      </c>
      <c r="B15" s="6">
        <v>8700801</v>
      </c>
      <c r="C15" s="6">
        <v>9407505</v>
      </c>
      <c r="D15" s="23">
        <v>11268498</v>
      </c>
      <c r="E15" s="24">
        <v>9186000</v>
      </c>
      <c r="F15" s="6">
        <v>7804000</v>
      </c>
      <c r="G15" s="25">
        <v>7804000</v>
      </c>
      <c r="H15" s="26">
        <v>0</v>
      </c>
      <c r="I15" s="24">
        <v>14873000</v>
      </c>
      <c r="J15" s="6">
        <v>15750000</v>
      </c>
      <c r="K15" s="25">
        <v>16632000</v>
      </c>
    </row>
    <row r="16" spans="1:11" ht="13.5">
      <c r="A16" s="33" t="s">
        <v>26</v>
      </c>
      <c r="B16" s="6">
        <v>6628680</v>
      </c>
      <c r="C16" s="6">
        <v>8827434</v>
      </c>
      <c r="D16" s="23">
        <v>7609310</v>
      </c>
      <c r="E16" s="24">
        <v>0</v>
      </c>
      <c r="F16" s="6">
        <v>0</v>
      </c>
      <c r="G16" s="25">
        <v>0</v>
      </c>
      <c r="H16" s="26">
        <v>0</v>
      </c>
      <c r="I16" s="24">
        <v>2311000</v>
      </c>
      <c r="J16" s="6">
        <v>2438000</v>
      </c>
      <c r="K16" s="25">
        <v>2567000</v>
      </c>
    </row>
    <row r="17" spans="1:11" ht="13.5">
      <c r="A17" s="22" t="s">
        <v>27</v>
      </c>
      <c r="B17" s="6">
        <v>7905814</v>
      </c>
      <c r="C17" s="6">
        <v>9322357</v>
      </c>
      <c r="D17" s="23">
        <v>8868510</v>
      </c>
      <c r="E17" s="24">
        <v>7618000</v>
      </c>
      <c r="F17" s="6">
        <v>9889573</v>
      </c>
      <c r="G17" s="25">
        <v>9889573</v>
      </c>
      <c r="H17" s="26">
        <v>0</v>
      </c>
      <c r="I17" s="24">
        <v>15457092</v>
      </c>
      <c r="J17" s="6">
        <v>12676060</v>
      </c>
      <c r="K17" s="25">
        <v>13991053</v>
      </c>
    </row>
    <row r="18" spans="1:11" ht="13.5">
      <c r="A18" s="34" t="s">
        <v>28</v>
      </c>
      <c r="B18" s="35">
        <f>SUM(B11:B17)</f>
        <v>46551687</v>
      </c>
      <c r="C18" s="36">
        <f aca="true" t="shared" si="1" ref="C18:K18">SUM(C11:C17)</f>
        <v>52172083</v>
      </c>
      <c r="D18" s="37">
        <f t="shared" si="1"/>
        <v>53678022</v>
      </c>
      <c r="E18" s="35">
        <f t="shared" si="1"/>
        <v>37244000</v>
      </c>
      <c r="F18" s="36">
        <f t="shared" si="1"/>
        <v>37182240</v>
      </c>
      <c r="G18" s="38">
        <f t="shared" si="1"/>
        <v>37182240</v>
      </c>
      <c r="H18" s="39">
        <f t="shared" si="1"/>
        <v>0</v>
      </c>
      <c r="I18" s="35">
        <f t="shared" si="1"/>
        <v>54106083</v>
      </c>
      <c r="J18" s="36">
        <f t="shared" si="1"/>
        <v>53595050</v>
      </c>
      <c r="K18" s="38">
        <f t="shared" si="1"/>
        <v>57193000</v>
      </c>
    </row>
    <row r="19" spans="1:11" ht="13.5">
      <c r="A19" s="34" t="s">
        <v>29</v>
      </c>
      <c r="B19" s="40">
        <f>+B10-B18</f>
        <v>-17395988</v>
      </c>
      <c r="C19" s="41">
        <f aca="true" t="shared" si="2" ref="C19:K19">+C10-C18</f>
        <v>-4576578</v>
      </c>
      <c r="D19" s="42">
        <f t="shared" si="2"/>
        <v>-20555733</v>
      </c>
      <c r="E19" s="40">
        <f t="shared" si="2"/>
        <v>-889750</v>
      </c>
      <c r="F19" s="41">
        <f t="shared" si="2"/>
        <v>904760</v>
      </c>
      <c r="G19" s="43">
        <f t="shared" si="2"/>
        <v>904760</v>
      </c>
      <c r="H19" s="44">
        <f t="shared" si="2"/>
        <v>0</v>
      </c>
      <c r="I19" s="40">
        <f t="shared" si="2"/>
        <v>-9177083</v>
      </c>
      <c r="J19" s="41">
        <f t="shared" si="2"/>
        <v>-6583701</v>
      </c>
      <c r="K19" s="43">
        <f t="shared" si="2"/>
        <v>-8196500</v>
      </c>
    </row>
    <row r="20" spans="1:11" ht="13.5">
      <c r="A20" s="22" t="s">
        <v>30</v>
      </c>
      <c r="B20" s="24">
        <v>13736814</v>
      </c>
      <c r="C20" s="6">
        <v>1426568</v>
      </c>
      <c r="D20" s="23">
        <v>537876</v>
      </c>
      <c r="E20" s="24">
        <v>9129000</v>
      </c>
      <c r="F20" s="6">
        <v>9129000</v>
      </c>
      <c r="G20" s="25">
        <v>9129000</v>
      </c>
      <c r="H20" s="26">
        <v>0</v>
      </c>
      <c r="I20" s="24">
        <v>7960000</v>
      </c>
      <c r="J20" s="6">
        <v>7566000</v>
      </c>
      <c r="K20" s="25">
        <v>8725000</v>
      </c>
    </row>
    <row r="21" spans="1:11" ht="13.5">
      <c r="A21" s="22" t="s">
        <v>107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108</v>
      </c>
      <c r="B22" s="51">
        <f>SUM(B19:B21)</f>
        <v>-3659174</v>
      </c>
      <c r="C22" s="52">
        <f aca="true" t="shared" si="3" ref="C22:K22">SUM(C19:C21)</f>
        <v>-3150010</v>
      </c>
      <c r="D22" s="53">
        <f t="shared" si="3"/>
        <v>-20017857</v>
      </c>
      <c r="E22" s="51">
        <f t="shared" si="3"/>
        <v>8239250</v>
      </c>
      <c r="F22" s="52">
        <f t="shared" si="3"/>
        <v>10033760</v>
      </c>
      <c r="G22" s="54">
        <f t="shared" si="3"/>
        <v>10033760</v>
      </c>
      <c r="H22" s="55">
        <f t="shared" si="3"/>
        <v>0</v>
      </c>
      <c r="I22" s="51">
        <f t="shared" si="3"/>
        <v>-1217083</v>
      </c>
      <c r="J22" s="52">
        <f t="shared" si="3"/>
        <v>982299</v>
      </c>
      <c r="K22" s="54">
        <f t="shared" si="3"/>
        <v>528500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-3659174</v>
      </c>
      <c r="C24" s="41">
        <f aca="true" t="shared" si="4" ref="C24:K24">SUM(C22:C23)</f>
        <v>-3150010</v>
      </c>
      <c r="D24" s="42">
        <f t="shared" si="4"/>
        <v>-20017857</v>
      </c>
      <c r="E24" s="40">
        <f t="shared" si="4"/>
        <v>8239250</v>
      </c>
      <c r="F24" s="41">
        <f t="shared" si="4"/>
        <v>10033760</v>
      </c>
      <c r="G24" s="43">
        <f t="shared" si="4"/>
        <v>10033760</v>
      </c>
      <c r="H24" s="44">
        <f t="shared" si="4"/>
        <v>0</v>
      </c>
      <c r="I24" s="40">
        <f t="shared" si="4"/>
        <v>-1217083</v>
      </c>
      <c r="J24" s="41">
        <f t="shared" si="4"/>
        <v>982299</v>
      </c>
      <c r="K24" s="43">
        <f t="shared" si="4"/>
        <v>528500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11624159</v>
      </c>
      <c r="C27" s="7">
        <v>18486140</v>
      </c>
      <c r="D27" s="64">
        <v>1100744</v>
      </c>
      <c r="E27" s="65">
        <v>9129000</v>
      </c>
      <c r="F27" s="7">
        <v>9129000</v>
      </c>
      <c r="G27" s="66">
        <v>9129000</v>
      </c>
      <c r="H27" s="67">
        <v>0</v>
      </c>
      <c r="I27" s="65">
        <v>7960000</v>
      </c>
      <c r="J27" s="7">
        <v>7566000</v>
      </c>
      <c r="K27" s="66">
        <v>8725000</v>
      </c>
    </row>
    <row r="28" spans="1:11" ht="13.5">
      <c r="A28" s="68" t="s">
        <v>30</v>
      </c>
      <c r="B28" s="6">
        <v>11508681</v>
      </c>
      <c r="C28" s="6">
        <v>18486140</v>
      </c>
      <c r="D28" s="23">
        <v>1100744</v>
      </c>
      <c r="E28" s="24">
        <v>9129000</v>
      </c>
      <c r="F28" s="6">
        <v>9129000</v>
      </c>
      <c r="G28" s="25">
        <v>9129000</v>
      </c>
      <c r="H28" s="26">
        <v>0</v>
      </c>
      <c r="I28" s="24">
        <v>7960000</v>
      </c>
      <c r="J28" s="6">
        <v>7566000</v>
      </c>
      <c r="K28" s="25">
        <v>8725000</v>
      </c>
    </row>
    <row r="29" spans="1:11" ht="13.5">
      <c r="A29" s="22" t="s">
        <v>110</v>
      </c>
      <c r="B29" s="6">
        <v>3500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111978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11624159</v>
      </c>
      <c r="C32" s="7">
        <f aca="true" t="shared" si="5" ref="C32:K32">SUM(C28:C31)</f>
        <v>18486140</v>
      </c>
      <c r="D32" s="64">
        <f t="shared" si="5"/>
        <v>1100744</v>
      </c>
      <c r="E32" s="65">
        <f t="shared" si="5"/>
        <v>9129000</v>
      </c>
      <c r="F32" s="7">
        <f t="shared" si="5"/>
        <v>9129000</v>
      </c>
      <c r="G32" s="66">
        <f t="shared" si="5"/>
        <v>9129000</v>
      </c>
      <c r="H32" s="67">
        <f t="shared" si="5"/>
        <v>0</v>
      </c>
      <c r="I32" s="65">
        <f t="shared" si="5"/>
        <v>7960000</v>
      </c>
      <c r="J32" s="7">
        <f t="shared" si="5"/>
        <v>7566000</v>
      </c>
      <c r="K32" s="66">
        <f t="shared" si="5"/>
        <v>8725000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14100642</v>
      </c>
      <c r="C35" s="6">
        <v>6148301</v>
      </c>
      <c r="D35" s="23">
        <v>9626340</v>
      </c>
      <c r="E35" s="24">
        <v>646021154</v>
      </c>
      <c r="F35" s="6">
        <v>646021154</v>
      </c>
      <c r="G35" s="25">
        <v>646021154</v>
      </c>
      <c r="H35" s="26">
        <v>1948166</v>
      </c>
      <c r="I35" s="24">
        <v>43110275</v>
      </c>
      <c r="J35" s="6">
        <v>45653781</v>
      </c>
      <c r="K35" s="25">
        <v>48210391</v>
      </c>
    </row>
    <row r="36" spans="1:11" ht="13.5">
      <c r="A36" s="22" t="s">
        <v>39</v>
      </c>
      <c r="B36" s="6">
        <v>103200669</v>
      </c>
      <c r="C36" s="6">
        <v>113653996</v>
      </c>
      <c r="D36" s="23">
        <v>104431666</v>
      </c>
      <c r="E36" s="24">
        <v>104204470</v>
      </c>
      <c r="F36" s="6">
        <v>104204470</v>
      </c>
      <c r="G36" s="25">
        <v>104204470</v>
      </c>
      <c r="H36" s="26">
        <v>78869</v>
      </c>
      <c r="I36" s="24">
        <v>104290000</v>
      </c>
      <c r="J36" s="6">
        <v>110413492</v>
      </c>
      <c r="K36" s="25">
        <v>116568536</v>
      </c>
    </row>
    <row r="37" spans="1:11" ht="13.5">
      <c r="A37" s="22" t="s">
        <v>40</v>
      </c>
      <c r="B37" s="6">
        <v>18845528</v>
      </c>
      <c r="C37" s="6">
        <v>24635461</v>
      </c>
      <c r="D37" s="23">
        <v>39723491</v>
      </c>
      <c r="E37" s="24">
        <v>25882013</v>
      </c>
      <c r="F37" s="6">
        <v>25882013</v>
      </c>
      <c r="G37" s="25">
        <v>25882013</v>
      </c>
      <c r="H37" s="26">
        <v>305868</v>
      </c>
      <c r="I37" s="24">
        <v>38344884</v>
      </c>
      <c r="J37" s="6">
        <v>33608192</v>
      </c>
      <c r="K37" s="25">
        <v>35481100</v>
      </c>
    </row>
    <row r="38" spans="1:11" ht="13.5">
      <c r="A38" s="22" t="s">
        <v>41</v>
      </c>
      <c r="B38" s="6">
        <v>10670135</v>
      </c>
      <c r="C38" s="6">
        <v>11498884</v>
      </c>
      <c r="D38" s="23">
        <v>10684419</v>
      </c>
      <c r="E38" s="24">
        <v>9339611</v>
      </c>
      <c r="F38" s="6">
        <v>9339611</v>
      </c>
      <c r="G38" s="25">
        <v>9339611</v>
      </c>
      <c r="H38" s="26">
        <v>29349</v>
      </c>
      <c r="I38" s="24">
        <v>11287278</v>
      </c>
      <c r="J38" s="6">
        <v>11953227</v>
      </c>
      <c r="K38" s="25">
        <v>12622607</v>
      </c>
    </row>
    <row r="39" spans="1:11" ht="13.5">
      <c r="A39" s="22" t="s">
        <v>42</v>
      </c>
      <c r="B39" s="6">
        <v>87785648</v>
      </c>
      <c r="C39" s="6">
        <v>83667952</v>
      </c>
      <c r="D39" s="23">
        <v>63650096</v>
      </c>
      <c r="E39" s="24">
        <v>715004000</v>
      </c>
      <c r="F39" s="6">
        <v>715004000</v>
      </c>
      <c r="G39" s="25">
        <v>715004000</v>
      </c>
      <c r="H39" s="26">
        <v>1691818</v>
      </c>
      <c r="I39" s="24">
        <v>97768113</v>
      </c>
      <c r="J39" s="6">
        <v>110505854</v>
      </c>
      <c r="K39" s="25">
        <v>116675220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7994618</v>
      </c>
      <c r="C42" s="6">
        <v>17959043</v>
      </c>
      <c r="D42" s="23">
        <v>5366335</v>
      </c>
      <c r="E42" s="24">
        <v>17959000</v>
      </c>
      <c r="F42" s="6">
        <v>17959000</v>
      </c>
      <c r="G42" s="25">
        <v>17959000</v>
      </c>
      <c r="H42" s="26">
        <v>-15042657</v>
      </c>
      <c r="I42" s="24">
        <v>4614620</v>
      </c>
      <c r="J42" s="6">
        <v>7115000</v>
      </c>
      <c r="K42" s="25">
        <v>7015000</v>
      </c>
    </row>
    <row r="43" spans="1:11" ht="13.5">
      <c r="A43" s="22" t="s">
        <v>45</v>
      </c>
      <c r="B43" s="6">
        <v>-14599698</v>
      </c>
      <c r="C43" s="6">
        <v>-18367061</v>
      </c>
      <c r="D43" s="23">
        <v>-1082789</v>
      </c>
      <c r="E43" s="24">
        <v>-18367000</v>
      </c>
      <c r="F43" s="6">
        <v>-18367000</v>
      </c>
      <c r="G43" s="25">
        <v>-18367000</v>
      </c>
      <c r="H43" s="26">
        <v>10349483</v>
      </c>
      <c r="I43" s="24">
        <v>0</v>
      </c>
      <c r="J43" s="6">
        <v>0</v>
      </c>
      <c r="K43" s="25">
        <v>0</v>
      </c>
    </row>
    <row r="44" spans="1:11" ht="13.5">
      <c r="A44" s="22" t="s">
        <v>46</v>
      </c>
      <c r="B44" s="6">
        <v>-215220</v>
      </c>
      <c r="C44" s="6">
        <v>33331</v>
      </c>
      <c r="D44" s="23">
        <v>-161347</v>
      </c>
      <c r="E44" s="24">
        <v>33000</v>
      </c>
      <c r="F44" s="6">
        <v>33000</v>
      </c>
      <c r="G44" s="25">
        <v>33000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-2950988</v>
      </c>
      <c r="C45" s="7">
        <v>-3360663</v>
      </c>
      <c r="D45" s="64">
        <v>761536</v>
      </c>
      <c r="E45" s="65">
        <v>2576000</v>
      </c>
      <c r="F45" s="7">
        <v>2576000</v>
      </c>
      <c r="G45" s="66">
        <v>2576000</v>
      </c>
      <c r="H45" s="67">
        <v>-4646848</v>
      </c>
      <c r="I45" s="65">
        <v>6206870</v>
      </c>
      <c r="J45" s="7">
        <v>13321870</v>
      </c>
      <c r="K45" s="66">
        <v>20336870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-2950988</v>
      </c>
      <c r="C48" s="6">
        <v>-3360664</v>
      </c>
      <c r="D48" s="23">
        <v>761536</v>
      </c>
      <c r="E48" s="24">
        <v>641690352</v>
      </c>
      <c r="F48" s="6">
        <v>641690352</v>
      </c>
      <c r="G48" s="25">
        <v>641690352</v>
      </c>
      <c r="H48" s="26">
        <v>1736030</v>
      </c>
      <c r="I48" s="24">
        <v>2194526</v>
      </c>
      <c r="J48" s="6">
        <v>2324003</v>
      </c>
      <c r="K48" s="25">
        <v>2454146</v>
      </c>
    </row>
    <row r="49" spans="1:11" ht="13.5">
      <c r="A49" s="22" t="s">
        <v>50</v>
      </c>
      <c r="B49" s="6">
        <f>+B75</f>
        <v>5450680.015956042</v>
      </c>
      <c r="C49" s="6">
        <f aca="true" t="shared" si="6" ref="C49:K49">+C75</f>
        <v>12616530.071961358</v>
      </c>
      <c r="D49" s="23">
        <f t="shared" si="6"/>
        <v>31966097.803345725</v>
      </c>
      <c r="E49" s="24">
        <f t="shared" si="6"/>
        <v>20020060.240392186</v>
      </c>
      <c r="F49" s="6">
        <f t="shared" si="6"/>
        <v>20546435.986613885</v>
      </c>
      <c r="G49" s="25">
        <f t="shared" si="6"/>
        <v>20546435.986613885</v>
      </c>
      <c r="H49" s="26">
        <f t="shared" si="6"/>
        <v>290529</v>
      </c>
      <c r="I49" s="24">
        <f t="shared" si="6"/>
        <v>-420455.9828360751</v>
      </c>
      <c r="J49" s="6">
        <f t="shared" si="6"/>
        <v>-7429488.850513615</v>
      </c>
      <c r="K49" s="25">
        <f t="shared" si="6"/>
        <v>-7846069.794542871</v>
      </c>
    </row>
    <row r="50" spans="1:11" ht="13.5">
      <c r="A50" s="34" t="s">
        <v>51</v>
      </c>
      <c r="B50" s="7">
        <f>+B48-B49</f>
        <v>-8401668.015956042</v>
      </c>
      <c r="C50" s="7">
        <f aca="true" t="shared" si="7" ref="C50:K50">+C48-C49</f>
        <v>-15977194.071961358</v>
      </c>
      <c r="D50" s="64">
        <f t="shared" si="7"/>
        <v>-31204561.803345725</v>
      </c>
      <c r="E50" s="65">
        <f t="shared" si="7"/>
        <v>621670291.7596078</v>
      </c>
      <c r="F50" s="7">
        <f t="shared" si="7"/>
        <v>621143916.0133861</v>
      </c>
      <c r="G50" s="66">
        <f t="shared" si="7"/>
        <v>621143916.0133861</v>
      </c>
      <c r="H50" s="67">
        <f t="shared" si="7"/>
        <v>1445501</v>
      </c>
      <c r="I50" s="65">
        <f t="shared" si="7"/>
        <v>2614981.982836075</v>
      </c>
      <c r="J50" s="7">
        <f t="shared" si="7"/>
        <v>9753491.850513615</v>
      </c>
      <c r="K50" s="66">
        <f t="shared" si="7"/>
        <v>10300215.794542871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18770159</v>
      </c>
      <c r="C53" s="6">
        <v>402325001</v>
      </c>
      <c r="D53" s="23">
        <v>251948000</v>
      </c>
      <c r="E53" s="24">
        <v>90856000</v>
      </c>
      <c r="F53" s="6">
        <v>90856000</v>
      </c>
      <c r="G53" s="25">
        <v>90856000</v>
      </c>
      <c r="H53" s="26">
        <v>81727000</v>
      </c>
      <c r="I53" s="24">
        <v>242241000</v>
      </c>
      <c r="J53" s="6">
        <v>260515000</v>
      </c>
      <c r="K53" s="25">
        <v>269240000</v>
      </c>
    </row>
    <row r="54" spans="1:11" ht="13.5">
      <c r="A54" s="22" t="s">
        <v>106</v>
      </c>
      <c r="B54" s="6">
        <v>8036865</v>
      </c>
      <c r="C54" s="6">
        <v>8406225</v>
      </c>
      <c r="D54" s="23">
        <v>8627323</v>
      </c>
      <c r="E54" s="24">
        <v>2872000</v>
      </c>
      <c r="F54" s="6">
        <v>2872000</v>
      </c>
      <c r="G54" s="25">
        <v>2872000</v>
      </c>
      <c r="H54" s="26">
        <v>0</v>
      </c>
      <c r="I54" s="24">
        <v>2865000</v>
      </c>
      <c r="J54" s="6">
        <v>3034000</v>
      </c>
      <c r="K54" s="25">
        <v>3204000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2051072</v>
      </c>
      <c r="D56" s="23">
        <v>935797</v>
      </c>
      <c r="E56" s="24">
        <v>1194000</v>
      </c>
      <c r="F56" s="6">
        <v>1194000</v>
      </c>
      <c r="G56" s="25">
        <v>1194000</v>
      </c>
      <c r="H56" s="26">
        <v>0</v>
      </c>
      <c r="I56" s="24">
        <v>2898000</v>
      </c>
      <c r="J56" s="6">
        <v>3068000</v>
      </c>
      <c r="K56" s="25">
        <v>3240000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552000</v>
      </c>
      <c r="F59" s="6">
        <v>729540</v>
      </c>
      <c r="G59" s="25">
        <v>729540</v>
      </c>
      <c r="H59" s="26">
        <v>0</v>
      </c>
      <c r="I59" s="24">
        <v>2311020</v>
      </c>
      <c r="J59" s="6">
        <v>2438126</v>
      </c>
      <c r="K59" s="25">
        <v>2567347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15105000</v>
      </c>
      <c r="F60" s="6">
        <v>7763285</v>
      </c>
      <c r="G60" s="25">
        <v>7763285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195000</v>
      </c>
      <c r="F63" s="92">
        <v>29</v>
      </c>
      <c r="G63" s="93">
        <v>29</v>
      </c>
      <c r="H63" s="94">
        <v>0</v>
      </c>
      <c r="I63" s="91">
        <v>29</v>
      </c>
      <c r="J63" s="92">
        <v>29</v>
      </c>
      <c r="K63" s="93">
        <v>29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448000</v>
      </c>
      <c r="F65" s="92">
        <v>2722</v>
      </c>
      <c r="G65" s="93">
        <v>2722</v>
      </c>
      <c r="H65" s="94">
        <v>0</v>
      </c>
      <c r="I65" s="91">
        <v>2722</v>
      </c>
      <c r="J65" s="92">
        <v>2722</v>
      </c>
      <c r="K65" s="93">
        <v>2722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0.6416232228496284</v>
      </c>
      <c r="C70" s="5">
        <f aca="true" t="shared" si="8" ref="C70:K70">IF(ISERROR(C71/C72),0,(C71/C72))</f>
        <v>1.2162099802166464</v>
      </c>
      <c r="D70" s="5">
        <f t="shared" si="8"/>
        <v>0.6840365298292707</v>
      </c>
      <c r="E70" s="5">
        <f t="shared" si="8"/>
        <v>1.3632004580261934</v>
      </c>
      <c r="F70" s="5">
        <f t="shared" si="8"/>
        <v>1.2401687587895203</v>
      </c>
      <c r="G70" s="5">
        <f t="shared" si="8"/>
        <v>1.2401687587895203</v>
      </c>
      <c r="H70" s="5">
        <f t="shared" si="8"/>
        <v>0</v>
      </c>
      <c r="I70" s="5">
        <f t="shared" si="8"/>
        <v>0.9447598321749449</v>
      </c>
      <c r="J70" s="5">
        <f t="shared" si="8"/>
        <v>0.9446402401375137</v>
      </c>
      <c r="K70" s="5">
        <f t="shared" si="8"/>
        <v>0.944651823780199</v>
      </c>
    </row>
    <row r="71" spans="1:11" ht="12.75" hidden="1">
      <c r="A71" s="1" t="s">
        <v>112</v>
      </c>
      <c r="B71" s="1">
        <f>+B83</f>
        <v>7088398</v>
      </c>
      <c r="C71" s="1">
        <f aca="true" t="shared" si="9" ref="C71:K71">+C83</f>
        <v>16203343</v>
      </c>
      <c r="D71" s="1">
        <f t="shared" si="9"/>
        <v>10404145</v>
      </c>
      <c r="E71" s="1">
        <f t="shared" si="9"/>
        <v>23810000</v>
      </c>
      <c r="F71" s="1">
        <f t="shared" si="9"/>
        <v>23810000</v>
      </c>
      <c r="G71" s="1">
        <f t="shared" si="9"/>
        <v>23810000</v>
      </c>
      <c r="H71" s="1">
        <f t="shared" si="9"/>
        <v>29086280</v>
      </c>
      <c r="I71" s="1">
        <f t="shared" si="9"/>
        <v>22292553</v>
      </c>
      <c r="J71" s="1">
        <f t="shared" si="9"/>
        <v>23605000</v>
      </c>
      <c r="K71" s="1">
        <f t="shared" si="9"/>
        <v>24927000</v>
      </c>
    </row>
    <row r="72" spans="1:11" ht="12.75" hidden="1">
      <c r="A72" s="1" t="s">
        <v>113</v>
      </c>
      <c r="B72" s="1">
        <f>+B77</f>
        <v>11047602</v>
      </c>
      <c r="C72" s="1">
        <f aca="true" t="shared" si="10" ref="C72:K72">+C77</f>
        <v>13322817</v>
      </c>
      <c r="D72" s="1">
        <f t="shared" si="10"/>
        <v>15209926</v>
      </c>
      <c r="E72" s="1">
        <f t="shared" si="10"/>
        <v>17466250</v>
      </c>
      <c r="F72" s="1">
        <f t="shared" si="10"/>
        <v>19199000</v>
      </c>
      <c r="G72" s="1">
        <f t="shared" si="10"/>
        <v>19199000</v>
      </c>
      <c r="H72" s="1">
        <f t="shared" si="10"/>
        <v>0</v>
      </c>
      <c r="I72" s="1">
        <f t="shared" si="10"/>
        <v>23596000</v>
      </c>
      <c r="J72" s="1">
        <f t="shared" si="10"/>
        <v>24988349</v>
      </c>
      <c r="K72" s="1">
        <f t="shared" si="10"/>
        <v>26387500</v>
      </c>
    </row>
    <row r="73" spans="1:11" ht="12.75" hidden="1">
      <c r="A73" s="1" t="s">
        <v>114</v>
      </c>
      <c r="B73" s="1">
        <f>+B74</f>
        <v>-4478344.666666668</v>
      </c>
      <c r="C73" s="1">
        <f aca="true" t="shared" si="11" ref="C73:K73">+(C78+C80+C81+C82)-(B78+B80+B81+B82)</f>
        <v>-7618483</v>
      </c>
      <c r="D73" s="1">
        <f t="shared" si="11"/>
        <v>3344778</v>
      </c>
      <c r="E73" s="1">
        <f t="shared" si="11"/>
        <v>-4532791</v>
      </c>
      <c r="F73" s="1">
        <f>+(F78+F80+F81+F82)-(D78+D80+D81+D82)</f>
        <v>-4532791</v>
      </c>
      <c r="G73" s="1">
        <f>+(G78+G80+G81+G82)-(D78+D80+D81+D82)</f>
        <v>-4532791</v>
      </c>
      <c r="H73" s="1">
        <f>+(H78+H80+H81+H82)-(D78+D80+D81+D82)</f>
        <v>-8607305</v>
      </c>
      <c r="I73" s="1">
        <f>+(I78+I80+I81+I82)-(E78+E80+E81+E82)</f>
        <v>36580625</v>
      </c>
      <c r="J73" s="1">
        <f t="shared" si="11"/>
        <v>2410681</v>
      </c>
      <c r="K73" s="1">
        <f t="shared" si="11"/>
        <v>2423102</v>
      </c>
    </row>
    <row r="74" spans="1:11" ht="12.75" hidden="1">
      <c r="A74" s="1" t="s">
        <v>115</v>
      </c>
      <c r="B74" s="1">
        <f>+TREND(C74:E74)</f>
        <v>-4478344.666666668</v>
      </c>
      <c r="C74" s="1">
        <f>+C73</f>
        <v>-7618483</v>
      </c>
      <c r="D74" s="1">
        <f aca="true" t="shared" si="12" ref="D74:K74">+D73</f>
        <v>3344778</v>
      </c>
      <c r="E74" s="1">
        <f t="shared" si="12"/>
        <v>-4532791</v>
      </c>
      <c r="F74" s="1">
        <f t="shared" si="12"/>
        <v>-4532791</v>
      </c>
      <c r="G74" s="1">
        <f t="shared" si="12"/>
        <v>-4532791</v>
      </c>
      <c r="H74" s="1">
        <f t="shared" si="12"/>
        <v>-8607305</v>
      </c>
      <c r="I74" s="1">
        <f t="shared" si="12"/>
        <v>36580625</v>
      </c>
      <c r="J74" s="1">
        <f t="shared" si="12"/>
        <v>2410681</v>
      </c>
      <c r="K74" s="1">
        <f t="shared" si="12"/>
        <v>2423102</v>
      </c>
    </row>
    <row r="75" spans="1:11" ht="12.75" hidden="1">
      <c r="A75" s="1" t="s">
        <v>116</v>
      </c>
      <c r="B75" s="1">
        <f>+B84-(((B80+B81+B78)*B70)-B79)</f>
        <v>5450680.015956042</v>
      </c>
      <c r="C75" s="1">
        <f aca="true" t="shared" si="13" ref="C75:K75">+C84-(((C80+C81+C78)*C70)-C79)</f>
        <v>12616530.071961358</v>
      </c>
      <c r="D75" s="1">
        <f t="shared" si="13"/>
        <v>31966097.803345725</v>
      </c>
      <c r="E75" s="1">
        <f t="shared" si="13"/>
        <v>20020060.240392186</v>
      </c>
      <c r="F75" s="1">
        <f t="shared" si="13"/>
        <v>20546435.986613885</v>
      </c>
      <c r="G75" s="1">
        <f t="shared" si="13"/>
        <v>20546435.986613885</v>
      </c>
      <c r="H75" s="1">
        <f t="shared" si="13"/>
        <v>290529</v>
      </c>
      <c r="I75" s="1">
        <f t="shared" si="13"/>
        <v>-420455.9828360751</v>
      </c>
      <c r="J75" s="1">
        <f t="shared" si="13"/>
        <v>-7429488.850513615</v>
      </c>
      <c r="K75" s="1">
        <f t="shared" si="13"/>
        <v>-7846069.794542871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11047602</v>
      </c>
      <c r="C77" s="3">
        <v>13322817</v>
      </c>
      <c r="D77" s="3">
        <v>15209926</v>
      </c>
      <c r="E77" s="3">
        <v>17466250</v>
      </c>
      <c r="F77" s="3">
        <v>19199000</v>
      </c>
      <c r="G77" s="3">
        <v>19199000</v>
      </c>
      <c r="H77" s="3">
        <v>0</v>
      </c>
      <c r="I77" s="3">
        <v>23596000</v>
      </c>
      <c r="J77" s="3">
        <v>24988349</v>
      </c>
      <c r="K77" s="3">
        <v>26387500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13844404</v>
      </c>
      <c r="C79" s="3">
        <v>19261601</v>
      </c>
      <c r="D79" s="3">
        <v>37992251</v>
      </c>
      <c r="E79" s="3">
        <v>25852343</v>
      </c>
      <c r="F79" s="3">
        <v>25852343</v>
      </c>
      <c r="G79" s="3">
        <v>25852343</v>
      </c>
      <c r="H79" s="3">
        <v>290529</v>
      </c>
      <c r="I79" s="3">
        <v>38181486</v>
      </c>
      <c r="J79" s="3">
        <v>33444793</v>
      </c>
      <c r="K79" s="3">
        <v>35317701</v>
      </c>
    </row>
    <row r="80" spans="1:11" ht="12.75" hidden="1">
      <c r="A80" s="2" t="s">
        <v>67</v>
      </c>
      <c r="B80" s="3">
        <v>10848936</v>
      </c>
      <c r="C80" s="3">
        <v>3434650</v>
      </c>
      <c r="D80" s="3">
        <v>5979221</v>
      </c>
      <c r="E80" s="3">
        <v>4278375</v>
      </c>
      <c r="F80" s="3">
        <v>4278375</v>
      </c>
      <c r="G80" s="3">
        <v>4278375</v>
      </c>
      <c r="H80" s="3">
        <v>203861</v>
      </c>
      <c r="I80" s="3">
        <v>37996000</v>
      </c>
      <c r="J80" s="3">
        <v>40237764</v>
      </c>
      <c r="K80" s="3">
        <v>42491079</v>
      </c>
    </row>
    <row r="81" spans="1:11" ht="12.75" hidden="1">
      <c r="A81" s="2" t="s">
        <v>68</v>
      </c>
      <c r="B81" s="3">
        <v>2233078</v>
      </c>
      <c r="C81" s="3">
        <v>2029103</v>
      </c>
      <c r="D81" s="3">
        <v>2830474</v>
      </c>
      <c r="E81" s="3">
        <v>0</v>
      </c>
      <c r="F81" s="3">
        <v>0</v>
      </c>
      <c r="G81" s="3">
        <v>0</v>
      </c>
      <c r="H81" s="3">
        <v>0</v>
      </c>
      <c r="I81" s="3">
        <v>2863000</v>
      </c>
      <c r="J81" s="3">
        <v>3031917</v>
      </c>
      <c r="K81" s="3">
        <v>3201704</v>
      </c>
    </row>
    <row r="82" spans="1:11" ht="12.75" hidden="1">
      <c r="A82" s="2" t="s">
        <v>69</v>
      </c>
      <c r="B82" s="3">
        <v>2857</v>
      </c>
      <c r="C82" s="3">
        <v>2635</v>
      </c>
      <c r="D82" s="3">
        <v>1471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7088398</v>
      </c>
      <c r="C83" s="3">
        <v>16203343</v>
      </c>
      <c r="D83" s="3">
        <v>10404145</v>
      </c>
      <c r="E83" s="3">
        <v>23810000</v>
      </c>
      <c r="F83" s="3">
        <v>23810000</v>
      </c>
      <c r="G83" s="3">
        <v>23810000</v>
      </c>
      <c r="H83" s="3">
        <v>29086280</v>
      </c>
      <c r="I83" s="3">
        <v>22292553</v>
      </c>
      <c r="J83" s="3">
        <v>23605000</v>
      </c>
      <c r="K83" s="3">
        <v>24927000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4434201</v>
      </c>
      <c r="C5" s="6">
        <v>4819546</v>
      </c>
      <c r="D5" s="23">
        <v>5679400</v>
      </c>
      <c r="E5" s="24">
        <v>6261350</v>
      </c>
      <c r="F5" s="6">
        <v>6211183</v>
      </c>
      <c r="G5" s="25">
        <v>6211183</v>
      </c>
      <c r="H5" s="26">
        <v>0</v>
      </c>
      <c r="I5" s="24">
        <v>6559009</v>
      </c>
      <c r="J5" s="6">
        <v>7214910</v>
      </c>
      <c r="K5" s="25">
        <v>7936401</v>
      </c>
    </row>
    <row r="6" spans="1:11" ht="13.5">
      <c r="A6" s="22" t="s">
        <v>18</v>
      </c>
      <c r="B6" s="6">
        <v>25122366</v>
      </c>
      <c r="C6" s="6">
        <v>29778441</v>
      </c>
      <c r="D6" s="23">
        <v>30838301</v>
      </c>
      <c r="E6" s="24">
        <v>37950969</v>
      </c>
      <c r="F6" s="6">
        <v>38818557</v>
      </c>
      <c r="G6" s="25">
        <v>38818557</v>
      </c>
      <c r="H6" s="26">
        <v>0</v>
      </c>
      <c r="I6" s="24">
        <v>43227469</v>
      </c>
      <c r="J6" s="6">
        <v>46565339</v>
      </c>
      <c r="K6" s="25">
        <v>50162297</v>
      </c>
    </row>
    <row r="7" spans="1:11" ht="13.5">
      <c r="A7" s="22" t="s">
        <v>19</v>
      </c>
      <c r="B7" s="6">
        <v>118845</v>
      </c>
      <c r="C7" s="6">
        <v>222356</v>
      </c>
      <c r="D7" s="23">
        <v>439818</v>
      </c>
      <c r="E7" s="24">
        <v>250000</v>
      </c>
      <c r="F7" s="6">
        <v>400000</v>
      </c>
      <c r="G7" s="25">
        <v>400000</v>
      </c>
      <c r="H7" s="26">
        <v>0</v>
      </c>
      <c r="I7" s="24">
        <v>350000</v>
      </c>
      <c r="J7" s="6">
        <v>400000</v>
      </c>
      <c r="K7" s="25">
        <v>350000</v>
      </c>
    </row>
    <row r="8" spans="1:11" ht="13.5">
      <c r="A8" s="22" t="s">
        <v>20</v>
      </c>
      <c r="B8" s="6">
        <v>19794586</v>
      </c>
      <c r="C8" s="6">
        <v>23815670</v>
      </c>
      <c r="D8" s="23">
        <v>28383572</v>
      </c>
      <c r="E8" s="24">
        <v>25542000</v>
      </c>
      <c r="F8" s="6">
        <v>25542000</v>
      </c>
      <c r="G8" s="25">
        <v>25542000</v>
      </c>
      <c r="H8" s="26">
        <v>0</v>
      </c>
      <c r="I8" s="24">
        <v>25958000</v>
      </c>
      <c r="J8" s="6">
        <v>24376000</v>
      </c>
      <c r="K8" s="25">
        <v>24428000</v>
      </c>
    </row>
    <row r="9" spans="1:11" ht="13.5">
      <c r="A9" s="22" t="s">
        <v>21</v>
      </c>
      <c r="B9" s="6">
        <v>3364910</v>
      </c>
      <c r="C9" s="6">
        <v>7860410</v>
      </c>
      <c r="D9" s="23">
        <v>3522609</v>
      </c>
      <c r="E9" s="24">
        <v>10068407</v>
      </c>
      <c r="F9" s="6">
        <v>9840272</v>
      </c>
      <c r="G9" s="25">
        <v>9840272</v>
      </c>
      <c r="H9" s="26">
        <v>0</v>
      </c>
      <c r="I9" s="24">
        <v>9825314</v>
      </c>
      <c r="J9" s="6">
        <v>9693333</v>
      </c>
      <c r="K9" s="25">
        <v>9963394</v>
      </c>
    </row>
    <row r="10" spans="1:11" ht="25.5">
      <c r="A10" s="27" t="s">
        <v>105</v>
      </c>
      <c r="B10" s="28">
        <f>SUM(B5:B9)</f>
        <v>52834908</v>
      </c>
      <c r="C10" s="29">
        <f aca="true" t="shared" si="0" ref="C10:K10">SUM(C5:C9)</f>
        <v>66496423</v>
      </c>
      <c r="D10" s="30">
        <f t="shared" si="0"/>
        <v>68863700</v>
      </c>
      <c r="E10" s="28">
        <f t="shared" si="0"/>
        <v>80072726</v>
      </c>
      <c r="F10" s="29">
        <f t="shared" si="0"/>
        <v>80812012</v>
      </c>
      <c r="G10" s="31">
        <f t="shared" si="0"/>
        <v>80812012</v>
      </c>
      <c r="H10" s="32">
        <f t="shared" si="0"/>
        <v>0</v>
      </c>
      <c r="I10" s="28">
        <f t="shared" si="0"/>
        <v>85919792</v>
      </c>
      <c r="J10" s="29">
        <f t="shared" si="0"/>
        <v>88249582</v>
      </c>
      <c r="K10" s="31">
        <f t="shared" si="0"/>
        <v>92840092</v>
      </c>
    </row>
    <row r="11" spans="1:11" ht="13.5">
      <c r="A11" s="22" t="s">
        <v>22</v>
      </c>
      <c r="B11" s="6">
        <v>21618691</v>
      </c>
      <c r="C11" s="6">
        <v>23380196</v>
      </c>
      <c r="D11" s="23">
        <v>25309374</v>
      </c>
      <c r="E11" s="24">
        <v>28353958</v>
      </c>
      <c r="F11" s="6">
        <v>29728318</v>
      </c>
      <c r="G11" s="25">
        <v>29728318</v>
      </c>
      <c r="H11" s="26">
        <v>0</v>
      </c>
      <c r="I11" s="24">
        <v>32081137</v>
      </c>
      <c r="J11" s="6">
        <v>34156323</v>
      </c>
      <c r="K11" s="25">
        <v>37182570</v>
      </c>
    </row>
    <row r="12" spans="1:11" ht="13.5">
      <c r="A12" s="22" t="s">
        <v>23</v>
      </c>
      <c r="B12" s="6">
        <v>2061909</v>
      </c>
      <c r="C12" s="6">
        <v>2220514</v>
      </c>
      <c r="D12" s="23">
        <v>2372134</v>
      </c>
      <c r="E12" s="24">
        <v>2590045</v>
      </c>
      <c r="F12" s="6">
        <v>2590045</v>
      </c>
      <c r="G12" s="25">
        <v>2590045</v>
      </c>
      <c r="H12" s="26">
        <v>0</v>
      </c>
      <c r="I12" s="24">
        <v>2771348</v>
      </c>
      <c r="J12" s="6">
        <v>2965342</v>
      </c>
      <c r="K12" s="25">
        <v>3172916</v>
      </c>
    </row>
    <row r="13" spans="1:11" ht="13.5">
      <c r="A13" s="22" t="s">
        <v>106</v>
      </c>
      <c r="B13" s="6">
        <v>4639363</v>
      </c>
      <c r="C13" s="6">
        <v>5275885</v>
      </c>
      <c r="D13" s="23">
        <v>3776336</v>
      </c>
      <c r="E13" s="24">
        <v>4477715</v>
      </c>
      <c r="F13" s="6">
        <v>4315256</v>
      </c>
      <c r="G13" s="25">
        <v>4315256</v>
      </c>
      <c r="H13" s="26">
        <v>0</v>
      </c>
      <c r="I13" s="24">
        <v>4315256</v>
      </c>
      <c r="J13" s="6">
        <v>4300486</v>
      </c>
      <c r="K13" s="25">
        <v>4253626</v>
      </c>
    </row>
    <row r="14" spans="1:11" ht="13.5">
      <c r="A14" s="22" t="s">
        <v>24</v>
      </c>
      <c r="B14" s="6">
        <v>1156710</v>
      </c>
      <c r="C14" s="6">
        <v>1249739</v>
      </c>
      <c r="D14" s="23">
        <v>1339080</v>
      </c>
      <c r="E14" s="24">
        <v>1528032</v>
      </c>
      <c r="F14" s="6">
        <v>1431257</v>
      </c>
      <c r="G14" s="25">
        <v>1431257</v>
      </c>
      <c r="H14" s="26">
        <v>0</v>
      </c>
      <c r="I14" s="24">
        <v>1682225</v>
      </c>
      <c r="J14" s="6">
        <v>589790</v>
      </c>
      <c r="K14" s="25">
        <v>645720</v>
      </c>
    </row>
    <row r="15" spans="1:11" ht="13.5">
      <c r="A15" s="22" t="s">
        <v>25</v>
      </c>
      <c r="B15" s="6">
        <v>13611437</v>
      </c>
      <c r="C15" s="6">
        <v>16321245</v>
      </c>
      <c r="D15" s="23">
        <v>17819761</v>
      </c>
      <c r="E15" s="24">
        <v>22713920</v>
      </c>
      <c r="F15" s="6">
        <v>22263020</v>
      </c>
      <c r="G15" s="25">
        <v>22263020</v>
      </c>
      <c r="H15" s="26">
        <v>0</v>
      </c>
      <c r="I15" s="24">
        <v>24899950</v>
      </c>
      <c r="J15" s="6">
        <v>26024268</v>
      </c>
      <c r="K15" s="25">
        <v>28117365</v>
      </c>
    </row>
    <row r="16" spans="1:11" ht="13.5">
      <c r="A16" s="33" t="s">
        <v>26</v>
      </c>
      <c r="B16" s="6">
        <v>303767</v>
      </c>
      <c r="C16" s="6">
        <v>272913</v>
      </c>
      <c r="D16" s="23">
        <v>246388</v>
      </c>
      <c r="E16" s="24">
        <v>159530</v>
      </c>
      <c r="F16" s="6">
        <v>164970</v>
      </c>
      <c r="G16" s="25">
        <v>164970</v>
      </c>
      <c r="H16" s="26">
        <v>0</v>
      </c>
      <c r="I16" s="24">
        <v>181467</v>
      </c>
      <c r="J16" s="6">
        <v>192355</v>
      </c>
      <c r="K16" s="25">
        <v>203896</v>
      </c>
    </row>
    <row r="17" spans="1:11" ht="13.5">
      <c r="A17" s="22" t="s">
        <v>27</v>
      </c>
      <c r="B17" s="6">
        <v>15234035</v>
      </c>
      <c r="C17" s="6">
        <v>28208386</v>
      </c>
      <c r="D17" s="23">
        <v>21096733</v>
      </c>
      <c r="E17" s="24">
        <v>19868758</v>
      </c>
      <c r="F17" s="6">
        <v>20207454</v>
      </c>
      <c r="G17" s="25">
        <v>20207454</v>
      </c>
      <c r="H17" s="26">
        <v>0</v>
      </c>
      <c r="I17" s="24">
        <v>19925381</v>
      </c>
      <c r="J17" s="6">
        <v>21893116</v>
      </c>
      <c r="K17" s="25">
        <v>23305441</v>
      </c>
    </row>
    <row r="18" spans="1:11" ht="13.5">
      <c r="A18" s="34" t="s">
        <v>28</v>
      </c>
      <c r="B18" s="35">
        <f>SUM(B11:B17)</f>
        <v>58625912</v>
      </c>
      <c r="C18" s="36">
        <f aca="true" t="shared" si="1" ref="C18:K18">SUM(C11:C17)</f>
        <v>76928878</v>
      </c>
      <c r="D18" s="37">
        <f t="shared" si="1"/>
        <v>71959806</v>
      </c>
      <c r="E18" s="35">
        <f t="shared" si="1"/>
        <v>79691958</v>
      </c>
      <c r="F18" s="36">
        <f t="shared" si="1"/>
        <v>80700320</v>
      </c>
      <c r="G18" s="38">
        <f t="shared" si="1"/>
        <v>80700320</v>
      </c>
      <c r="H18" s="39">
        <f t="shared" si="1"/>
        <v>0</v>
      </c>
      <c r="I18" s="35">
        <f t="shared" si="1"/>
        <v>85856764</v>
      </c>
      <c r="J18" s="36">
        <f t="shared" si="1"/>
        <v>90121680</v>
      </c>
      <c r="K18" s="38">
        <f t="shared" si="1"/>
        <v>96881534</v>
      </c>
    </row>
    <row r="19" spans="1:11" ht="13.5">
      <c r="A19" s="34" t="s">
        <v>29</v>
      </c>
      <c r="B19" s="40">
        <f>+B10-B18</f>
        <v>-5791004</v>
      </c>
      <c r="C19" s="41">
        <f aca="true" t="shared" si="2" ref="C19:K19">+C10-C18</f>
        <v>-10432455</v>
      </c>
      <c r="D19" s="42">
        <f t="shared" si="2"/>
        <v>-3096106</v>
      </c>
      <c r="E19" s="40">
        <f t="shared" si="2"/>
        <v>380768</v>
      </c>
      <c r="F19" s="41">
        <f t="shared" si="2"/>
        <v>111692</v>
      </c>
      <c r="G19" s="43">
        <f t="shared" si="2"/>
        <v>111692</v>
      </c>
      <c r="H19" s="44">
        <f t="shared" si="2"/>
        <v>0</v>
      </c>
      <c r="I19" s="40">
        <f t="shared" si="2"/>
        <v>63028</v>
      </c>
      <c r="J19" s="41">
        <f t="shared" si="2"/>
        <v>-1872098</v>
      </c>
      <c r="K19" s="43">
        <f t="shared" si="2"/>
        <v>-4041442</v>
      </c>
    </row>
    <row r="20" spans="1:11" ht="13.5">
      <c r="A20" s="22" t="s">
        <v>30</v>
      </c>
      <c r="B20" s="24">
        <v>13804951</v>
      </c>
      <c r="C20" s="6">
        <v>12337523</v>
      </c>
      <c r="D20" s="23">
        <v>25167485</v>
      </c>
      <c r="E20" s="24">
        <v>11753000</v>
      </c>
      <c r="F20" s="6">
        <v>21553000</v>
      </c>
      <c r="G20" s="25">
        <v>21553000</v>
      </c>
      <c r="H20" s="26">
        <v>0</v>
      </c>
      <c r="I20" s="24">
        <v>26383000</v>
      </c>
      <c r="J20" s="6">
        <v>58388000</v>
      </c>
      <c r="K20" s="25">
        <v>51012000</v>
      </c>
    </row>
    <row r="21" spans="1:11" ht="13.5">
      <c r="A21" s="22" t="s">
        <v>107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108</v>
      </c>
      <c r="B22" s="51">
        <f>SUM(B19:B21)</f>
        <v>8013947</v>
      </c>
      <c r="C22" s="52">
        <f aca="true" t="shared" si="3" ref="C22:K22">SUM(C19:C21)</f>
        <v>1905068</v>
      </c>
      <c r="D22" s="53">
        <f t="shared" si="3"/>
        <v>22071379</v>
      </c>
      <c r="E22" s="51">
        <f t="shared" si="3"/>
        <v>12133768</v>
      </c>
      <c r="F22" s="52">
        <f t="shared" si="3"/>
        <v>21664692</v>
      </c>
      <c r="G22" s="54">
        <f t="shared" si="3"/>
        <v>21664692</v>
      </c>
      <c r="H22" s="55">
        <f t="shared" si="3"/>
        <v>0</v>
      </c>
      <c r="I22" s="51">
        <f t="shared" si="3"/>
        <v>26446028</v>
      </c>
      <c r="J22" s="52">
        <f t="shared" si="3"/>
        <v>56515902</v>
      </c>
      <c r="K22" s="54">
        <f t="shared" si="3"/>
        <v>46970558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8013947</v>
      </c>
      <c r="C24" s="41">
        <f aca="true" t="shared" si="4" ref="C24:K24">SUM(C22:C23)</f>
        <v>1905068</v>
      </c>
      <c r="D24" s="42">
        <f t="shared" si="4"/>
        <v>22071379</v>
      </c>
      <c r="E24" s="40">
        <f t="shared" si="4"/>
        <v>12133768</v>
      </c>
      <c r="F24" s="41">
        <f t="shared" si="4"/>
        <v>21664692</v>
      </c>
      <c r="G24" s="43">
        <f t="shared" si="4"/>
        <v>21664692</v>
      </c>
      <c r="H24" s="44">
        <f t="shared" si="4"/>
        <v>0</v>
      </c>
      <c r="I24" s="40">
        <f t="shared" si="4"/>
        <v>26446028</v>
      </c>
      <c r="J24" s="41">
        <f t="shared" si="4"/>
        <v>56515902</v>
      </c>
      <c r="K24" s="43">
        <f t="shared" si="4"/>
        <v>46970558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109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12599628</v>
      </c>
      <c r="C27" s="7">
        <v>13120561</v>
      </c>
      <c r="D27" s="64">
        <v>25381594</v>
      </c>
      <c r="E27" s="65">
        <v>19368000</v>
      </c>
      <c r="F27" s="7">
        <v>25185600</v>
      </c>
      <c r="G27" s="66">
        <v>25185600</v>
      </c>
      <c r="H27" s="67">
        <v>0</v>
      </c>
      <c r="I27" s="65">
        <v>26473809</v>
      </c>
      <c r="J27" s="7">
        <v>58388000</v>
      </c>
      <c r="K27" s="66">
        <v>51012000</v>
      </c>
    </row>
    <row r="28" spans="1:11" ht="13.5">
      <c r="A28" s="68" t="s">
        <v>30</v>
      </c>
      <c r="B28" s="6">
        <v>12514863</v>
      </c>
      <c r="C28" s="6">
        <v>13023902</v>
      </c>
      <c r="D28" s="23">
        <v>25052250</v>
      </c>
      <c r="E28" s="24">
        <v>17753000</v>
      </c>
      <c r="F28" s="6">
        <v>21747100</v>
      </c>
      <c r="G28" s="25">
        <v>21747100</v>
      </c>
      <c r="H28" s="26">
        <v>0</v>
      </c>
      <c r="I28" s="24">
        <v>26383809</v>
      </c>
      <c r="J28" s="6">
        <v>58388000</v>
      </c>
      <c r="K28" s="25">
        <v>51012000</v>
      </c>
    </row>
    <row r="29" spans="1:11" ht="13.5">
      <c r="A29" s="22" t="s">
        <v>110</v>
      </c>
      <c r="B29" s="6">
        <v>0</v>
      </c>
      <c r="C29" s="6">
        <v>43910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1500000</v>
      </c>
      <c r="F30" s="6">
        <v>1500000</v>
      </c>
      <c r="G30" s="25">
        <v>1500000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84765</v>
      </c>
      <c r="C31" s="6">
        <v>52749</v>
      </c>
      <c r="D31" s="23">
        <v>329345</v>
      </c>
      <c r="E31" s="24">
        <v>115000</v>
      </c>
      <c r="F31" s="6">
        <v>1938500</v>
      </c>
      <c r="G31" s="25">
        <v>1938500</v>
      </c>
      <c r="H31" s="26">
        <v>0</v>
      </c>
      <c r="I31" s="24">
        <v>90000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12599628</v>
      </c>
      <c r="C32" s="7">
        <f aca="true" t="shared" si="5" ref="C32:K32">SUM(C28:C31)</f>
        <v>13120561</v>
      </c>
      <c r="D32" s="64">
        <f t="shared" si="5"/>
        <v>25381595</v>
      </c>
      <c r="E32" s="65">
        <f t="shared" si="5"/>
        <v>19368000</v>
      </c>
      <c r="F32" s="7">
        <f t="shared" si="5"/>
        <v>25185600</v>
      </c>
      <c r="G32" s="66">
        <f t="shared" si="5"/>
        <v>25185600</v>
      </c>
      <c r="H32" s="67">
        <f t="shared" si="5"/>
        <v>0</v>
      </c>
      <c r="I32" s="65">
        <f t="shared" si="5"/>
        <v>26473809</v>
      </c>
      <c r="J32" s="7">
        <f t="shared" si="5"/>
        <v>58388000</v>
      </c>
      <c r="K32" s="66">
        <f t="shared" si="5"/>
        <v>51012000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13034356</v>
      </c>
      <c r="C35" s="6">
        <v>21453253</v>
      </c>
      <c r="D35" s="23">
        <v>20028750</v>
      </c>
      <c r="E35" s="24">
        <v>16918563</v>
      </c>
      <c r="F35" s="6">
        <v>17749140</v>
      </c>
      <c r="G35" s="25">
        <v>17749140</v>
      </c>
      <c r="H35" s="26">
        <v>21478674</v>
      </c>
      <c r="I35" s="24">
        <v>21783588</v>
      </c>
      <c r="J35" s="6">
        <v>32959247</v>
      </c>
      <c r="K35" s="25">
        <v>36706778</v>
      </c>
    </row>
    <row r="36" spans="1:11" ht="13.5">
      <c r="A36" s="22" t="s">
        <v>39</v>
      </c>
      <c r="B36" s="6">
        <v>94105211</v>
      </c>
      <c r="C36" s="6">
        <v>100213056</v>
      </c>
      <c r="D36" s="23">
        <v>121092806</v>
      </c>
      <c r="E36" s="24">
        <v>129872844</v>
      </c>
      <c r="F36" s="6">
        <v>139516135</v>
      </c>
      <c r="G36" s="25">
        <v>139516135</v>
      </c>
      <c r="H36" s="26">
        <v>133643401</v>
      </c>
      <c r="I36" s="24">
        <v>157182456</v>
      </c>
      <c r="J36" s="6">
        <v>208399999</v>
      </c>
      <c r="K36" s="25">
        <v>248893741</v>
      </c>
    </row>
    <row r="37" spans="1:11" ht="13.5">
      <c r="A37" s="22" t="s">
        <v>40</v>
      </c>
      <c r="B37" s="6">
        <v>14518630</v>
      </c>
      <c r="C37" s="6">
        <v>18277004</v>
      </c>
      <c r="D37" s="23">
        <v>14575735</v>
      </c>
      <c r="E37" s="24">
        <v>4339011</v>
      </c>
      <c r="F37" s="6">
        <v>4316906</v>
      </c>
      <c r="G37" s="25">
        <v>4316906</v>
      </c>
      <c r="H37" s="26">
        <v>32595795</v>
      </c>
      <c r="I37" s="24">
        <v>4514906</v>
      </c>
      <c r="J37" s="6">
        <v>4735906</v>
      </c>
      <c r="K37" s="25">
        <v>4969906</v>
      </c>
    </row>
    <row r="38" spans="1:11" ht="13.5">
      <c r="A38" s="22" t="s">
        <v>41</v>
      </c>
      <c r="B38" s="6">
        <v>13252689</v>
      </c>
      <c r="C38" s="6">
        <v>14245487</v>
      </c>
      <c r="D38" s="23">
        <v>16621673</v>
      </c>
      <c r="E38" s="24">
        <v>20770485</v>
      </c>
      <c r="F38" s="6">
        <v>20656368</v>
      </c>
      <c r="G38" s="25">
        <v>20656368</v>
      </c>
      <c r="H38" s="26">
        <v>17566589</v>
      </c>
      <c r="I38" s="24">
        <v>20651431</v>
      </c>
      <c r="J38" s="6">
        <v>21160058</v>
      </c>
      <c r="K38" s="25">
        <v>21805774</v>
      </c>
    </row>
    <row r="39" spans="1:11" ht="13.5">
      <c r="A39" s="22" t="s">
        <v>42</v>
      </c>
      <c r="B39" s="6">
        <v>79368248</v>
      </c>
      <c r="C39" s="6">
        <v>89143818</v>
      </c>
      <c r="D39" s="23">
        <v>109924148</v>
      </c>
      <c r="E39" s="24">
        <v>121681911</v>
      </c>
      <c r="F39" s="6">
        <v>132292001</v>
      </c>
      <c r="G39" s="25">
        <v>132292001</v>
      </c>
      <c r="H39" s="26">
        <v>104959691</v>
      </c>
      <c r="I39" s="24">
        <v>153799707</v>
      </c>
      <c r="J39" s="6">
        <v>215463282</v>
      </c>
      <c r="K39" s="25">
        <v>258824839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7647624</v>
      </c>
      <c r="C42" s="6">
        <v>14216401</v>
      </c>
      <c r="D42" s="23">
        <v>28392635</v>
      </c>
      <c r="E42" s="24">
        <v>18908839</v>
      </c>
      <c r="F42" s="6">
        <v>22299497</v>
      </c>
      <c r="G42" s="25">
        <v>22299497</v>
      </c>
      <c r="H42" s="26">
        <v>18473242</v>
      </c>
      <c r="I42" s="24">
        <v>24353228</v>
      </c>
      <c r="J42" s="6">
        <v>56621154</v>
      </c>
      <c r="K42" s="25">
        <v>47092670</v>
      </c>
    </row>
    <row r="43" spans="1:11" ht="13.5">
      <c r="A43" s="22" t="s">
        <v>45</v>
      </c>
      <c r="B43" s="6">
        <v>-14705816</v>
      </c>
      <c r="C43" s="6">
        <v>-10317240</v>
      </c>
      <c r="D43" s="23">
        <v>-25552607</v>
      </c>
      <c r="E43" s="24">
        <v>-19368000</v>
      </c>
      <c r="F43" s="6">
        <v>-23338176</v>
      </c>
      <c r="G43" s="25">
        <v>-23338176</v>
      </c>
      <c r="H43" s="26">
        <v>-17105870</v>
      </c>
      <c r="I43" s="24">
        <v>-23221932</v>
      </c>
      <c r="J43" s="6">
        <v>-51217543</v>
      </c>
      <c r="K43" s="25">
        <v>-44747368</v>
      </c>
    </row>
    <row r="44" spans="1:11" ht="13.5">
      <c r="A44" s="22" t="s">
        <v>46</v>
      </c>
      <c r="B44" s="6">
        <v>-553782</v>
      </c>
      <c r="C44" s="6">
        <v>-616675</v>
      </c>
      <c r="D44" s="23">
        <v>-209808</v>
      </c>
      <c r="E44" s="24">
        <v>558790</v>
      </c>
      <c r="F44" s="6">
        <v>558790</v>
      </c>
      <c r="G44" s="25">
        <v>558790</v>
      </c>
      <c r="H44" s="26">
        <v>-653521</v>
      </c>
      <c r="I44" s="24">
        <v>-457716</v>
      </c>
      <c r="J44" s="6">
        <v>-22387</v>
      </c>
      <c r="K44" s="25">
        <v>64000</v>
      </c>
    </row>
    <row r="45" spans="1:11" ht="13.5">
      <c r="A45" s="34" t="s">
        <v>47</v>
      </c>
      <c r="B45" s="7">
        <v>1706796</v>
      </c>
      <c r="C45" s="7">
        <v>4989282</v>
      </c>
      <c r="D45" s="64">
        <v>-2359062</v>
      </c>
      <c r="E45" s="65">
        <v>-616913</v>
      </c>
      <c r="F45" s="7">
        <v>6922</v>
      </c>
      <c r="G45" s="66">
        <v>6922</v>
      </c>
      <c r="H45" s="67">
        <v>1200662</v>
      </c>
      <c r="I45" s="65">
        <v>680580</v>
      </c>
      <c r="J45" s="7">
        <v>6061804</v>
      </c>
      <c r="K45" s="66">
        <v>8471106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1706796</v>
      </c>
      <c r="C48" s="6">
        <v>4989282</v>
      </c>
      <c r="D48" s="23">
        <v>2359062</v>
      </c>
      <c r="E48" s="24">
        <v>-109643</v>
      </c>
      <c r="F48" s="6">
        <v>779172</v>
      </c>
      <c r="G48" s="25">
        <v>779172</v>
      </c>
      <c r="H48" s="26">
        <v>3333691</v>
      </c>
      <c r="I48" s="24">
        <v>1453530</v>
      </c>
      <c r="J48" s="6">
        <v>6835066</v>
      </c>
      <c r="K48" s="25">
        <v>9243270</v>
      </c>
    </row>
    <row r="49" spans="1:11" ht="13.5">
      <c r="A49" s="22" t="s">
        <v>50</v>
      </c>
      <c r="B49" s="6">
        <f>+B75</f>
        <v>-1773659.7601443287</v>
      </c>
      <c r="C49" s="6">
        <f aca="true" t="shared" si="6" ref="C49:K49">+C75</f>
        <v>114389.97440503724</v>
      </c>
      <c r="D49" s="23">
        <f t="shared" si="6"/>
        <v>-6859161.681863751</v>
      </c>
      <c r="E49" s="24">
        <f t="shared" si="6"/>
        <v>-11830895.69884218</v>
      </c>
      <c r="F49" s="6">
        <f t="shared" si="6"/>
        <v>-12008039.385095924</v>
      </c>
      <c r="G49" s="25">
        <f t="shared" si="6"/>
        <v>-12008039.385095924</v>
      </c>
      <c r="H49" s="26">
        <f t="shared" si="6"/>
        <v>29726297</v>
      </c>
      <c r="I49" s="24">
        <f t="shared" si="6"/>
        <v>-13998050.647380235</v>
      </c>
      <c r="J49" s="6">
        <f t="shared" si="6"/>
        <v>-19185461.024554405</v>
      </c>
      <c r="K49" s="25">
        <f t="shared" si="6"/>
        <v>-20363935.219982</v>
      </c>
    </row>
    <row r="50" spans="1:11" ht="13.5">
      <c r="A50" s="34" t="s">
        <v>51</v>
      </c>
      <c r="B50" s="7">
        <f>+B48-B49</f>
        <v>3480455.7601443287</v>
      </c>
      <c r="C50" s="7">
        <f aca="true" t="shared" si="7" ref="C50:K50">+C48-C49</f>
        <v>4874892.025594963</v>
      </c>
      <c r="D50" s="64">
        <f t="shared" si="7"/>
        <v>9218223.681863751</v>
      </c>
      <c r="E50" s="65">
        <f t="shared" si="7"/>
        <v>11721252.69884218</v>
      </c>
      <c r="F50" s="7">
        <f t="shared" si="7"/>
        <v>12787211.385095924</v>
      </c>
      <c r="G50" s="66">
        <f t="shared" si="7"/>
        <v>12787211.385095924</v>
      </c>
      <c r="H50" s="67">
        <f t="shared" si="7"/>
        <v>-26392606</v>
      </c>
      <c r="I50" s="65">
        <f t="shared" si="7"/>
        <v>15451580.647380235</v>
      </c>
      <c r="J50" s="7">
        <f t="shared" si="7"/>
        <v>26020527.024554405</v>
      </c>
      <c r="K50" s="66">
        <f t="shared" si="7"/>
        <v>29607205.219982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24767628</v>
      </c>
      <c r="C53" s="6">
        <v>25606561</v>
      </c>
      <c r="D53" s="23">
        <v>14085256</v>
      </c>
      <c r="E53" s="24">
        <v>23852015</v>
      </c>
      <c r="F53" s="6">
        <v>29669615</v>
      </c>
      <c r="G53" s="25">
        <v>29669615</v>
      </c>
      <c r="H53" s="26">
        <v>4484015</v>
      </c>
      <c r="I53" s="24">
        <v>26473809</v>
      </c>
      <c r="J53" s="6">
        <v>58388000</v>
      </c>
      <c r="K53" s="25">
        <v>51012000</v>
      </c>
    </row>
    <row r="54" spans="1:11" ht="13.5">
      <c r="A54" s="22" t="s">
        <v>106</v>
      </c>
      <c r="B54" s="6">
        <v>4639363</v>
      </c>
      <c r="C54" s="6">
        <v>5275885</v>
      </c>
      <c r="D54" s="23">
        <v>3776336</v>
      </c>
      <c r="E54" s="24">
        <v>4477715</v>
      </c>
      <c r="F54" s="6">
        <v>4315256</v>
      </c>
      <c r="G54" s="25">
        <v>4315256</v>
      </c>
      <c r="H54" s="26">
        <v>0</v>
      </c>
      <c r="I54" s="24">
        <v>4315256</v>
      </c>
      <c r="J54" s="6">
        <v>4300486</v>
      </c>
      <c r="K54" s="25">
        <v>4253626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1849963</v>
      </c>
      <c r="C56" s="6">
        <v>2907715</v>
      </c>
      <c r="D56" s="23">
        <v>2802980</v>
      </c>
      <c r="E56" s="24">
        <v>3757920</v>
      </c>
      <c r="F56" s="6">
        <v>3307020</v>
      </c>
      <c r="G56" s="25">
        <v>3307020</v>
      </c>
      <c r="H56" s="26">
        <v>0</v>
      </c>
      <c r="I56" s="24">
        <v>3765470</v>
      </c>
      <c r="J56" s="6">
        <v>3264310</v>
      </c>
      <c r="K56" s="25">
        <v>3537090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6917069</v>
      </c>
      <c r="F59" s="6">
        <v>0</v>
      </c>
      <c r="G59" s="25">
        <v>0</v>
      </c>
      <c r="H59" s="26">
        <v>0</v>
      </c>
      <c r="I59" s="24">
        <v>4671597</v>
      </c>
      <c r="J59" s="6">
        <v>5138757</v>
      </c>
      <c r="K59" s="25">
        <v>5652632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8319544</v>
      </c>
      <c r="F60" s="6">
        <v>0</v>
      </c>
      <c r="G60" s="25">
        <v>0</v>
      </c>
      <c r="H60" s="26">
        <v>0</v>
      </c>
      <c r="I60" s="24">
        <v>7105150</v>
      </c>
      <c r="J60" s="6">
        <v>6901870</v>
      </c>
      <c r="K60" s="25">
        <v>6810903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111</v>
      </c>
      <c r="B70" s="5">
        <f>IF(ISERROR(B71/B72),0,(B71/B72))</f>
        <v>1.064046731560677</v>
      </c>
      <c r="C70" s="5">
        <f aca="true" t="shared" si="8" ref="C70:K70">IF(ISERROR(C71/C72),0,(C71/C72))</f>
        <v>0.8393845390015082</v>
      </c>
      <c r="D70" s="5">
        <f t="shared" si="8"/>
        <v>0.947942324630994</v>
      </c>
      <c r="E70" s="5">
        <f t="shared" si="8"/>
        <v>0.741013504498816</v>
      </c>
      <c r="F70" s="5">
        <f t="shared" si="8"/>
        <v>0.7683150133081801</v>
      </c>
      <c r="G70" s="5">
        <f t="shared" si="8"/>
        <v>0.7683150133081801</v>
      </c>
      <c r="H70" s="5">
        <f t="shared" si="8"/>
        <v>0</v>
      </c>
      <c r="I70" s="5">
        <f t="shared" si="8"/>
        <v>0.7391347000606859</v>
      </c>
      <c r="J70" s="5">
        <f t="shared" si="8"/>
        <v>0.7738429666691885</v>
      </c>
      <c r="K70" s="5">
        <f t="shared" si="8"/>
        <v>0.7790257313865698</v>
      </c>
    </row>
    <row r="71" spans="1:11" ht="12.75" hidden="1">
      <c r="A71" s="1" t="s">
        <v>112</v>
      </c>
      <c r="B71" s="1">
        <f>+B83</f>
        <v>35029990</v>
      </c>
      <c r="C71" s="1">
        <f aca="true" t="shared" si="9" ref="C71:K71">+C83</f>
        <v>32345261</v>
      </c>
      <c r="D71" s="1">
        <f t="shared" si="9"/>
        <v>37818178</v>
      </c>
      <c r="E71" s="1">
        <f t="shared" si="9"/>
        <v>40222751</v>
      </c>
      <c r="F71" s="1">
        <f t="shared" si="9"/>
        <v>42157454</v>
      </c>
      <c r="G71" s="1">
        <f t="shared" si="9"/>
        <v>42157454</v>
      </c>
      <c r="H71" s="1">
        <f t="shared" si="9"/>
        <v>34005969</v>
      </c>
      <c r="I71" s="1">
        <f t="shared" si="9"/>
        <v>44061144</v>
      </c>
      <c r="J71" s="1">
        <f t="shared" si="9"/>
        <v>49118585</v>
      </c>
      <c r="K71" s="1">
        <f t="shared" si="9"/>
        <v>53022121</v>
      </c>
    </row>
    <row r="72" spans="1:11" ht="12.75" hidden="1">
      <c r="A72" s="1" t="s">
        <v>113</v>
      </c>
      <c r="B72" s="1">
        <f>+B77</f>
        <v>32921477</v>
      </c>
      <c r="C72" s="1">
        <f aca="true" t="shared" si="10" ref="C72:K72">+C77</f>
        <v>38534497</v>
      </c>
      <c r="D72" s="1">
        <f t="shared" si="10"/>
        <v>39895020</v>
      </c>
      <c r="E72" s="1">
        <f t="shared" si="10"/>
        <v>54280726</v>
      </c>
      <c r="F72" s="1">
        <f t="shared" si="10"/>
        <v>54870012</v>
      </c>
      <c r="G72" s="1">
        <f t="shared" si="10"/>
        <v>54870012</v>
      </c>
      <c r="H72" s="1">
        <f t="shared" si="10"/>
        <v>0</v>
      </c>
      <c r="I72" s="1">
        <f t="shared" si="10"/>
        <v>59611792</v>
      </c>
      <c r="J72" s="1">
        <f t="shared" si="10"/>
        <v>63473582</v>
      </c>
      <c r="K72" s="1">
        <f t="shared" si="10"/>
        <v>68062092</v>
      </c>
    </row>
    <row r="73" spans="1:11" ht="12.75" hidden="1">
      <c r="A73" s="1" t="s">
        <v>114</v>
      </c>
      <c r="B73" s="1">
        <f>+B74</f>
        <v>4285109</v>
      </c>
      <c r="C73" s="1">
        <f aca="true" t="shared" si="11" ref="C73:K73">+(C78+C80+C81+C82)-(B78+B80+B81+B82)</f>
        <v>4256353</v>
      </c>
      <c r="D73" s="1">
        <f t="shared" si="11"/>
        <v>1293266</v>
      </c>
      <c r="E73" s="1">
        <f t="shared" si="11"/>
        <v>-1842357</v>
      </c>
      <c r="F73" s="1">
        <f>+(F78+F80+F81+F82)-(D78+D80+D81+D82)</f>
        <v>-1299311</v>
      </c>
      <c r="G73" s="1">
        <f>+(G78+G80+G81+G82)-(D78+D80+D81+D82)</f>
        <v>-1299311</v>
      </c>
      <c r="H73" s="1">
        <f>+(H78+H80+H81+H82)-(D78+D80+D81+D82)</f>
        <v>-124296</v>
      </c>
      <c r="I73" s="1">
        <f>+(I78+I80+I81+I82)-(E78+E80+E81+E82)</f>
        <v>3903136</v>
      </c>
      <c r="J73" s="1">
        <f t="shared" si="11"/>
        <v>5794123</v>
      </c>
      <c r="K73" s="1">
        <f t="shared" si="11"/>
        <v>1339327</v>
      </c>
    </row>
    <row r="74" spans="1:11" ht="12.75" hidden="1">
      <c r="A74" s="1" t="s">
        <v>115</v>
      </c>
      <c r="B74" s="1">
        <f>+TREND(C74:E74)</f>
        <v>4285109</v>
      </c>
      <c r="C74" s="1">
        <f>+C73</f>
        <v>4256353</v>
      </c>
      <c r="D74" s="1">
        <f aca="true" t="shared" si="12" ref="D74:K74">+D73</f>
        <v>1293266</v>
      </c>
      <c r="E74" s="1">
        <f t="shared" si="12"/>
        <v>-1842357</v>
      </c>
      <c r="F74" s="1">
        <f t="shared" si="12"/>
        <v>-1299311</v>
      </c>
      <c r="G74" s="1">
        <f t="shared" si="12"/>
        <v>-1299311</v>
      </c>
      <c r="H74" s="1">
        <f t="shared" si="12"/>
        <v>-124296</v>
      </c>
      <c r="I74" s="1">
        <f t="shared" si="12"/>
        <v>3903136</v>
      </c>
      <c r="J74" s="1">
        <f t="shared" si="12"/>
        <v>5794123</v>
      </c>
      <c r="K74" s="1">
        <f t="shared" si="12"/>
        <v>1339327</v>
      </c>
    </row>
    <row r="75" spans="1:11" ht="12.75" hidden="1">
      <c r="A75" s="1" t="s">
        <v>116</v>
      </c>
      <c r="B75" s="1">
        <f>+B84-(((B80+B81+B78)*B70)-B79)</f>
        <v>-1773659.7601443287</v>
      </c>
      <c r="C75" s="1">
        <f aca="true" t="shared" si="13" ref="C75:K75">+C84-(((C80+C81+C78)*C70)-C79)</f>
        <v>114389.97440503724</v>
      </c>
      <c r="D75" s="1">
        <f t="shared" si="13"/>
        <v>-6859161.681863751</v>
      </c>
      <c r="E75" s="1">
        <f t="shared" si="13"/>
        <v>-11830895.69884218</v>
      </c>
      <c r="F75" s="1">
        <f t="shared" si="13"/>
        <v>-12008039.385095924</v>
      </c>
      <c r="G75" s="1">
        <f t="shared" si="13"/>
        <v>-12008039.385095924</v>
      </c>
      <c r="H75" s="1">
        <f t="shared" si="13"/>
        <v>29726297</v>
      </c>
      <c r="I75" s="1">
        <f t="shared" si="13"/>
        <v>-13998050.647380235</v>
      </c>
      <c r="J75" s="1">
        <f t="shared" si="13"/>
        <v>-19185461.024554405</v>
      </c>
      <c r="K75" s="1">
        <f t="shared" si="13"/>
        <v>-20363935.219982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32921477</v>
      </c>
      <c r="C77" s="3">
        <v>38534497</v>
      </c>
      <c r="D77" s="3">
        <v>39895020</v>
      </c>
      <c r="E77" s="3">
        <v>54280726</v>
      </c>
      <c r="F77" s="3">
        <v>54870012</v>
      </c>
      <c r="G77" s="3">
        <v>54870012</v>
      </c>
      <c r="H77" s="3">
        <v>0</v>
      </c>
      <c r="I77" s="3">
        <v>59611792</v>
      </c>
      <c r="J77" s="3">
        <v>63473582</v>
      </c>
      <c r="K77" s="3">
        <v>68062092</v>
      </c>
    </row>
    <row r="78" spans="1:11" ht="12.75" hidden="1">
      <c r="A78" s="2" t="s">
        <v>65</v>
      </c>
      <c r="B78" s="3">
        <v>1664919</v>
      </c>
      <c r="C78" s="3">
        <v>496412</v>
      </c>
      <c r="D78" s="3">
        <v>599591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11231279</v>
      </c>
      <c r="C79" s="3">
        <v>14176485</v>
      </c>
      <c r="D79" s="3">
        <v>10068525</v>
      </c>
      <c r="E79" s="3">
        <v>300000</v>
      </c>
      <c r="F79" s="3">
        <v>987031</v>
      </c>
      <c r="G79" s="3">
        <v>987031</v>
      </c>
      <c r="H79" s="3">
        <v>29726297</v>
      </c>
      <c r="I79" s="3">
        <v>987031</v>
      </c>
      <c r="J79" s="3">
        <v>987031</v>
      </c>
      <c r="K79" s="3">
        <v>987031</v>
      </c>
    </row>
    <row r="80" spans="1:11" ht="12.75" hidden="1">
      <c r="A80" s="2" t="s">
        <v>67</v>
      </c>
      <c r="B80" s="3">
        <v>9623838</v>
      </c>
      <c r="C80" s="3">
        <v>16168802</v>
      </c>
      <c r="D80" s="3">
        <v>16443885</v>
      </c>
      <c r="E80" s="3">
        <v>14698251</v>
      </c>
      <c r="F80" s="3">
        <v>15575689</v>
      </c>
      <c r="G80" s="3">
        <v>15575689</v>
      </c>
      <c r="H80" s="3">
        <v>18612422</v>
      </c>
      <c r="I80" s="3">
        <v>18935779</v>
      </c>
      <c r="J80" s="3">
        <v>24729902</v>
      </c>
      <c r="K80" s="3">
        <v>26069229</v>
      </c>
    </row>
    <row r="81" spans="1:11" ht="12.75" hidden="1">
      <c r="A81" s="2" t="s">
        <v>68</v>
      </c>
      <c r="B81" s="3">
        <v>933393</v>
      </c>
      <c r="C81" s="3">
        <v>87650</v>
      </c>
      <c r="D81" s="3">
        <v>813820</v>
      </c>
      <c r="E81" s="3">
        <v>1672430</v>
      </c>
      <c r="F81" s="3">
        <v>1338038</v>
      </c>
      <c r="G81" s="3">
        <v>1338038</v>
      </c>
      <c r="H81" s="3">
        <v>-523680</v>
      </c>
      <c r="I81" s="3">
        <v>1338038</v>
      </c>
      <c r="J81" s="3">
        <v>1338038</v>
      </c>
      <c r="K81" s="3">
        <v>1338038</v>
      </c>
    </row>
    <row r="82" spans="1:11" ht="12.75" hidden="1">
      <c r="A82" s="2" t="s">
        <v>69</v>
      </c>
      <c r="B82" s="3">
        <v>441269</v>
      </c>
      <c r="C82" s="3">
        <v>166908</v>
      </c>
      <c r="D82" s="3">
        <v>355742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35029990</v>
      </c>
      <c r="C83" s="3">
        <v>32345261</v>
      </c>
      <c r="D83" s="3">
        <v>37818178</v>
      </c>
      <c r="E83" s="3">
        <v>40222751</v>
      </c>
      <c r="F83" s="3">
        <v>42157454</v>
      </c>
      <c r="G83" s="3">
        <v>42157454</v>
      </c>
      <c r="H83" s="3">
        <v>34005969</v>
      </c>
      <c r="I83" s="3">
        <v>44061144</v>
      </c>
      <c r="J83" s="3">
        <v>49118585</v>
      </c>
      <c r="K83" s="3">
        <v>53022121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2015-12-01T14:55:26Z</dcterms:created>
  <dcterms:modified xsi:type="dcterms:W3CDTF">2015-12-01T14:55:58Z</dcterms:modified>
  <cp:category/>
  <cp:version/>
  <cp:contentType/>
  <cp:contentStatus/>
</cp:coreProperties>
</file>