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1" sheetId="20" r:id="rId20"/>
    <sheet name="NW402" sheetId="21" r:id="rId21"/>
    <sheet name="NW403" sheetId="22" r:id="rId22"/>
    <sheet name="NW404" sheetId="23" r:id="rId23"/>
    <sheet name="DC40" sheetId="24" r:id="rId24"/>
  </sheets>
  <definedNames>
    <definedName name="_xlnm.Print_Area" localSheetId="6">'DC37'!$A$1:$K$69</definedName>
    <definedName name="_xlnm.Print_Area" localSheetId="12">'DC38'!$A$1:$K$69</definedName>
    <definedName name="_xlnm.Print_Area" localSheetId="18">'DC39'!$A$1:$K$69</definedName>
    <definedName name="_xlnm.Print_Area" localSheetId="23">'DC40'!$A$1:$K$69</definedName>
    <definedName name="_xlnm.Print_Area" localSheetId="1">'NW371'!$A$1:$K$69</definedName>
    <definedName name="_xlnm.Print_Area" localSheetId="2">'NW372'!$A$1:$K$69</definedName>
    <definedName name="_xlnm.Print_Area" localSheetId="3">'NW373'!$A$1:$K$69</definedName>
    <definedName name="_xlnm.Print_Area" localSheetId="4">'NW374'!$A$1:$K$69</definedName>
    <definedName name="_xlnm.Print_Area" localSheetId="5">'NW375'!$A$1:$K$69</definedName>
    <definedName name="_xlnm.Print_Area" localSheetId="7">'NW381'!$A$1:$K$69</definedName>
    <definedName name="_xlnm.Print_Area" localSheetId="8">'NW382'!$A$1:$K$69</definedName>
    <definedName name="_xlnm.Print_Area" localSheetId="9">'NW383'!$A$1:$K$69</definedName>
    <definedName name="_xlnm.Print_Area" localSheetId="10">'NW384'!$A$1:$K$69</definedName>
    <definedName name="_xlnm.Print_Area" localSheetId="11">'NW385'!$A$1:$K$69</definedName>
    <definedName name="_xlnm.Print_Area" localSheetId="13">'NW392'!$A$1:$K$69</definedName>
    <definedName name="_xlnm.Print_Area" localSheetId="14">'NW393'!$A$1:$K$69</definedName>
    <definedName name="_xlnm.Print_Area" localSheetId="15">'NW394'!$A$1:$K$69</definedName>
    <definedName name="_xlnm.Print_Area" localSheetId="16">'NW396'!$A$1:$K$69</definedName>
    <definedName name="_xlnm.Print_Area" localSheetId="17">'NW397'!$A$1:$K$69</definedName>
    <definedName name="_xlnm.Print_Area" localSheetId="19">'NW401'!$A$1:$K$69</definedName>
    <definedName name="_xlnm.Print_Area" localSheetId="20">'NW402'!$A$1:$K$69</definedName>
    <definedName name="_xlnm.Print_Area" localSheetId="21">'NW403'!$A$1:$K$69</definedName>
    <definedName name="_xlnm.Print_Area" localSheetId="22">'NW404'!$A$1:$K$69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<sst xmlns="http://schemas.openxmlformats.org/spreadsheetml/2006/main" count="2136" uniqueCount="108">
  <si>
    <t>North West: Moretele(NW371) - Table A1 Budget Summary for 4th Quarter ended 30 June 2015 (Figures Finalised as at 2015/10/13)</t>
  </si>
  <si>
    <t>Description</t>
  </si>
  <si>
    <t>2011/12</t>
  </si>
  <si>
    <t>2012/13</t>
  </si>
  <si>
    <t>2013/14</t>
  </si>
  <si>
    <t>Current year 2014/15</t>
  </si>
  <si>
    <t>2015/16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</si>
  <si>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</si>
  <si>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</si>
  <si>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</si>
  <si>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</si>
  <si>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</si>
  <si>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</si>
  <si>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2015/16</t>
  </si>
  <si>
    <t>Budget Year 2016/17</t>
  </si>
  <si>
    <t>Budget Year 2017/18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</si>
  <si>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</si>
  <si>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</si>
  <si>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</si>
  <si>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</si>
  <si>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</si>
  <si>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</si>
  <si>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</si>
  <si>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</si>
  <si>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</si>
  <si>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</si>
  <si>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</si>
  <si>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</si>
  <si>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</si>
  <si>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</si>
  <si>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</si>
  <si>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</si>
  <si>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</si>
  <si>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</si>
  <si>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</si>
  <si>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</si>
  <si>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</si>
  <si>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</si>
  <si>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</si>
  <si>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</si>
  <si>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</si>
  <si>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</si>
  <si>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</si>
  <si>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</si>
  <si>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</si>
  <si>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</si>
  <si>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</si>
  <si>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</si>
  <si>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</si>
  <si>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</si>
  <si>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</si>
  <si>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</si>
  <si>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</si>
  <si>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</si>
  <si>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</si>
  <si>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</si>
  <si>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</si>
  <si>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</si>
  <si>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</si>
  <si>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</si>
  <si>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</si>
  <si>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</si>
  <si>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</si>
  <si>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</si>
  <si>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</si>
  <si>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</si>
  <si>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</si>
  <si>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</si>
  <si>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</si>
  <si>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</si>
  <si>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</si>
  <si>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</si>
  <si>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</si>
  <si>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North West: Madibeng(NW372) - Table A1 Budget Summary for 4th Quarter ended 30 June 2015 (Figures Finalised as at 2015/10/13)</t>
  </si>
  <si>
    <t>North West: Rustenburg(NW373) - Table A1 Budget Summary for 4th Quarter ended 30 June 2015 (Figures Finalised as at 2015/10/13)</t>
  </si>
  <si>
    <t>North West: Kgetlengrivier(NW374) - Table A1 Budget Summary for 4th Quarter ended 30 June 2015 (Figures Finalised as at 2015/10/13)</t>
  </si>
  <si>
    <t>North West: Moses Kotane(NW375) - Table A1 Budget Summary for 4th Quarter ended 30 June 2015 (Figures Finalised as at 2015/10/13)</t>
  </si>
  <si>
    <t>North West: Bojanala Platinum(DC37) - Table A1 Budget Summary for 4th Quarter ended 30 June 2015 (Figures Finalised as at 2015/10/13)</t>
  </si>
  <si>
    <t>North West: Ratlou(NW381) - Table A1 Budget Summary for 4th Quarter ended 30 June 2015 (Figures Finalised as at 2015/10/13)</t>
  </si>
  <si>
    <t>North West: Tswaing(NW382) - Table A1 Budget Summary for 4th Quarter ended 30 June 2015 (Figures Finalised as at 2015/10/13)</t>
  </si>
  <si>
    <t>North West: Mafikeng(NW383) - Table A1 Budget Summary for 4th Quarter ended 30 June 2015 (Figures Finalised as at 2015/10/13)</t>
  </si>
  <si>
    <t>North West: Ditsobotla(NW384) - Table A1 Budget Summary for 4th Quarter ended 30 June 2015 (Figures Finalised as at 2015/10/13)</t>
  </si>
  <si>
    <t>North West: Ramotshere Moiloa(NW385) - Table A1 Budget Summary for 4th Quarter ended 30 June 2015 (Figures Finalised as at 2015/10/13)</t>
  </si>
  <si>
    <t>North West: Ngaka Modiri Molema(DC38) - Table A1 Budget Summary for 4th Quarter ended 30 June 2015 (Figures Finalised as at 2015/10/13)</t>
  </si>
  <si>
    <t>North West: Naledi (Nw)(NW392) - Table A1 Budget Summary for 4th Quarter ended 30 June 2015 (Figures Finalised as at 2015/10/13)</t>
  </si>
  <si>
    <t>North West: Mamusa(NW393) - Table A1 Budget Summary for 4th Quarter ended 30 June 2015 (Figures Finalised as at 2015/10/13)</t>
  </si>
  <si>
    <t>North West: Greater Taung(NW394) - Table A1 Budget Summary for 4th Quarter ended 30 June 2015 (Figures Finalised as at 2015/10/13)</t>
  </si>
  <si>
    <t>North West: Lekwa-Teemane(NW396) - Table A1 Budget Summary for 4th Quarter ended 30 June 2015 (Figures Finalised as at 2015/10/13)</t>
  </si>
  <si>
    <t>North West: Kagisano-Molopo(NW397) - Table A1 Budget Summary for 4th Quarter ended 30 June 2015 (Figures Finalised as at 2015/10/13)</t>
  </si>
  <si>
    <t>North West: Dr Ruth Segomotsi Mompati(DC39) - Table A1 Budget Summary for 4th Quarter ended 30 June 2015 (Figures Finalised as at 2015/10/13)</t>
  </si>
  <si>
    <t>North West: Ventersdorp(NW401) - Table A1 Budget Summary for 4th Quarter ended 30 June 2015 (Figures Finalised as at 2015/10/13)</t>
  </si>
  <si>
    <t>North West: Tlokwe(NW402) - Table A1 Budget Summary for 4th Quarter ended 30 June 2015 (Figures Finalised as at 2015/10/13)</t>
  </si>
  <si>
    <t>North West: City Of Matlosana(NW403) - Table A1 Budget Summary for 4th Quarter ended 30 June 2015 (Figures Finalised as at 2015/10/13)</t>
  </si>
  <si>
    <t>North West: Maquassi Hills(NW404) - Table A1 Budget Summary for 4th Quarter ended 30 June 2015 (Figures Finalised as at 2015/10/13)</t>
  </si>
  <si>
    <t>North West: Dr Kenneth Kaunda(DC40) - Table A1 Budget Summary for 4th Quarter ended 30 June 2015 (Figures Finalised as at 2015/10/13)</t>
  </si>
  <si>
    <t>Summary - Table A1 Budget Summary for 4th Quarter ended 30 June 2015 (Figures Finalised as at 2015/10/13)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</si>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</sst>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,,_);_(* \(#,##0,,\);_(* &quot;–&quot;?_);_(@_)"/>
    <numFmt numFmtId="170" formatCode="_(* #,##0,_);_(* \(#,##0,\);_(* &quot;–&quot;?_);_(@_)"/>
    <numFmt numFmtId="171" formatCode="_ * #,##0_ ;_ * \-#,##0_ ;_ * &quot;-&quot;??_ ;_ @_ "/>
    <numFmt numFmtId="172" formatCode="0.0%;[Red]\(0.0%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68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72" fontId="5" fillId="0" borderId="0" xfId="59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 applyProtection="1">
      <alignment/>
      <protection/>
    </xf>
    <xf numFmtId="173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3" fontId="5" fillId="0" borderId="23" xfId="0" applyNumberFormat="1" applyFont="1" applyFill="1" applyBorder="1" applyAlignment="1" applyProtection="1">
      <alignment/>
      <protection/>
    </xf>
    <xf numFmtId="173" fontId="5" fillId="0" borderId="24" xfId="0" applyNumberFormat="1" applyFont="1" applyFill="1" applyBorder="1" applyAlignment="1" applyProtection="1">
      <alignment/>
      <protection/>
    </xf>
    <xf numFmtId="173" fontId="5" fillId="0" borderId="25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3" fillId="0" borderId="33" xfId="0" applyNumberFormat="1" applyFont="1" applyFill="1" applyBorder="1" applyAlignment="1" applyProtection="1">
      <alignment/>
      <protection/>
    </xf>
    <xf numFmtId="173" fontId="3" fillId="0" borderId="34" xfId="0" applyNumberFormat="1" applyFont="1" applyFill="1" applyBorder="1" applyAlignment="1" applyProtection="1">
      <alignment/>
      <protection/>
    </xf>
    <xf numFmtId="173" fontId="3" fillId="0" borderId="35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173" fontId="5" fillId="0" borderId="37" xfId="0" applyNumberFormat="1" applyFont="1" applyFill="1" applyBorder="1" applyAlignment="1" applyProtection="1">
      <alignment/>
      <protection/>
    </xf>
    <xf numFmtId="173" fontId="5" fillId="0" borderId="38" xfId="0" applyNumberFormat="1" applyFont="1" applyFill="1" applyBorder="1" applyAlignment="1" applyProtection="1">
      <alignment/>
      <protection/>
    </xf>
    <xf numFmtId="173" fontId="5" fillId="0" borderId="39" xfId="0" applyNumberFormat="1" applyFont="1" applyFill="1" applyBorder="1" applyAlignment="1" applyProtection="1">
      <alignment/>
      <protection/>
    </xf>
    <xf numFmtId="173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173" fontId="3" fillId="0" borderId="33" xfId="0" applyNumberFormat="1" applyFont="1" applyFill="1" applyBorder="1" applyAlignment="1" applyProtection="1">
      <alignment vertical="top"/>
      <protection/>
    </xf>
    <xf numFmtId="173" fontId="3" fillId="0" borderId="34" xfId="0" applyNumberFormat="1" applyFont="1" applyFill="1" applyBorder="1" applyAlignment="1" applyProtection="1">
      <alignment vertical="top"/>
      <protection/>
    </xf>
    <xf numFmtId="173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73" fontId="5" fillId="0" borderId="41" xfId="0" applyNumberFormat="1" applyFont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3" fontId="5" fillId="0" borderId="16" xfId="0" applyNumberFormat="1" applyFont="1" applyBorder="1" applyAlignment="1" applyProtection="1">
      <alignment/>
      <protection/>
    </xf>
    <xf numFmtId="173" fontId="5" fillId="0" borderId="17" xfId="0" applyNumberFormat="1" applyFont="1" applyBorder="1" applyAlignment="1" applyProtection="1">
      <alignment/>
      <protection/>
    </xf>
    <xf numFmtId="173" fontId="5" fillId="0" borderId="18" xfId="0" applyNumberFormat="1" applyFont="1" applyBorder="1" applyAlignment="1" applyProtection="1">
      <alignment/>
      <protection/>
    </xf>
    <xf numFmtId="173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3" fontId="5" fillId="0" borderId="16" xfId="0" applyNumberFormat="1" applyFont="1" applyFill="1" applyBorder="1" applyAlignment="1" applyProtection="1">
      <alignment/>
      <protection/>
    </xf>
    <xf numFmtId="173" fontId="5" fillId="0" borderId="17" xfId="0" applyNumberFormat="1" applyFont="1" applyFill="1" applyBorder="1" applyAlignment="1" applyProtection="1">
      <alignment/>
      <protection/>
    </xf>
    <xf numFmtId="173" fontId="5" fillId="0" borderId="18" xfId="0" applyNumberFormat="1" applyFont="1" applyFill="1" applyBorder="1" applyAlignment="1" applyProtection="1">
      <alignment/>
      <protection/>
    </xf>
    <xf numFmtId="173" fontId="5" fillId="0" borderId="19" xfId="0" applyNumberFormat="1" applyFont="1" applyFill="1" applyBorder="1" applyAlignment="1" applyProtection="1">
      <alignment/>
      <protection/>
    </xf>
    <xf numFmtId="173" fontId="5" fillId="0" borderId="21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69" fontId="5" fillId="0" borderId="21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69" fontId="5" fillId="0" borderId="22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1" fontId="5" fillId="0" borderId="21" xfId="42" applyNumberFormat="1" applyFont="1" applyFill="1" applyBorder="1" applyAlignment="1" applyProtection="1">
      <alignment/>
      <protection/>
    </xf>
    <xf numFmtId="171" fontId="5" fillId="0" borderId="10" xfId="42" applyNumberFormat="1" applyFont="1" applyFill="1" applyBorder="1" applyAlignment="1" applyProtection="1">
      <alignment/>
      <protection/>
    </xf>
    <xf numFmtId="171" fontId="5" fillId="0" borderId="22" xfId="42" applyNumberFormat="1" applyFont="1" applyFill="1" applyBorder="1" applyAlignment="1" applyProtection="1">
      <alignment/>
      <protection/>
    </xf>
    <xf numFmtId="171" fontId="5" fillId="0" borderId="0" xfId="42" applyNumberFormat="1" applyFont="1" applyFill="1" applyBorder="1" applyAlignment="1" applyProtection="1">
      <alignment/>
      <protection/>
    </xf>
    <xf numFmtId="169" fontId="5" fillId="0" borderId="16" xfId="0" applyNumberFormat="1" applyFont="1" applyFill="1" applyBorder="1" applyAlignment="1" applyProtection="1">
      <alignment/>
      <protection/>
    </xf>
    <xf numFmtId="169" fontId="5" fillId="0" borderId="17" xfId="0" applyNumberFormat="1" applyFont="1" applyFill="1" applyBorder="1" applyAlignment="1" applyProtection="1">
      <alignment/>
      <protection/>
    </xf>
    <xf numFmtId="169" fontId="5" fillId="0" borderId="18" xfId="0" applyNumberFormat="1" applyFont="1" applyFill="1" applyBorder="1" applyAlignment="1" applyProtection="1">
      <alignment/>
      <protection/>
    </xf>
    <xf numFmtId="169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887546719</v>
      </c>
      <c r="C5" s="6">
        <v>1025159173</v>
      </c>
      <c r="D5" s="23">
        <v>1010675010</v>
      </c>
      <c r="E5" s="24">
        <v>1394012294</v>
      </c>
      <c r="F5" s="6">
        <v>1410051339</v>
      </c>
      <c r="G5" s="25">
        <v>1410051339</v>
      </c>
      <c r="H5" s="26">
        <v>0</v>
      </c>
      <c r="I5" s="24">
        <v>1540270830</v>
      </c>
      <c r="J5" s="6">
        <v>1617038311</v>
      </c>
      <c r="K5" s="25">
        <v>1704709598</v>
      </c>
    </row>
    <row r="6" spans="1:11" ht="13.5">
      <c r="A6" s="22" t="s">
        <v>18</v>
      </c>
      <c r="B6" s="6">
        <v>3926602959</v>
      </c>
      <c r="C6" s="6">
        <v>4615957432</v>
      </c>
      <c r="D6" s="23">
        <v>4908253476</v>
      </c>
      <c r="E6" s="24">
        <v>6469631223</v>
      </c>
      <c r="F6" s="6">
        <v>6495988806</v>
      </c>
      <c r="G6" s="25">
        <v>6495988806</v>
      </c>
      <c r="H6" s="26">
        <v>0</v>
      </c>
      <c r="I6" s="24">
        <v>6748577720</v>
      </c>
      <c r="J6" s="6">
        <v>7371304674</v>
      </c>
      <c r="K6" s="25">
        <v>8057108300</v>
      </c>
    </row>
    <row r="7" spans="1:11" ht="13.5">
      <c r="A7" s="22" t="s">
        <v>19</v>
      </c>
      <c r="B7" s="6">
        <v>138290185</v>
      </c>
      <c r="C7" s="6">
        <v>153510629</v>
      </c>
      <c r="D7" s="23">
        <v>162787183</v>
      </c>
      <c r="E7" s="24">
        <v>97183638</v>
      </c>
      <c r="F7" s="6">
        <v>100005221</v>
      </c>
      <c r="G7" s="25">
        <v>100005221</v>
      </c>
      <c r="H7" s="26">
        <v>0</v>
      </c>
      <c r="I7" s="24">
        <v>91343145</v>
      </c>
      <c r="J7" s="6">
        <v>91613194</v>
      </c>
      <c r="K7" s="25">
        <v>95417133</v>
      </c>
    </row>
    <row r="8" spans="1:11" ht="13.5">
      <c r="A8" s="22" t="s">
        <v>20</v>
      </c>
      <c r="B8" s="6">
        <v>3209834312</v>
      </c>
      <c r="C8" s="6">
        <v>3618990786</v>
      </c>
      <c r="D8" s="23">
        <v>3897802123</v>
      </c>
      <c r="E8" s="24">
        <v>4012623885</v>
      </c>
      <c r="F8" s="6">
        <v>4072304574</v>
      </c>
      <c r="G8" s="25">
        <v>4072304574</v>
      </c>
      <c r="H8" s="26">
        <v>0</v>
      </c>
      <c r="I8" s="24">
        <v>4678821844</v>
      </c>
      <c r="J8" s="6">
        <v>5046537264</v>
      </c>
      <c r="K8" s="25">
        <v>5333918644</v>
      </c>
    </row>
    <row r="9" spans="1:11" ht="13.5">
      <c r="A9" s="22" t="s">
        <v>21</v>
      </c>
      <c r="B9" s="6">
        <v>800635404</v>
      </c>
      <c r="C9" s="6">
        <v>1015201166</v>
      </c>
      <c r="D9" s="23">
        <v>1047033681</v>
      </c>
      <c r="E9" s="24">
        <v>958834682</v>
      </c>
      <c r="F9" s="6">
        <v>1048947140</v>
      </c>
      <c r="G9" s="25">
        <v>1048947140</v>
      </c>
      <c r="H9" s="26">
        <v>0</v>
      </c>
      <c r="I9" s="24">
        <v>947593690</v>
      </c>
      <c r="J9" s="6">
        <v>940820671</v>
      </c>
      <c r="K9" s="25">
        <v>995226405</v>
      </c>
    </row>
    <row r="10" spans="1:11" ht="25.5">
      <c r="A10" s="27" t="s">
        <v>96</v>
      </c>
      <c r="B10" s="28">
        <f>SUM(B5:B9)</f>
        <v>8962909579</v>
      </c>
      <c r="C10" s="29">
        <f aca="true" t="shared" si="0" ref="C10:K10">SUM(C5:C9)</f>
        <v>10428819186</v>
      </c>
      <c r="D10" s="30">
        <f t="shared" si="0"/>
        <v>11026551473</v>
      </c>
      <c r="E10" s="28">
        <f t="shared" si="0"/>
        <v>12932285722</v>
      </c>
      <c r="F10" s="29">
        <f t="shared" si="0"/>
        <v>13127297080</v>
      </c>
      <c r="G10" s="31">
        <f t="shared" si="0"/>
        <v>13127297080</v>
      </c>
      <c r="H10" s="32">
        <f t="shared" si="0"/>
        <v>0</v>
      </c>
      <c r="I10" s="28">
        <f t="shared" si="0"/>
        <v>14006607229</v>
      </c>
      <c r="J10" s="29">
        <f t="shared" si="0"/>
        <v>15067314114</v>
      </c>
      <c r="K10" s="31">
        <f t="shared" si="0"/>
        <v>16186380080</v>
      </c>
    </row>
    <row r="11" spans="1:11" ht="13.5">
      <c r="A11" s="22" t="s">
        <v>22</v>
      </c>
      <c r="B11" s="6">
        <v>2502080132</v>
      </c>
      <c r="C11" s="6">
        <v>2818287919</v>
      </c>
      <c r="D11" s="23">
        <v>3075003652</v>
      </c>
      <c r="E11" s="24">
        <v>3046327117</v>
      </c>
      <c r="F11" s="6">
        <v>3336702866</v>
      </c>
      <c r="G11" s="25">
        <v>3336702866</v>
      </c>
      <c r="H11" s="26">
        <v>0</v>
      </c>
      <c r="I11" s="24">
        <v>3636410354</v>
      </c>
      <c r="J11" s="6">
        <v>3838688375</v>
      </c>
      <c r="K11" s="25">
        <v>4036618854</v>
      </c>
    </row>
    <row r="12" spans="1:11" ht="13.5">
      <c r="A12" s="22" t="s">
        <v>23</v>
      </c>
      <c r="B12" s="6">
        <v>244176926</v>
      </c>
      <c r="C12" s="6">
        <v>232030389</v>
      </c>
      <c r="D12" s="23">
        <v>265395209</v>
      </c>
      <c r="E12" s="24">
        <v>291771010</v>
      </c>
      <c r="F12" s="6">
        <v>261675614</v>
      </c>
      <c r="G12" s="25">
        <v>261675614</v>
      </c>
      <c r="H12" s="26">
        <v>0</v>
      </c>
      <c r="I12" s="24">
        <v>304045764</v>
      </c>
      <c r="J12" s="6">
        <v>322094929</v>
      </c>
      <c r="K12" s="25">
        <v>340389764</v>
      </c>
    </row>
    <row r="13" spans="1:11" ht="13.5">
      <c r="A13" s="22" t="s">
        <v>97</v>
      </c>
      <c r="B13" s="6">
        <v>1793345296</v>
      </c>
      <c r="C13" s="6">
        <v>2022535182</v>
      </c>
      <c r="D13" s="23">
        <v>1989048048</v>
      </c>
      <c r="E13" s="24">
        <v>1456611170</v>
      </c>
      <c r="F13" s="6">
        <v>1566166158</v>
      </c>
      <c r="G13" s="25">
        <v>1566166158</v>
      </c>
      <c r="H13" s="26">
        <v>0</v>
      </c>
      <c r="I13" s="24">
        <v>1522380927</v>
      </c>
      <c r="J13" s="6">
        <v>1578535814</v>
      </c>
      <c r="K13" s="25">
        <v>1642999601</v>
      </c>
    </row>
    <row r="14" spans="1:11" ht="13.5">
      <c r="A14" s="22" t="s">
        <v>24</v>
      </c>
      <c r="B14" s="6">
        <v>179197394</v>
      </c>
      <c r="C14" s="6">
        <v>201722253</v>
      </c>
      <c r="D14" s="23">
        <v>236323329</v>
      </c>
      <c r="E14" s="24">
        <v>147148530</v>
      </c>
      <c r="F14" s="6">
        <v>143224841</v>
      </c>
      <c r="G14" s="25">
        <v>143224841</v>
      </c>
      <c r="H14" s="26">
        <v>0</v>
      </c>
      <c r="I14" s="24">
        <v>115934389</v>
      </c>
      <c r="J14" s="6">
        <v>116212682</v>
      </c>
      <c r="K14" s="25">
        <v>113965377</v>
      </c>
    </row>
    <row r="15" spans="1:11" ht="13.5">
      <c r="A15" s="22" t="s">
        <v>25</v>
      </c>
      <c r="B15" s="6">
        <v>2603603725</v>
      </c>
      <c r="C15" s="6">
        <v>3277272831</v>
      </c>
      <c r="D15" s="23">
        <v>3683404726</v>
      </c>
      <c r="E15" s="24">
        <v>3791514934</v>
      </c>
      <c r="F15" s="6">
        <v>4253878506</v>
      </c>
      <c r="G15" s="25">
        <v>4253878506</v>
      </c>
      <c r="H15" s="26">
        <v>0</v>
      </c>
      <c r="I15" s="24">
        <v>4676587884</v>
      </c>
      <c r="J15" s="6">
        <v>5124740015</v>
      </c>
      <c r="K15" s="25">
        <v>5624881406</v>
      </c>
    </row>
    <row r="16" spans="1:11" ht="13.5">
      <c r="A16" s="33" t="s">
        <v>26</v>
      </c>
      <c r="B16" s="6">
        <v>367104566</v>
      </c>
      <c r="C16" s="6">
        <v>395406100</v>
      </c>
      <c r="D16" s="23">
        <v>345253289</v>
      </c>
      <c r="E16" s="24">
        <v>418307686</v>
      </c>
      <c r="F16" s="6">
        <v>445047235</v>
      </c>
      <c r="G16" s="25">
        <v>445047235</v>
      </c>
      <c r="H16" s="26">
        <v>0</v>
      </c>
      <c r="I16" s="24">
        <v>433068102</v>
      </c>
      <c r="J16" s="6">
        <v>291433361</v>
      </c>
      <c r="K16" s="25">
        <v>307313744</v>
      </c>
    </row>
    <row r="17" spans="1:11" ht="13.5">
      <c r="A17" s="22" t="s">
        <v>27</v>
      </c>
      <c r="B17" s="6">
        <v>2763379517</v>
      </c>
      <c r="C17" s="6">
        <v>3671235390</v>
      </c>
      <c r="D17" s="23">
        <v>3902286898</v>
      </c>
      <c r="E17" s="24">
        <v>4330906073</v>
      </c>
      <c r="F17" s="6">
        <v>4004501952</v>
      </c>
      <c r="G17" s="25">
        <v>4004501952</v>
      </c>
      <c r="H17" s="26">
        <v>0</v>
      </c>
      <c r="I17" s="24">
        <v>4216255655</v>
      </c>
      <c r="J17" s="6">
        <v>4536890414</v>
      </c>
      <c r="K17" s="25">
        <v>4716980878</v>
      </c>
    </row>
    <row r="18" spans="1:11" ht="13.5">
      <c r="A18" s="34" t="s">
        <v>28</v>
      </c>
      <c r="B18" s="35">
        <f>SUM(B11:B17)</f>
        <v>10452887556</v>
      </c>
      <c r="C18" s="36">
        <f aca="true" t="shared" si="1" ref="C18:K18">SUM(C11:C17)</f>
        <v>12618490064</v>
      </c>
      <c r="D18" s="37">
        <f t="shared" si="1"/>
        <v>13496715151</v>
      </c>
      <c r="E18" s="35">
        <f t="shared" si="1"/>
        <v>13482586520</v>
      </c>
      <c r="F18" s="36">
        <f t="shared" si="1"/>
        <v>14011197172</v>
      </c>
      <c r="G18" s="38">
        <f t="shared" si="1"/>
        <v>14011197172</v>
      </c>
      <c r="H18" s="39">
        <f t="shared" si="1"/>
        <v>0</v>
      </c>
      <c r="I18" s="35">
        <f t="shared" si="1"/>
        <v>14904683075</v>
      </c>
      <c r="J18" s="36">
        <f t="shared" si="1"/>
        <v>15808595590</v>
      </c>
      <c r="K18" s="38">
        <f t="shared" si="1"/>
        <v>16783149624</v>
      </c>
    </row>
    <row r="19" spans="1:11" ht="13.5">
      <c r="A19" s="34" t="s">
        <v>29</v>
      </c>
      <c r="B19" s="40">
        <f>+B10-B18</f>
        <v>-1489977977</v>
      </c>
      <c r="C19" s="41">
        <f aca="true" t="shared" si="2" ref="C19:K19">+C10-C18</f>
        <v>-2189670878</v>
      </c>
      <c r="D19" s="42">
        <f t="shared" si="2"/>
        <v>-2470163678</v>
      </c>
      <c r="E19" s="40">
        <f t="shared" si="2"/>
        <v>-550300798</v>
      </c>
      <c r="F19" s="41">
        <f t="shared" si="2"/>
        <v>-883900092</v>
      </c>
      <c r="G19" s="43">
        <f t="shared" si="2"/>
        <v>-883900092</v>
      </c>
      <c r="H19" s="44">
        <f t="shared" si="2"/>
        <v>0</v>
      </c>
      <c r="I19" s="40">
        <f t="shared" si="2"/>
        <v>-898075846</v>
      </c>
      <c r="J19" s="41">
        <f t="shared" si="2"/>
        <v>-741281476</v>
      </c>
      <c r="K19" s="43">
        <f t="shared" si="2"/>
        <v>-596769544</v>
      </c>
    </row>
    <row r="20" spans="1:11" ht="13.5">
      <c r="A20" s="22" t="s">
        <v>30</v>
      </c>
      <c r="B20" s="24">
        <v>1090702254</v>
      </c>
      <c r="C20" s="6">
        <v>1614168415</v>
      </c>
      <c r="D20" s="23">
        <v>2180167196</v>
      </c>
      <c r="E20" s="24">
        <v>1874955906</v>
      </c>
      <c r="F20" s="6">
        <v>1771445504</v>
      </c>
      <c r="G20" s="25">
        <v>1771445504</v>
      </c>
      <c r="H20" s="26">
        <v>0</v>
      </c>
      <c r="I20" s="24">
        <v>2074062054</v>
      </c>
      <c r="J20" s="6">
        <v>1803614579</v>
      </c>
      <c r="K20" s="25">
        <v>1821890578</v>
      </c>
    </row>
    <row r="21" spans="1:11" ht="13.5">
      <c r="A21" s="22" t="s">
        <v>98</v>
      </c>
      <c r="B21" s="45">
        <v>-94631000</v>
      </c>
      <c r="C21" s="46">
        <v>-125635000</v>
      </c>
      <c r="D21" s="47">
        <v>-20472727</v>
      </c>
      <c r="E21" s="45">
        <v>-352865754</v>
      </c>
      <c r="F21" s="46">
        <v>0</v>
      </c>
      <c r="G21" s="48">
        <v>0</v>
      </c>
      <c r="H21" s="49">
        <v>0</v>
      </c>
      <c r="I21" s="45">
        <v>-425821000</v>
      </c>
      <c r="J21" s="46">
        <v>-398235000</v>
      </c>
      <c r="K21" s="48">
        <v>-447857614</v>
      </c>
    </row>
    <row r="22" spans="1:11" ht="25.5">
      <c r="A22" s="50" t="s">
        <v>99</v>
      </c>
      <c r="B22" s="51">
        <f>SUM(B19:B21)</f>
        <v>-493906723</v>
      </c>
      <c r="C22" s="52">
        <f aca="true" t="shared" si="3" ref="C22:K22">SUM(C19:C21)</f>
        <v>-701137463</v>
      </c>
      <c r="D22" s="53">
        <f t="shared" si="3"/>
        <v>-310469209</v>
      </c>
      <c r="E22" s="51">
        <f t="shared" si="3"/>
        <v>971789354</v>
      </c>
      <c r="F22" s="52">
        <f t="shared" si="3"/>
        <v>887545412</v>
      </c>
      <c r="G22" s="54">
        <f t="shared" si="3"/>
        <v>887545412</v>
      </c>
      <c r="H22" s="55">
        <f t="shared" si="3"/>
        <v>0</v>
      </c>
      <c r="I22" s="51">
        <f t="shared" si="3"/>
        <v>750165208</v>
      </c>
      <c r="J22" s="52">
        <f t="shared" si="3"/>
        <v>664098103</v>
      </c>
      <c r="K22" s="54">
        <f t="shared" si="3"/>
        <v>777263420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-493906723</v>
      </c>
      <c r="C24" s="41">
        <f aca="true" t="shared" si="4" ref="C24:K24">SUM(C22:C23)</f>
        <v>-701137463</v>
      </c>
      <c r="D24" s="42">
        <f t="shared" si="4"/>
        <v>-310469209</v>
      </c>
      <c r="E24" s="40">
        <f t="shared" si="4"/>
        <v>971789354</v>
      </c>
      <c r="F24" s="41">
        <f t="shared" si="4"/>
        <v>887545412</v>
      </c>
      <c r="G24" s="43">
        <f t="shared" si="4"/>
        <v>887545412</v>
      </c>
      <c r="H24" s="44">
        <f t="shared" si="4"/>
        <v>0</v>
      </c>
      <c r="I24" s="40">
        <f t="shared" si="4"/>
        <v>750165208</v>
      </c>
      <c r="J24" s="41">
        <f t="shared" si="4"/>
        <v>664098103</v>
      </c>
      <c r="K24" s="43">
        <f t="shared" si="4"/>
        <v>777263420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1745170372</v>
      </c>
      <c r="C27" s="7">
        <v>2224621844</v>
      </c>
      <c r="D27" s="64">
        <v>2869463747</v>
      </c>
      <c r="E27" s="65">
        <v>3114416458</v>
      </c>
      <c r="F27" s="7">
        <v>3277053892</v>
      </c>
      <c r="G27" s="66">
        <v>3277053892</v>
      </c>
      <c r="H27" s="67">
        <v>0</v>
      </c>
      <c r="I27" s="65">
        <v>3116767033</v>
      </c>
      <c r="J27" s="7">
        <v>2510880708</v>
      </c>
      <c r="K27" s="66">
        <v>2523130205</v>
      </c>
    </row>
    <row r="28" spans="1:11" ht="13.5">
      <c r="A28" s="68" t="s">
        <v>30</v>
      </c>
      <c r="B28" s="6">
        <v>1364959803</v>
      </c>
      <c r="C28" s="6">
        <v>1723225236</v>
      </c>
      <c r="D28" s="23">
        <v>2381368795</v>
      </c>
      <c r="E28" s="24">
        <v>2248200536</v>
      </c>
      <c r="F28" s="6">
        <v>2412444305</v>
      </c>
      <c r="G28" s="25">
        <v>2412444305</v>
      </c>
      <c r="H28" s="26">
        <v>0</v>
      </c>
      <c r="I28" s="24">
        <v>2377305917</v>
      </c>
      <c r="J28" s="6">
        <v>2140374132</v>
      </c>
      <c r="K28" s="25">
        <v>2163413370</v>
      </c>
    </row>
    <row r="29" spans="1:11" ht="13.5">
      <c r="A29" s="22" t="s">
        <v>101</v>
      </c>
      <c r="B29" s="6">
        <v>752088</v>
      </c>
      <c r="C29" s="6">
        <v>0</v>
      </c>
      <c r="D29" s="23">
        <v>8331645</v>
      </c>
      <c r="E29" s="24">
        <v>28000000</v>
      </c>
      <c r="F29" s="6">
        <v>71655619</v>
      </c>
      <c r="G29" s="25">
        <v>71655619</v>
      </c>
      <c r="H29" s="26">
        <v>0</v>
      </c>
      <c r="I29" s="24">
        <v>90440431</v>
      </c>
      <c r="J29" s="6">
        <v>20866009</v>
      </c>
      <c r="K29" s="25">
        <v>0</v>
      </c>
    </row>
    <row r="30" spans="1:11" ht="13.5">
      <c r="A30" s="22" t="s">
        <v>34</v>
      </c>
      <c r="B30" s="6">
        <v>38723500</v>
      </c>
      <c r="C30" s="6">
        <v>20634101</v>
      </c>
      <c r="D30" s="23">
        <v>51703070</v>
      </c>
      <c r="E30" s="24">
        <v>437883303</v>
      </c>
      <c r="F30" s="6">
        <v>394456390</v>
      </c>
      <c r="G30" s="25">
        <v>394456390</v>
      </c>
      <c r="H30" s="26">
        <v>0</v>
      </c>
      <c r="I30" s="24">
        <v>319691534</v>
      </c>
      <c r="J30" s="6">
        <v>100000000</v>
      </c>
      <c r="K30" s="25">
        <v>100000000</v>
      </c>
    </row>
    <row r="31" spans="1:11" ht="13.5">
      <c r="A31" s="22" t="s">
        <v>35</v>
      </c>
      <c r="B31" s="6">
        <v>340734981</v>
      </c>
      <c r="C31" s="6">
        <v>480762507</v>
      </c>
      <c r="D31" s="23">
        <v>428060236</v>
      </c>
      <c r="E31" s="24">
        <v>400332619</v>
      </c>
      <c r="F31" s="6">
        <v>398497578</v>
      </c>
      <c r="G31" s="25">
        <v>398497578</v>
      </c>
      <c r="H31" s="26">
        <v>0</v>
      </c>
      <c r="I31" s="24">
        <v>329329151</v>
      </c>
      <c r="J31" s="6">
        <v>249640567</v>
      </c>
      <c r="K31" s="25">
        <v>259716835</v>
      </c>
    </row>
    <row r="32" spans="1:11" ht="13.5">
      <c r="A32" s="34" t="s">
        <v>36</v>
      </c>
      <c r="B32" s="7">
        <f>SUM(B28:B31)</f>
        <v>1745170372</v>
      </c>
      <c r="C32" s="7">
        <f aca="true" t="shared" si="5" ref="C32:K32">SUM(C28:C31)</f>
        <v>2224621844</v>
      </c>
      <c r="D32" s="64">
        <f t="shared" si="5"/>
        <v>2869463746</v>
      </c>
      <c r="E32" s="65">
        <f t="shared" si="5"/>
        <v>3114416458</v>
      </c>
      <c r="F32" s="7">
        <f t="shared" si="5"/>
        <v>3277053892</v>
      </c>
      <c r="G32" s="66">
        <f t="shared" si="5"/>
        <v>3277053892</v>
      </c>
      <c r="H32" s="67">
        <f t="shared" si="5"/>
        <v>0</v>
      </c>
      <c r="I32" s="65">
        <f t="shared" si="5"/>
        <v>3116767033</v>
      </c>
      <c r="J32" s="7">
        <f t="shared" si="5"/>
        <v>2510880708</v>
      </c>
      <c r="K32" s="66">
        <f t="shared" si="5"/>
        <v>2523130205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4526986629</v>
      </c>
      <c r="C35" s="6">
        <v>4732340339</v>
      </c>
      <c r="D35" s="23">
        <v>4726974291</v>
      </c>
      <c r="E35" s="24">
        <v>5188561334</v>
      </c>
      <c r="F35" s="6">
        <v>4974580389</v>
      </c>
      <c r="G35" s="25">
        <v>4974580389</v>
      </c>
      <c r="H35" s="26">
        <v>1811429064</v>
      </c>
      <c r="I35" s="24">
        <v>5895712977</v>
      </c>
      <c r="J35" s="6">
        <v>6077759230</v>
      </c>
      <c r="K35" s="25">
        <v>6389733287</v>
      </c>
    </row>
    <row r="36" spans="1:11" ht="13.5">
      <c r="A36" s="22" t="s">
        <v>39</v>
      </c>
      <c r="B36" s="6">
        <v>30549676418</v>
      </c>
      <c r="C36" s="6">
        <v>33106002607</v>
      </c>
      <c r="D36" s="23">
        <v>34872836252</v>
      </c>
      <c r="E36" s="24">
        <v>32752217150</v>
      </c>
      <c r="F36" s="6">
        <v>27930751749</v>
      </c>
      <c r="G36" s="25">
        <v>27930751749</v>
      </c>
      <c r="H36" s="26">
        <v>12319143780</v>
      </c>
      <c r="I36" s="24">
        <v>38013859569</v>
      </c>
      <c r="J36" s="6">
        <v>39194619923</v>
      </c>
      <c r="K36" s="25">
        <v>40195361470</v>
      </c>
    </row>
    <row r="37" spans="1:11" ht="13.5">
      <c r="A37" s="22" t="s">
        <v>40</v>
      </c>
      <c r="B37" s="6">
        <v>3740263736</v>
      </c>
      <c r="C37" s="6">
        <v>4483235436</v>
      </c>
      <c r="D37" s="23">
        <v>4800396119</v>
      </c>
      <c r="E37" s="24">
        <v>4907922705</v>
      </c>
      <c r="F37" s="6">
        <v>4717738688</v>
      </c>
      <c r="G37" s="25">
        <v>4717738688</v>
      </c>
      <c r="H37" s="26">
        <v>1904644936</v>
      </c>
      <c r="I37" s="24">
        <v>4019885347</v>
      </c>
      <c r="J37" s="6">
        <v>3899580034</v>
      </c>
      <c r="K37" s="25">
        <v>3617348224</v>
      </c>
    </row>
    <row r="38" spans="1:11" ht="13.5">
      <c r="A38" s="22" t="s">
        <v>41</v>
      </c>
      <c r="B38" s="6">
        <v>2268857462</v>
      </c>
      <c r="C38" s="6">
        <v>2333132515</v>
      </c>
      <c r="D38" s="23">
        <v>2682408312</v>
      </c>
      <c r="E38" s="24">
        <v>2343710258</v>
      </c>
      <c r="F38" s="6">
        <v>1910582122</v>
      </c>
      <c r="G38" s="25">
        <v>1910582122</v>
      </c>
      <c r="H38" s="26">
        <v>501054667</v>
      </c>
      <c r="I38" s="24">
        <v>1990073657</v>
      </c>
      <c r="J38" s="6">
        <v>2050846878</v>
      </c>
      <c r="K38" s="25">
        <v>2134475091</v>
      </c>
    </row>
    <row r="39" spans="1:11" ht="13.5">
      <c r="A39" s="22" t="s">
        <v>42</v>
      </c>
      <c r="B39" s="6">
        <v>29067541849</v>
      </c>
      <c r="C39" s="6">
        <v>31021974995</v>
      </c>
      <c r="D39" s="23">
        <v>32117006112</v>
      </c>
      <c r="E39" s="24">
        <v>30689145521</v>
      </c>
      <c r="F39" s="6">
        <v>26277011328</v>
      </c>
      <c r="G39" s="25">
        <v>26277011328</v>
      </c>
      <c r="H39" s="26">
        <v>11724873241</v>
      </c>
      <c r="I39" s="24">
        <v>37899613540</v>
      </c>
      <c r="J39" s="6">
        <v>39321952240</v>
      </c>
      <c r="K39" s="25">
        <v>40833271444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2207683003</v>
      </c>
      <c r="C42" s="6">
        <v>2013885055</v>
      </c>
      <c r="D42" s="23">
        <v>2561638217</v>
      </c>
      <c r="E42" s="24">
        <v>2823164028</v>
      </c>
      <c r="F42" s="6">
        <v>3397920146</v>
      </c>
      <c r="G42" s="25">
        <v>3397920146</v>
      </c>
      <c r="H42" s="26">
        <v>2348150888</v>
      </c>
      <c r="I42" s="24">
        <v>2502141058</v>
      </c>
      <c r="J42" s="6">
        <v>2568463793</v>
      </c>
      <c r="K42" s="25">
        <v>2673632839</v>
      </c>
    </row>
    <row r="43" spans="1:11" ht="13.5">
      <c r="A43" s="22" t="s">
        <v>45</v>
      </c>
      <c r="B43" s="6">
        <v>-1650424174</v>
      </c>
      <c r="C43" s="6">
        <v>-2567728308</v>
      </c>
      <c r="D43" s="23">
        <v>-2787444521</v>
      </c>
      <c r="E43" s="24">
        <v>-2646377272</v>
      </c>
      <c r="F43" s="6">
        <v>-2550943514</v>
      </c>
      <c r="G43" s="25">
        <v>-2550943514</v>
      </c>
      <c r="H43" s="26">
        <v>-2220508230</v>
      </c>
      <c r="I43" s="24">
        <v>-2655275117</v>
      </c>
      <c r="J43" s="6">
        <v>-2316690154</v>
      </c>
      <c r="K43" s="25">
        <v>-2412429878</v>
      </c>
    </row>
    <row r="44" spans="1:11" ht="13.5">
      <c r="A44" s="22" t="s">
        <v>46</v>
      </c>
      <c r="B44" s="6">
        <v>-318545673</v>
      </c>
      <c r="C44" s="6">
        <v>173383682</v>
      </c>
      <c r="D44" s="23">
        <v>-334391265</v>
      </c>
      <c r="E44" s="24">
        <v>236878103</v>
      </c>
      <c r="F44" s="6">
        <v>232988981</v>
      </c>
      <c r="G44" s="25">
        <v>232988981</v>
      </c>
      <c r="H44" s="26">
        <v>-117604006</v>
      </c>
      <c r="I44" s="24">
        <v>23357096</v>
      </c>
      <c r="J44" s="6">
        <v>33891558</v>
      </c>
      <c r="K44" s="25">
        <v>34799683</v>
      </c>
    </row>
    <row r="45" spans="1:11" ht="13.5">
      <c r="A45" s="34" t="s">
        <v>47</v>
      </c>
      <c r="B45" s="7">
        <v>1944530917</v>
      </c>
      <c r="C45" s="7">
        <v>1834535280</v>
      </c>
      <c r="D45" s="64">
        <v>1242217937</v>
      </c>
      <c r="E45" s="65">
        <v>1610891018</v>
      </c>
      <c r="F45" s="7">
        <v>2125257258</v>
      </c>
      <c r="G45" s="66">
        <v>2125257258</v>
      </c>
      <c r="H45" s="67">
        <v>1596524314</v>
      </c>
      <c r="I45" s="65">
        <v>1506744034</v>
      </c>
      <c r="J45" s="7">
        <v>1792409231</v>
      </c>
      <c r="K45" s="66">
        <v>2088411875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2176725216</v>
      </c>
      <c r="C48" s="6">
        <v>1957356338</v>
      </c>
      <c r="D48" s="23">
        <v>1443847618</v>
      </c>
      <c r="E48" s="24">
        <v>2275794500</v>
      </c>
      <c r="F48" s="6">
        <v>1919400208</v>
      </c>
      <c r="G48" s="25">
        <v>1919400208</v>
      </c>
      <c r="H48" s="26">
        <v>89235173</v>
      </c>
      <c r="I48" s="24">
        <v>2378702330</v>
      </c>
      <c r="J48" s="6">
        <v>2633850105</v>
      </c>
      <c r="K48" s="25">
        <v>3046955527</v>
      </c>
    </row>
    <row r="49" spans="1:11" ht="13.5">
      <c r="A49" s="22" t="s">
        <v>50</v>
      </c>
      <c r="B49" s="6">
        <f>+B75</f>
        <v>2545604329.3570175</v>
      </c>
      <c r="C49" s="6">
        <f aca="true" t="shared" si="6" ref="C49:K49">+C75</f>
        <v>2467697473.1583233</v>
      </c>
      <c r="D49" s="23">
        <f t="shared" si="6"/>
        <v>2166570395.7256975</v>
      </c>
      <c r="E49" s="24">
        <f t="shared" si="6"/>
        <v>1582276338.7031398</v>
      </c>
      <c r="F49" s="6">
        <f t="shared" si="6"/>
        <v>1351802740.011578</v>
      </c>
      <c r="G49" s="25">
        <f t="shared" si="6"/>
        <v>1351802740.011578</v>
      </c>
      <c r="H49" s="26">
        <f t="shared" si="6"/>
        <v>1796575175</v>
      </c>
      <c r="I49" s="24">
        <f t="shared" si="6"/>
        <v>1929003897.505256</v>
      </c>
      <c r="J49" s="6">
        <f t="shared" si="6"/>
        <v>1455065303.6415286</v>
      </c>
      <c r="K49" s="25">
        <f t="shared" si="6"/>
        <v>1151582363.8877707</v>
      </c>
    </row>
    <row r="50" spans="1:11" ht="13.5">
      <c r="A50" s="34" t="s">
        <v>51</v>
      </c>
      <c r="B50" s="7">
        <f>+B48-B49</f>
        <v>-368879113.3570175</v>
      </c>
      <c r="C50" s="7">
        <f aca="true" t="shared" si="7" ref="C50:K50">+C48-C49</f>
        <v>-510341135.1583233</v>
      </c>
      <c r="D50" s="64">
        <f t="shared" si="7"/>
        <v>-722722777.7256975</v>
      </c>
      <c r="E50" s="65">
        <f t="shared" si="7"/>
        <v>693518161.2968602</v>
      </c>
      <c r="F50" s="7">
        <f t="shared" si="7"/>
        <v>567597467.9884219</v>
      </c>
      <c r="G50" s="66">
        <f t="shared" si="7"/>
        <v>567597467.9884219</v>
      </c>
      <c r="H50" s="67">
        <f t="shared" si="7"/>
        <v>-1707340002</v>
      </c>
      <c r="I50" s="65">
        <f t="shared" si="7"/>
        <v>449698432.49474406</v>
      </c>
      <c r="J50" s="7">
        <f t="shared" si="7"/>
        <v>1178784801.3584714</v>
      </c>
      <c r="K50" s="66">
        <f t="shared" si="7"/>
        <v>1895373163.1122293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21363086326</v>
      </c>
      <c r="C53" s="6">
        <v>28847161186</v>
      </c>
      <c r="D53" s="23">
        <v>30005782847</v>
      </c>
      <c r="E53" s="24">
        <v>31586980524</v>
      </c>
      <c r="F53" s="6">
        <v>31749617958</v>
      </c>
      <c r="G53" s="25">
        <v>31749617958</v>
      </c>
      <c r="H53" s="26">
        <v>28472564066</v>
      </c>
      <c r="I53" s="24">
        <v>30279427455</v>
      </c>
      <c r="J53" s="6">
        <v>31381839861</v>
      </c>
      <c r="K53" s="25">
        <v>32350884102</v>
      </c>
    </row>
    <row r="54" spans="1:11" ht="13.5">
      <c r="A54" s="22" t="s">
        <v>97</v>
      </c>
      <c r="B54" s="6">
        <v>1793345296</v>
      </c>
      <c r="C54" s="6">
        <v>2022535182</v>
      </c>
      <c r="D54" s="23">
        <v>1989048048</v>
      </c>
      <c r="E54" s="24">
        <v>1456611170</v>
      </c>
      <c r="F54" s="6">
        <v>1566166158</v>
      </c>
      <c r="G54" s="25">
        <v>1566166158</v>
      </c>
      <c r="H54" s="26">
        <v>0</v>
      </c>
      <c r="I54" s="24">
        <v>1522380927</v>
      </c>
      <c r="J54" s="6">
        <v>1578535814</v>
      </c>
      <c r="K54" s="25">
        <v>1642999601</v>
      </c>
    </row>
    <row r="55" spans="1:11" ht="13.5">
      <c r="A55" s="22" t="s">
        <v>54</v>
      </c>
      <c r="B55" s="6">
        <v>295600682</v>
      </c>
      <c r="C55" s="6">
        <v>271357562</v>
      </c>
      <c r="D55" s="23">
        <v>288423322</v>
      </c>
      <c r="E55" s="24">
        <v>378215766</v>
      </c>
      <c r="F55" s="6">
        <v>351381130</v>
      </c>
      <c r="G55" s="25">
        <v>351381130</v>
      </c>
      <c r="H55" s="26">
        <v>0</v>
      </c>
      <c r="I55" s="24">
        <v>756780965</v>
      </c>
      <c r="J55" s="6">
        <v>492826009</v>
      </c>
      <c r="K55" s="25">
        <v>548378800</v>
      </c>
    </row>
    <row r="56" spans="1:11" ht="13.5">
      <c r="A56" s="22" t="s">
        <v>55</v>
      </c>
      <c r="B56" s="6">
        <v>256384726</v>
      </c>
      <c r="C56" s="6">
        <v>411818461</v>
      </c>
      <c r="D56" s="23">
        <v>413844170</v>
      </c>
      <c r="E56" s="24">
        <v>295408230</v>
      </c>
      <c r="F56" s="6">
        <v>257589215</v>
      </c>
      <c r="G56" s="25">
        <v>257589215</v>
      </c>
      <c r="H56" s="26">
        <v>0</v>
      </c>
      <c r="I56" s="24">
        <v>539114983</v>
      </c>
      <c r="J56" s="6">
        <v>506097910</v>
      </c>
      <c r="K56" s="25">
        <v>563515858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16838118878</v>
      </c>
      <c r="C59" s="6">
        <v>16785742070</v>
      </c>
      <c r="D59" s="23">
        <v>16952693104</v>
      </c>
      <c r="E59" s="24">
        <v>714009384</v>
      </c>
      <c r="F59" s="6">
        <v>699820252</v>
      </c>
      <c r="G59" s="25">
        <v>699820252</v>
      </c>
      <c r="H59" s="26">
        <v>680432044</v>
      </c>
      <c r="I59" s="24">
        <v>685291667</v>
      </c>
      <c r="J59" s="6">
        <v>715237431</v>
      </c>
      <c r="K59" s="25">
        <v>748827662</v>
      </c>
    </row>
    <row r="60" spans="1:11" ht="13.5">
      <c r="A60" s="33" t="s">
        <v>58</v>
      </c>
      <c r="B60" s="6">
        <v>13469234588</v>
      </c>
      <c r="C60" s="6">
        <v>13470055565</v>
      </c>
      <c r="D60" s="23">
        <v>13678553597</v>
      </c>
      <c r="E60" s="24">
        <v>951309937</v>
      </c>
      <c r="F60" s="6">
        <v>1106425508</v>
      </c>
      <c r="G60" s="25">
        <v>1106425508</v>
      </c>
      <c r="H60" s="26">
        <v>935774834</v>
      </c>
      <c r="I60" s="24">
        <v>834975241</v>
      </c>
      <c r="J60" s="6">
        <v>867600943</v>
      </c>
      <c r="K60" s="25">
        <v>910003580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108458</v>
      </c>
      <c r="C62" s="92">
        <v>132909</v>
      </c>
      <c r="D62" s="93">
        <v>114674</v>
      </c>
      <c r="E62" s="91">
        <v>140144</v>
      </c>
      <c r="F62" s="92">
        <v>149286</v>
      </c>
      <c r="G62" s="93">
        <v>149286</v>
      </c>
      <c r="H62" s="94">
        <v>148424</v>
      </c>
      <c r="I62" s="91">
        <v>131094</v>
      </c>
      <c r="J62" s="92">
        <v>123300</v>
      </c>
      <c r="K62" s="93">
        <v>109718</v>
      </c>
    </row>
    <row r="63" spans="1:11" ht="13.5">
      <c r="A63" s="90" t="s">
        <v>61</v>
      </c>
      <c r="B63" s="91">
        <v>211082</v>
      </c>
      <c r="C63" s="92">
        <v>194322</v>
      </c>
      <c r="D63" s="93">
        <v>172030</v>
      </c>
      <c r="E63" s="91">
        <v>147473</v>
      </c>
      <c r="F63" s="92">
        <v>173148</v>
      </c>
      <c r="G63" s="93">
        <v>173148</v>
      </c>
      <c r="H63" s="94">
        <v>168786</v>
      </c>
      <c r="I63" s="91">
        <v>202602</v>
      </c>
      <c r="J63" s="92">
        <v>194636</v>
      </c>
      <c r="K63" s="93">
        <v>177001</v>
      </c>
    </row>
    <row r="64" spans="1:11" ht="13.5">
      <c r="A64" s="90" t="s">
        <v>62</v>
      </c>
      <c r="B64" s="91">
        <v>445143</v>
      </c>
      <c r="C64" s="92">
        <v>433547</v>
      </c>
      <c r="D64" s="93">
        <v>471933</v>
      </c>
      <c r="E64" s="91">
        <v>379361</v>
      </c>
      <c r="F64" s="92">
        <v>439242</v>
      </c>
      <c r="G64" s="93">
        <v>439242</v>
      </c>
      <c r="H64" s="94">
        <v>435544</v>
      </c>
      <c r="I64" s="91">
        <v>473646</v>
      </c>
      <c r="J64" s="92">
        <v>484111</v>
      </c>
      <c r="K64" s="93">
        <v>496170</v>
      </c>
    </row>
    <row r="65" spans="1:11" ht="13.5">
      <c r="A65" s="90" t="s">
        <v>63</v>
      </c>
      <c r="B65" s="91">
        <v>241585</v>
      </c>
      <c r="C65" s="92">
        <v>261435</v>
      </c>
      <c r="D65" s="93">
        <v>366028</v>
      </c>
      <c r="E65" s="91">
        <v>399004</v>
      </c>
      <c r="F65" s="92">
        <v>362046</v>
      </c>
      <c r="G65" s="93">
        <v>362046</v>
      </c>
      <c r="H65" s="94">
        <v>357544</v>
      </c>
      <c r="I65" s="91">
        <v>375593</v>
      </c>
      <c r="J65" s="92">
        <v>345966</v>
      </c>
      <c r="K65" s="93">
        <v>343431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0.9717751420567423</v>
      </c>
      <c r="C70" s="5">
        <f aca="true" t="shared" si="8" ref="C70:K70">IF(ISERROR(C71/C72),0,(C71/C72))</f>
        <v>0.9400608569800291</v>
      </c>
      <c r="D70" s="5">
        <f t="shared" si="8"/>
        <v>1.0206813058333946</v>
      </c>
      <c r="E70" s="5">
        <f t="shared" si="8"/>
        <v>0.8439457758388692</v>
      </c>
      <c r="F70" s="5">
        <f t="shared" si="8"/>
        <v>0.774782954589783</v>
      </c>
      <c r="G70" s="5">
        <f t="shared" si="8"/>
        <v>0.774782954589783</v>
      </c>
      <c r="H70" s="5">
        <f t="shared" si="8"/>
        <v>0</v>
      </c>
      <c r="I70" s="5">
        <f t="shared" si="8"/>
        <v>0.8167499429793978</v>
      </c>
      <c r="J70" s="5">
        <f t="shared" si="8"/>
        <v>0.829658696678961</v>
      </c>
      <c r="K70" s="5">
        <f t="shared" si="8"/>
        <v>0.8241540281412427</v>
      </c>
    </row>
    <row r="71" spans="1:11" ht="12.75" hidden="1">
      <c r="A71" s="1" t="s">
        <v>103</v>
      </c>
      <c r="B71" s="1">
        <f>+B83</f>
        <v>5455728969</v>
      </c>
      <c r="C71" s="1">
        <f aca="true" t="shared" si="9" ref="C71:K71">+C83</f>
        <v>6251243784</v>
      </c>
      <c r="D71" s="1">
        <f t="shared" si="9"/>
        <v>7091821787</v>
      </c>
      <c r="E71" s="1">
        <f t="shared" si="9"/>
        <v>7409575608</v>
      </c>
      <c r="F71" s="1">
        <f t="shared" si="9"/>
        <v>6901321191</v>
      </c>
      <c r="G71" s="1">
        <f t="shared" si="9"/>
        <v>6901321191</v>
      </c>
      <c r="H71" s="1">
        <f t="shared" si="9"/>
        <v>7309408253</v>
      </c>
      <c r="I71" s="1">
        <f t="shared" si="9"/>
        <v>7535645441</v>
      </c>
      <c r="J71" s="1">
        <f t="shared" si="9"/>
        <v>8237762403</v>
      </c>
      <c r="K71" s="1">
        <f t="shared" si="9"/>
        <v>8865404145</v>
      </c>
    </row>
    <row r="72" spans="1:11" ht="12.75" hidden="1">
      <c r="A72" s="1" t="s">
        <v>104</v>
      </c>
      <c r="B72" s="1">
        <f>+B77</f>
        <v>5614188646</v>
      </c>
      <c r="C72" s="1">
        <f aca="true" t="shared" si="10" ref="C72:K72">+C77</f>
        <v>6649828825</v>
      </c>
      <c r="D72" s="1">
        <f t="shared" si="10"/>
        <v>6948125479</v>
      </c>
      <c r="E72" s="1">
        <f t="shared" si="10"/>
        <v>8779682084</v>
      </c>
      <c r="F72" s="1">
        <f t="shared" si="10"/>
        <v>8907425170</v>
      </c>
      <c r="G72" s="1">
        <f t="shared" si="10"/>
        <v>8907425170</v>
      </c>
      <c r="H72" s="1">
        <f t="shared" si="10"/>
        <v>0</v>
      </c>
      <c r="I72" s="1">
        <f t="shared" si="10"/>
        <v>9226380125</v>
      </c>
      <c r="J72" s="1">
        <f t="shared" si="10"/>
        <v>9929097876</v>
      </c>
      <c r="K72" s="1">
        <f t="shared" si="10"/>
        <v>10756974840</v>
      </c>
    </row>
    <row r="73" spans="1:11" ht="12.75" hidden="1">
      <c r="A73" s="1" t="s">
        <v>105</v>
      </c>
      <c r="B73" s="1">
        <f>+B74</f>
        <v>330374862.8333334</v>
      </c>
      <c r="C73" s="1">
        <f aca="true" t="shared" si="11" ref="C73:K73">+(C78+C80+C81+C82)-(B78+B80+B81+B82)</f>
        <v>292264005</v>
      </c>
      <c r="D73" s="1">
        <f t="shared" si="11"/>
        <v>262459607</v>
      </c>
      <c r="E73" s="1">
        <f t="shared" si="11"/>
        <v>3990062</v>
      </c>
      <c r="F73" s="1">
        <f>+(F78+F80+F81+F82)-(D78+D80+D81+D82)</f>
        <v>76076826</v>
      </c>
      <c r="G73" s="1">
        <f>+(G78+G80+G81+G82)-(D78+D80+D81+D82)</f>
        <v>76076826</v>
      </c>
      <c r="H73" s="1">
        <f>+(H78+H80+H81+H82)-(D78+D80+D81+D82)</f>
        <v>-959993396</v>
      </c>
      <c r="I73" s="1">
        <f>+(I78+I80+I81+I82)-(E78+E80+E81+E82)</f>
        <v>474388004</v>
      </c>
      <c r="J73" s="1">
        <f t="shared" si="11"/>
        <v>-43213565</v>
      </c>
      <c r="K73" s="1">
        <f t="shared" si="11"/>
        <v>-49753417</v>
      </c>
    </row>
    <row r="74" spans="1:11" ht="12.75" hidden="1">
      <c r="A74" s="1" t="s">
        <v>106</v>
      </c>
      <c r="B74" s="1">
        <f>+TREND(C74:E74)</f>
        <v>330374862.8333334</v>
      </c>
      <c r="C74" s="1">
        <f>+C73</f>
        <v>292264005</v>
      </c>
      <c r="D74" s="1">
        <f aca="true" t="shared" si="12" ref="D74:K74">+D73</f>
        <v>262459607</v>
      </c>
      <c r="E74" s="1">
        <f t="shared" si="12"/>
        <v>3990062</v>
      </c>
      <c r="F74" s="1">
        <f t="shared" si="12"/>
        <v>76076826</v>
      </c>
      <c r="G74" s="1">
        <f t="shared" si="12"/>
        <v>76076826</v>
      </c>
      <c r="H74" s="1">
        <f t="shared" si="12"/>
        <v>-959993396</v>
      </c>
      <c r="I74" s="1">
        <f t="shared" si="12"/>
        <v>474388004</v>
      </c>
      <c r="J74" s="1">
        <f t="shared" si="12"/>
        <v>-43213565</v>
      </c>
      <c r="K74" s="1">
        <f t="shared" si="12"/>
        <v>-49753417</v>
      </c>
    </row>
    <row r="75" spans="1:11" ht="12.75" hidden="1">
      <c r="A75" s="1" t="s">
        <v>107</v>
      </c>
      <c r="B75" s="1">
        <f>+B84-(((B80+B81+B78)*B70)-B79)</f>
        <v>2545604329.3570175</v>
      </c>
      <c r="C75" s="1">
        <f aca="true" t="shared" si="13" ref="C75:K75">+C84-(((C80+C81+C78)*C70)-C79)</f>
        <v>2467697473.1583233</v>
      </c>
      <c r="D75" s="1">
        <f t="shared" si="13"/>
        <v>2166570395.7256975</v>
      </c>
      <c r="E75" s="1">
        <f t="shared" si="13"/>
        <v>1582276338.7031398</v>
      </c>
      <c r="F75" s="1">
        <f t="shared" si="13"/>
        <v>1351802740.011578</v>
      </c>
      <c r="G75" s="1">
        <f t="shared" si="13"/>
        <v>1351802740.011578</v>
      </c>
      <c r="H75" s="1">
        <f t="shared" si="13"/>
        <v>1796575175</v>
      </c>
      <c r="I75" s="1">
        <f t="shared" si="13"/>
        <v>1929003897.505256</v>
      </c>
      <c r="J75" s="1">
        <f t="shared" si="13"/>
        <v>1455065303.6415286</v>
      </c>
      <c r="K75" s="1">
        <f t="shared" si="13"/>
        <v>1151582363.8877707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5614188646</v>
      </c>
      <c r="C77" s="3">
        <v>6649828825</v>
      </c>
      <c r="D77" s="3">
        <v>6948125479</v>
      </c>
      <c r="E77" s="3">
        <v>8779682084</v>
      </c>
      <c r="F77" s="3">
        <v>8907425170</v>
      </c>
      <c r="G77" s="3">
        <v>8907425170</v>
      </c>
      <c r="H77" s="3">
        <v>0</v>
      </c>
      <c r="I77" s="3">
        <v>9226380125</v>
      </c>
      <c r="J77" s="3">
        <v>9929097876</v>
      </c>
      <c r="K77" s="3">
        <v>10756974840</v>
      </c>
    </row>
    <row r="78" spans="1:11" ht="12.75" hidden="1">
      <c r="A78" s="2" t="s">
        <v>65</v>
      </c>
      <c r="B78" s="3">
        <v>3413212</v>
      </c>
      <c r="C78" s="3">
        <v>6548366</v>
      </c>
      <c r="D78" s="3">
        <v>3372307</v>
      </c>
      <c r="E78" s="3">
        <v>4387963</v>
      </c>
      <c r="F78" s="3">
        <v>4243125</v>
      </c>
      <c r="G78" s="3">
        <v>4243125</v>
      </c>
      <c r="H78" s="3">
        <v>120426</v>
      </c>
      <c r="I78" s="3">
        <v>3225627</v>
      </c>
      <c r="J78" s="3">
        <v>3187263</v>
      </c>
      <c r="K78" s="3">
        <v>30464123</v>
      </c>
    </row>
    <row r="79" spans="1:11" ht="12.75" hidden="1">
      <c r="A79" s="2" t="s">
        <v>66</v>
      </c>
      <c r="B79" s="3">
        <v>3068062056</v>
      </c>
      <c r="C79" s="3">
        <v>3809659931</v>
      </c>
      <c r="D79" s="3">
        <v>3929679448</v>
      </c>
      <c r="E79" s="3">
        <v>2689546510</v>
      </c>
      <c r="F79" s="3">
        <v>2528922487</v>
      </c>
      <c r="G79" s="3">
        <v>2528922487</v>
      </c>
      <c r="H79" s="3">
        <v>1366963754</v>
      </c>
      <c r="I79" s="3">
        <v>3053830954</v>
      </c>
      <c r="J79" s="3">
        <v>2697005520</v>
      </c>
      <c r="K79" s="3">
        <v>2202360588</v>
      </c>
    </row>
    <row r="80" spans="1:11" ht="12.75" hidden="1">
      <c r="A80" s="2" t="s">
        <v>67</v>
      </c>
      <c r="B80" s="3">
        <v>1290688364</v>
      </c>
      <c r="C80" s="3">
        <v>1566814615</v>
      </c>
      <c r="D80" s="3">
        <v>1458391154</v>
      </c>
      <c r="E80" s="3">
        <v>1962338021</v>
      </c>
      <c r="F80" s="3">
        <v>1918023966</v>
      </c>
      <c r="G80" s="3">
        <v>1918023966</v>
      </c>
      <c r="H80" s="3">
        <v>905677905</v>
      </c>
      <c r="I80" s="3">
        <v>2189516652</v>
      </c>
      <c r="J80" s="3">
        <v>2127040216</v>
      </c>
      <c r="K80" s="3">
        <v>2013944924</v>
      </c>
    </row>
    <row r="81" spans="1:11" ht="12.75" hidden="1">
      <c r="A81" s="2" t="s">
        <v>68</v>
      </c>
      <c r="B81" s="3">
        <v>277421386</v>
      </c>
      <c r="C81" s="3">
        <v>408407748</v>
      </c>
      <c r="D81" s="3">
        <v>780798718</v>
      </c>
      <c r="E81" s="3">
        <v>285399869</v>
      </c>
      <c r="F81" s="3">
        <v>401971814</v>
      </c>
      <c r="G81" s="3">
        <v>401971814</v>
      </c>
      <c r="H81" s="3">
        <v>429486008</v>
      </c>
      <c r="I81" s="3">
        <v>315088234</v>
      </c>
      <c r="J81" s="3">
        <v>320333122</v>
      </c>
      <c r="K81" s="3">
        <v>329503858</v>
      </c>
    </row>
    <row r="82" spans="1:11" ht="12.75" hidden="1">
      <c r="A82" s="2" t="s">
        <v>69</v>
      </c>
      <c r="B82" s="3">
        <v>175618059</v>
      </c>
      <c r="C82" s="3">
        <v>57634297</v>
      </c>
      <c r="D82" s="3">
        <v>59302454</v>
      </c>
      <c r="E82" s="3">
        <v>53728842</v>
      </c>
      <c r="F82" s="3">
        <v>53702554</v>
      </c>
      <c r="G82" s="3">
        <v>53702554</v>
      </c>
      <c r="H82" s="3">
        <v>6586898</v>
      </c>
      <c r="I82" s="3">
        <v>272412186</v>
      </c>
      <c r="J82" s="3">
        <v>286468533</v>
      </c>
      <c r="K82" s="3">
        <v>313362812</v>
      </c>
    </row>
    <row r="83" spans="1:11" ht="12.75" hidden="1">
      <c r="A83" s="2" t="s">
        <v>70</v>
      </c>
      <c r="B83" s="3">
        <v>5455728969</v>
      </c>
      <c r="C83" s="3">
        <v>6251243784</v>
      </c>
      <c r="D83" s="3">
        <v>7091821787</v>
      </c>
      <c r="E83" s="3">
        <v>7409575608</v>
      </c>
      <c r="F83" s="3">
        <v>6901321191</v>
      </c>
      <c r="G83" s="3">
        <v>6901321191</v>
      </c>
      <c r="H83" s="3">
        <v>7309408253</v>
      </c>
      <c r="I83" s="3">
        <v>7535645441</v>
      </c>
      <c r="J83" s="3">
        <v>8237762403</v>
      </c>
      <c r="K83" s="3">
        <v>8865404145</v>
      </c>
    </row>
    <row r="84" spans="1:11" ht="12.75" hidden="1">
      <c r="A84" s="2" t="s">
        <v>71</v>
      </c>
      <c r="B84" s="3">
        <v>1004709223</v>
      </c>
      <c r="C84" s="3">
        <v>521022632</v>
      </c>
      <c r="D84" s="3">
        <v>525832241</v>
      </c>
      <c r="E84" s="3">
        <v>793401929</v>
      </c>
      <c r="F84" s="3">
        <v>623660939</v>
      </c>
      <c r="G84" s="3">
        <v>623660939</v>
      </c>
      <c r="H84" s="3">
        <v>429611421</v>
      </c>
      <c r="I84" s="3">
        <v>923443372</v>
      </c>
      <c r="J84" s="3">
        <v>791188698</v>
      </c>
      <c r="K84" s="3">
        <v>905691659</v>
      </c>
    </row>
    <row r="85" spans="1:11" ht="12.75" hidden="1">
      <c r="A85" s="2" t="s">
        <v>72</v>
      </c>
      <c r="B85" s="3">
        <v>0</v>
      </c>
      <c r="C85" s="3">
        <v>0</v>
      </c>
      <c r="D85" s="3">
        <v>1818221169</v>
      </c>
      <c r="E85" s="3">
        <v>90169592</v>
      </c>
      <c r="F85" s="3">
        <v>2114726566</v>
      </c>
      <c r="G85" s="3">
        <v>2114726566</v>
      </c>
      <c r="H85" s="3">
        <v>2114726566</v>
      </c>
      <c r="I85" s="3">
        <v>2822939205</v>
      </c>
      <c r="J85" s="3">
        <v>2807888886</v>
      </c>
      <c r="K85" s="3">
        <v>2801419663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97628210</v>
      </c>
      <c r="C5" s="6">
        <v>105664338</v>
      </c>
      <c r="D5" s="23">
        <v>127465554</v>
      </c>
      <c r="E5" s="24">
        <v>162956168</v>
      </c>
      <c r="F5" s="6">
        <v>140756000</v>
      </c>
      <c r="G5" s="25">
        <v>140756000</v>
      </c>
      <c r="H5" s="26">
        <v>0</v>
      </c>
      <c r="I5" s="24">
        <v>166037807</v>
      </c>
      <c r="J5" s="6">
        <v>174586784</v>
      </c>
      <c r="K5" s="25">
        <v>185172198</v>
      </c>
    </row>
    <row r="6" spans="1:11" ht="13.5">
      <c r="A6" s="22" t="s">
        <v>18</v>
      </c>
      <c r="B6" s="6">
        <v>91800726</v>
      </c>
      <c r="C6" s="6">
        <v>106524588</v>
      </c>
      <c r="D6" s="23">
        <v>111114463</v>
      </c>
      <c r="E6" s="24">
        <v>175850609</v>
      </c>
      <c r="F6" s="6">
        <v>122959000</v>
      </c>
      <c r="G6" s="25">
        <v>122959000</v>
      </c>
      <c r="H6" s="26">
        <v>0</v>
      </c>
      <c r="I6" s="24">
        <v>129820796</v>
      </c>
      <c r="J6" s="6">
        <v>139610043</v>
      </c>
      <c r="K6" s="25">
        <v>145866646</v>
      </c>
    </row>
    <row r="7" spans="1:11" ht="13.5">
      <c r="A7" s="22" t="s">
        <v>19</v>
      </c>
      <c r="B7" s="6">
        <v>2460053</v>
      </c>
      <c r="C7" s="6">
        <v>2917571</v>
      </c>
      <c r="D7" s="23">
        <v>2633022</v>
      </c>
      <c r="E7" s="24">
        <v>2000000</v>
      </c>
      <c r="F7" s="6">
        <v>2000000</v>
      </c>
      <c r="G7" s="25">
        <v>2000000</v>
      </c>
      <c r="H7" s="26">
        <v>0</v>
      </c>
      <c r="I7" s="24">
        <v>2120000</v>
      </c>
      <c r="J7" s="6">
        <v>2247200</v>
      </c>
      <c r="K7" s="25">
        <v>2382032</v>
      </c>
    </row>
    <row r="8" spans="1:11" ht="13.5">
      <c r="A8" s="22" t="s">
        <v>20</v>
      </c>
      <c r="B8" s="6">
        <v>131364542</v>
      </c>
      <c r="C8" s="6">
        <v>134975054</v>
      </c>
      <c r="D8" s="23">
        <v>156282636</v>
      </c>
      <c r="E8" s="24">
        <v>153128000</v>
      </c>
      <c r="F8" s="6">
        <v>153128000</v>
      </c>
      <c r="G8" s="25">
        <v>153128000</v>
      </c>
      <c r="H8" s="26">
        <v>0</v>
      </c>
      <c r="I8" s="24">
        <v>197786000</v>
      </c>
      <c r="J8" s="6">
        <v>190705760</v>
      </c>
      <c r="K8" s="25">
        <v>192695046</v>
      </c>
    </row>
    <row r="9" spans="1:11" ht="13.5">
      <c r="A9" s="22" t="s">
        <v>21</v>
      </c>
      <c r="B9" s="6">
        <v>42942651</v>
      </c>
      <c r="C9" s="6">
        <v>159893837</v>
      </c>
      <c r="D9" s="23">
        <v>68010289</v>
      </c>
      <c r="E9" s="24">
        <v>29895104</v>
      </c>
      <c r="F9" s="6">
        <v>37409000</v>
      </c>
      <c r="G9" s="25">
        <v>37409000</v>
      </c>
      <c r="H9" s="26">
        <v>0</v>
      </c>
      <c r="I9" s="24">
        <v>26792788</v>
      </c>
      <c r="J9" s="6">
        <v>28270893</v>
      </c>
      <c r="K9" s="25">
        <v>29837683</v>
      </c>
    </row>
    <row r="10" spans="1:11" ht="25.5">
      <c r="A10" s="27" t="s">
        <v>96</v>
      </c>
      <c r="B10" s="28">
        <f>SUM(B5:B9)</f>
        <v>366196182</v>
      </c>
      <c r="C10" s="29">
        <f aca="true" t="shared" si="0" ref="C10:K10">SUM(C5:C9)</f>
        <v>509975388</v>
      </c>
      <c r="D10" s="30">
        <f t="shared" si="0"/>
        <v>465505964</v>
      </c>
      <c r="E10" s="28">
        <f t="shared" si="0"/>
        <v>523829881</v>
      </c>
      <c r="F10" s="29">
        <f t="shared" si="0"/>
        <v>456252000</v>
      </c>
      <c r="G10" s="31">
        <f t="shared" si="0"/>
        <v>456252000</v>
      </c>
      <c r="H10" s="32">
        <f t="shared" si="0"/>
        <v>0</v>
      </c>
      <c r="I10" s="28">
        <f t="shared" si="0"/>
        <v>522557391</v>
      </c>
      <c r="J10" s="29">
        <f t="shared" si="0"/>
        <v>535420680</v>
      </c>
      <c r="K10" s="31">
        <f t="shared" si="0"/>
        <v>555953605</v>
      </c>
    </row>
    <row r="11" spans="1:11" ht="13.5">
      <c r="A11" s="22" t="s">
        <v>22</v>
      </c>
      <c r="B11" s="6">
        <v>168184292</v>
      </c>
      <c r="C11" s="6">
        <v>175584649</v>
      </c>
      <c r="D11" s="23">
        <v>191142863</v>
      </c>
      <c r="E11" s="24">
        <v>200656762</v>
      </c>
      <c r="F11" s="6">
        <v>194366245</v>
      </c>
      <c r="G11" s="25">
        <v>194366245</v>
      </c>
      <c r="H11" s="26">
        <v>0</v>
      </c>
      <c r="I11" s="24">
        <v>217399872</v>
      </c>
      <c r="J11" s="6">
        <v>226965467</v>
      </c>
      <c r="K11" s="25">
        <v>233951947</v>
      </c>
    </row>
    <row r="12" spans="1:11" ht="13.5">
      <c r="A12" s="22" t="s">
        <v>23</v>
      </c>
      <c r="B12" s="6">
        <v>16792206</v>
      </c>
      <c r="C12" s="6">
        <v>18304390</v>
      </c>
      <c r="D12" s="23">
        <v>19249186</v>
      </c>
      <c r="E12" s="24">
        <v>21018000</v>
      </c>
      <c r="F12" s="6">
        <v>21018236</v>
      </c>
      <c r="G12" s="25">
        <v>21018236</v>
      </c>
      <c r="H12" s="26">
        <v>0</v>
      </c>
      <c r="I12" s="24">
        <v>22068900</v>
      </c>
      <c r="J12" s="6">
        <v>23348896</v>
      </c>
      <c r="K12" s="25">
        <v>24703132</v>
      </c>
    </row>
    <row r="13" spans="1:11" ht="13.5">
      <c r="A13" s="22" t="s">
        <v>97</v>
      </c>
      <c r="B13" s="6">
        <v>26182428</v>
      </c>
      <c r="C13" s="6">
        <v>55554274</v>
      </c>
      <c r="D13" s="23">
        <v>57285341</v>
      </c>
      <c r="E13" s="24">
        <v>29657408</v>
      </c>
      <c r="F13" s="6">
        <v>29657000</v>
      </c>
      <c r="G13" s="25">
        <v>29657000</v>
      </c>
      <c r="H13" s="26">
        <v>0</v>
      </c>
      <c r="I13" s="24">
        <v>57423873</v>
      </c>
      <c r="J13" s="6">
        <v>58358670</v>
      </c>
      <c r="K13" s="25">
        <v>59293467</v>
      </c>
    </row>
    <row r="14" spans="1:11" ht="13.5">
      <c r="A14" s="22" t="s">
        <v>24</v>
      </c>
      <c r="B14" s="6">
        <v>6505987</v>
      </c>
      <c r="C14" s="6">
        <v>5818087</v>
      </c>
      <c r="D14" s="23">
        <v>9816547</v>
      </c>
      <c r="E14" s="24">
        <v>3745000</v>
      </c>
      <c r="F14" s="6">
        <v>3745000</v>
      </c>
      <c r="G14" s="25">
        <v>3745000</v>
      </c>
      <c r="H14" s="26">
        <v>0</v>
      </c>
      <c r="I14" s="24">
        <v>3242100</v>
      </c>
      <c r="J14" s="6">
        <v>3274521</v>
      </c>
      <c r="K14" s="25">
        <v>3307266</v>
      </c>
    </row>
    <row r="15" spans="1:11" ht="13.5">
      <c r="A15" s="22" t="s">
        <v>25</v>
      </c>
      <c r="B15" s="6">
        <v>52138945</v>
      </c>
      <c r="C15" s="6">
        <v>47623815</v>
      </c>
      <c r="D15" s="23">
        <v>53709860</v>
      </c>
      <c r="E15" s="24">
        <v>86346226</v>
      </c>
      <c r="F15" s="6">
        <v>87967256</v>
      </c>
      <c r="G15" s="25">
        <v>87967256</v>
      </c>
      <c r="H15" s="26">
        <v>0</v>
      </c>
      <c r="I15" s="24">
        <v>82640000</v>
      </c>
      <c r="J15" s="6">
        <v>85096200</v>
      </c>
      <c r="K15" s="25">
        <v>87602166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30383000</v>
      </c>
      <c r="F16" s="6">
        <v>30792000</v>
      </c>
      <c r="G16" s="25">
        <v>30792000</v>
      </c>
      <c r="H16" s="26">
        <v>0</v>
      </c>
      <c r="I16" s="24">
        <v>31294364</v>
      </c>
      <c r="J16" s="6">
        <v>31920636</v>
      </c>
      <c r="K16" s="25">
        <v>32240232</v>
      </c>
    </row>
    <row r="17" spans="1:11" ht="13.5">
      <c r="A17" s="22" t="s">
        <v>27</v>
      </c>
      <c r="B17" s="6">
        <v>103426057</v>
      </c>
      <c r="C17" s="6">
        <v>113389847</v>
      </c>
      <c r="D17" s="23">
        <v>281306375</v>
      </c>
      <c r="E17" s="24">
        <v>143823301</v>
      </c>
      <c r="F17" s="6">
        <v>180323864</v>
      </c>
      <c r="G17" s="25">
        <v>180323864</v>
      </c>
      <c r="H17" s="26">
        <v>0</v>
      </c>
      <c r="I17" s="24">
        <v>172831434</v>
      </c>
      <c r="J17" s="6">
        <v>169051835</v>
      </c>
      <c r="K17" s="25">
        <v>171785843</v>
      </c>
    </row>
    <row r="18" spans="1:11" ht="13.5">
      <c r="A18" s="34" t="s">
        <v>28</v>
      </c>
      <c r="B18" s="35">
        <f>SUM(B11:B17)</f>
        <v>373229915</v>
      </c>
      <c r="C18" s="36">
        <f aca="true" t="shared" si="1" ref="C18:K18">SUM(C11:C17)</f>
        <v>416275062</v>
      </c>
      <c r="D18" s="37">
        <f t="shared" si="1"/>
        <v>612510172</v>
      </c>
      <c r="E18" s="35">
        <f t="shared" si="1"/>
        <v>515629697</v>
      </c>
      <c r="F18" s="36">
        <f t="shared" si="1"/>
        <v>547869601</v>
      </c>
      <c r="G18" s="38">
        <f t="shared" si="1"/>
        <v>547869601</v>
      </c>
      <c r="H18" s="39">
        <f t="shared" si="1"/>
        <v>0</v>
      </c>
      <c r="I18" s="35">
        <f t="shared" si="1"/>
        <v>586900543</v>
      </c>
      <c r="J18" s="36">
        <f t="shared" si="1"/>
        <v>598016225</v>
      </c>
      <c r="K18" s="38">
        <f t="shared" si="1"/>
        <v>612884053</v>
      </c>
    </row>
    <row r="19" spans="1:11" ht="13.5">
      <c r="A19" s="34" t="s">
        <v>29</v>
      </c>
      <c r="B19" s="40">
        <f>+B10-B18</f>
        <v>-7033733</v>
      </c>
      <c r="C19" s="41">
        <f aca="true" t="shared" si="2" ref="C19:K19">+C10-C18</f>
        <v>93700326</v>
      </c>
      <c r="D19" s="42">
        <f t="shared" si="2"/>
        <v>-147004208</v>
      </c>
      <c r="E19" s="40">
        <f t="shared" si="2"/>
        <v>8200184</v>
      </c>
      <c r="F19" s="41">
        <f t="shared" si="2"/>
        <v>-91617601</v>
      </c>
      <c r="G19" s="43">
        <f t="shared" si="2"/>
        <v>-91617601</v>
      </c>
      <c r="H19" s="44">
        <f t="shared" si="2"/>
        <v>0</v>
      </c>
      <c r="I19" s="40">
        <f t="shared" si="2"/>
        <v>-64343152</v>
      </c>
      <c r="J19" s="41">
        <f t="shared" si="2"/>
        <v>-62595545</v>
      </c>
      <c r="K19" s="43">
        <f t="shared" si="2"/>
        <v>-56930448</v>
      </c>
    </row>
    <row r="20" spans="1:11" ht="13.5">
      <c r="A20" s="22" t="s">
        <v>30</v>
      </c>
      <c r="B20" s="24">
        <v>25854485</v>
      </c>
      <c r="C20" s="6">
        <v>20965000</v>
      </c>
      <c r="D20" s="23">
        <v>63143156</v>
      </c>
      <c r="E20" s="24">
        <v>53961000</v>
      </c>
      <c r="F20" s="6">
        <v>53961000</v>
      </c>
      <c r="G20" s="25">
        <v>53961000</v>
      </c>
      <c r="H20" s="26">
        <v>0</v>
      </c>
      <c r="I20" s="24">
        <v>59184000</v>
      </c>
      <c r="J20" s="6">
        <v>61522000</v>
      </c>
      <c r="K20" s="25">
        <v>65027600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18820752</v>
      </c>
      <c r="C22" s="52">
        <f aca="true" t="shared" si="3" ref="C22:K22">SUM(C19:C21)</f>
        <v>114665326</v>
      </c>
      <c r="D22" s="53">
        <f t="shared" si="3"/>
        <v>-83861052</v>
      </c>
      <c r="E22" s="51">
        <f t="shared" si="3"/>
        <v>62161184</v>
      </c>
      <c r="F22" s="52">
        <f t="shared" si="3"/>
        <v>-37656601</v>
      </c>
      <c r="G22" s="54">
        <f t="shared" si="3"/>
        <v>-37656601</v>
      </c>
      <c r="H22" s="55">
        <f t="shared" si="3"/>
        <v>0</v>
      </c>
      <c r="I22" s="51">
        <f t="shared" si="3"/>
        <v>-5159152</v>
      </c>
      <c r="J22" s="52">
        <f t="shared" si="3"/>
        <v>-1073545</v>
      </c>
      <c r="K22" s="54">
        <f t="shared" si="3"/>
        <v>8097152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18820752</v>
      </c>
      <c r="C24" s="41">
        <f aca="true" t="shared" si="4" ref="C24:K24">SUM(C22:C23)</f>
        <v>114665326</v>
      </c>
      <c r="D24" s="42">
        <f t="shared" si="4"/>
        <v>-83861052</v>
      </c>
      <c r="E24" s="40">
        <f t="shared" si="4"/>
        <v>62161184</v>
      </c>
      <c r="F24" s="41">
        <f t="shared" si="4"/>
        <v>-37656601</v>
      </c>
      <c r="G24" s="43">
        <f t="shared" si="4"/>
        <v>-37656601</v>
      </c>
      <c r="H24" s="44">
        <f t="shared" si="4"/>
        <v>0</v>
      </c>
      <c r="I24" s="40">
        <f t="shared" si="4"/>
        <v>-5159152</v>
      </c>
      <c r="J24" s="41">
        <f t="shared" si="4"/>
        <v>-1073545</v>
      </c>
      <c r="K24" s="43">
        <f t="shared" si="4"/>
        <v>8097152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19070000</v>
      </c>
      <c r="C27" s="7">
        <v>19905000</v>
      </c>
      <c r="D27" s="64">
        <v>70094459</v>
      </c>
      <c r="E27" s="65">
        <v>67938500</v>
      </c>
      <c r="F27" s="7">
        <v>67939000</v>
      </c>
      <c r="G27" s="66">
        <v>67939000</v>
      </c>
      <c r="H27" s="67">
        <v>0</v>
      </c>
      <c r="I27" s="65">
        <v>59184000</v>
      </c>
      <c r="J27" s="7">
        <v>65022000</v>
      </c>
      <c r="K27" s="66">
        <v>70027000</v>
      </c>
    </row>
    <row r="28" spans="1:11" ht="13.5">
      <c r="A28" s="68" t="s">
        <v>30</v>
      </c>
      <c r="B28" s="6">
        <v>19070000</v>
      </c>
      <c r="C28" s="6">
        <v>19479000</v>
      </c>
      <c r="D28" s="23">
        <v>50039000</v>
      </c>
      <c r="E28" s="24">
        <v>53961000</v>
      </c>
      <c r="F28" s="6">
        <v>53961000</v>
      </c>
      <c r="G28" s="25">
        <v>53961000</v>
      </c>
      <c r="H28" s="26">
        <v>0</v>
      </c>
      <c r="I28" s="24">
        <v>59184000</v>
      </c>
      <c r="J28" s="6">
        <v>61522000</v>
      </c>
      <c r="K28" s="25">
        <v>65027000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11799500</v>
      </c>
      <c r="F30" s="6">
        <v>11800000</v>
      </c>
      <c r="G30" s="25">
        <v>11800000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426000</v>
      </c>
      <c r="D31" s="23">
        <v>20055459</v>
      </c>
      <c r="E31" s="24">
        <v>2178000</v>
      </c>
      <c r="F31" s="6">
        <v>2178000</v>
      </c>
      <c r="G31" s="25">
        <v>2178000</v>
      </c>
      <c r="H31" s="26">
        <v>0</v>
      </c>
      <c r="I31" s="24">
        <v>0</v>
      </c>
      <c r="J31" s="6">
        <v>3500000</v>
      </c>
      <c r="K31" s="25">
        <v>5000000</v>
      </c>
    </row>
    <row r="32" spans="1:11" ht="13.5">
      <c r="A32" s="34" t="s">
        <v>36</v>
      </c>
      <c r="B32" s="7">
        <f>SUM(B28:B31)</f>
        <v>19070000</v>
      </c>
      <c r="C32" s="7">
        <f aca="true" t="shared" si="5" ref="C32:K32">SUM(C28:C31)</f>
        <v>19905000</v>
      </c>
      <c r="D32" s="64">
        <f t="shared" si="5"/>
        <v>70094459</v>
      </c>
      <c r="E32" s="65">
        <f t="shared" si="5"/>
        <v>67938500</v>
      </c>
      <c r="F32" s="7">
        <f t="shared" si="5"/>
        <v>67939000</v>
      </c>
      <c r="G32" s="66">
        <f t="shared" si="5"/>
        <v>67939000</v>
      </c>
      <c r="H32" s="67">
        <f t="shared" si="5"/>
        <v>0</v>
      </c>
      <c r="I32" s="65">
        <f t="shared" si="5"/>
        <v>59184000</v>
      </c>
      <c r="J32" s="7">
        <f t="shared" si="5"/>
        <v>65022000</v>
      </c>
      <c r="K32" s="66">
        <f t="shared" si="5"/>
        <v>70027000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86766393</v>
      </c>
      <c r="C35" s="6">
        <v>422361788</v>
      </c>
      <c r="D35" s="23">
        <v>447248676</v>
      </c>
      <c r="E35" s="24">
        <v>196064672</v>
      </c>
      <c r="F35" s="6">
        <v>416403159</v>
      </c>
      <c r="G35" s="25">
        <v>416403159</v>
      </c>
      <c r="H35" s="26">
        <v>574673536</v>
      </c>
      <c r="I35" s="24">
        <v>510083202</v>
      </c>
      <c r="J35" s="6">
        <v>525363138</v>
      </c>
      <c r="K35" s="25">
        <v>519544543</v>
      </c>
    </row>
    <row r="36" spans="1:11" ht="13.5">
      <c r="A36" s="22" t="s">
        <v>39</v>
      </c>
      <c r="B36" s="6">
        <v>507036970</v>
      </c>
      <c r="C36" s="6">
        <v>1000115107</v>
      </c>
      <c r="D36" s="23">
        <v>995339642</v>
      </c>
      <c r="E36" s="24">
        <v>510437346</v>
      </c>
      <c r="F36" s="6">
        <v>995340010</v>
      </c>
      <c r="G36" s="25">
        <v>995340010</v>
      </c>
      <c r="H36" s="26">
        <v>936227124</v>
      </c>
      <c r="I36" s="24">
        <v>1002013498</v>
      </c>
      <c r="J36" s="6">
        <v>1038033929</v>
      </c>
      <c r="K36" s="25">
        <v>1074054728</v>
      </c>
    </row>
    <row r="37" spans="1:11" ht="13.5">
      <c r="A37" s="22" t="s">
        <v>40</v>
      </c>
      <c r="B37" s="6">
        <v>179002996</v>
      </c>
      <c r="C37" s="6">
        <v>231563474</v>
      </c>
      <c r="D37" s="23">
        <v>262368846</v>
      </c>
      <c r="E37" s="24">
        <v>136225109</v>
      </c>
      <c r="F37" s="6">
        <v>216349020</v>
      </c>
      <c r="G37" s="25">
        <v>216349020</v>
      </c>
      <c r="H37" s="26">
        <v>112808545</v>
      </c>
      <c r="I37" s="24">
        <v>246241070</v>
      </c>
      <c r="J37" s="6">
        <v>215466177</v>
      </c>
      <c r="K37" s="25">
        <v>205691284</v>
      </c>
    </row>
    <row r="38" spans="1:11" ht="13.5">
      <c r="A38" s="22" t="s">
        <v>41</v>
      </c>
      <c r="B38" s="6">
        <v>107500985</v>
      </c>
      <c r="C38" s="6">
        <v>106056028</v>
      </c>
      <c r="D38" s="23">
        <v>106053722</v>
      </c>
      <c r="E38" s="24">
        <v>49629909</v>
      </c>
      <c r="F38" s="6">
        <v>76442129</v>
      </c>
      <c r="G38" s="25">
        <v>76442129</v>
      </c>
      <c r="H38" s="26">
        <v>109794861</v>
      </c>
      <c r="I38" s="24">
        <v>85153233</v>
      </c>
      <c r="J38" s="6">
        <v>84900754</v>
      </c>
      <c r="K38" s="25">
        <v>84648275</v>
      </c>
    </row>
    <row r="39" spans="1:11" ht="13.5">
      <c r="A39" s="22" t="s">
        <v>42</v>
      </c>
      <c r="B39" s="6">
        <v>307299382</v>
      </c>
      <c r="C39" s="6">
        <v>1084857393</v>
      </c>
      <c r="D39" s="23">
        <v>1074165750</v>
      </c>
      <c r="E39" s="24">
        <v>520647000</v>
      </c>
      <c r="F39" s="6">
        <v>1118952020</v>
      </c>
      <c r="G39" s="25">
        <v>1118952020</v>
      </c>
      <c r="H39" s="26">
        <v>1288297254</v>
      </c>
      <c r="I39" s="24">
        <v>1180702396</v>
      </c>
      <c r="J39" s="6">
        <v>1263030136</v>
      </c>
      <c r="K39" s="25">
        <v>1303259711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78120295</v>
      </c>
      <c r="C42" s="6">
        <v>-108302277</v>
      </c>
      <c r="D42" s="23">
        <v>-39665153</v>
      </c>
      <c r="E42" s="24">
        <v>91016412</v>
      </c>
      <c r="F42" s="6">
        <v>-6487136</v>
      </c>
      <c r="G42" s="25">
        <v>-6487136</v>
      </c>
      <c r="H42" s="26">
        <v>118173704</v>
      </c>
      <c r="I42" s="24">
        <v>83723986</v>
      </c>
      <c r="J42" s="6">
        <v>90707299</v>
      </c>
      <c r="K42" s="25">
        <v>99629902</v>
      </c>
    </row>
    <row r="43" spans="1:11" ht="13.5">
      <c r="A43" s="22" t="s">
        <v>45</v>
      </c>
      <c r="B43" s="6">
        <v>-45342375</v>
      </c>
      <c r="C43" s="6">
        <v>-23885641</v>
      </c>
      <c r="D43" s="23">
        <v>-45046261</v>
      </c>
      <c r="E43" s="24">
        <v>-67389000</v>
      </c>
      <c r="F43" s="6">
        <v>-65439000</v>
      </c>
      <c r="G43" s="25">
        <v>-65439000</v>
      </c>
      <c r="H43" s="26">
        <v>-34096437</v>
      </c>
      <c r="I43" s="24">
        <v>-59184000</v>
      </c>
      <c r="J43" s="6">
        <v>-66022000</v>
      </c>
      <c r="K43" s="25">
        <v>-70027000</v>
      </c>
    </row>
    <row r="44" spans="1:11" ht="13.5">
      <c r="A44" s="22" t="s">
        <v>46</v>
      </c>
      <c r="B44" s="6">
        <v>-8007159</v>
      </c>
      <c r="C44" s="6">
        <v>-9347098</v>
      </c>
      <c r="D44" s="23">
        <v>79624123</v>
      </c>
      <c r="E44" s="24">
        <v>10400000</v>
      </c>
      <c r="F44" s="6">
        <v>10400000</v>
      </c>
      <c r="G44" s="25">
        <v>10400000</v>
      </c>
      <c r="H44" s="26">
        <v>-2069733</v>
      </c>
      <c r="I44" s="24">
        <v>-11301844</v>
      </c>
      <c r="J44" s="6">
        <v>-9301844</v>
      </c>
      <c r="K44" s="25">
        <v>-7301844</v>
      </c>
    </row>
    <row r="45" spans="1:11" ht="13.5">
      <c r="A45" s="34" t="s">
        <v>47</v>
      </c>
      <c r="B45" s="7">
        <v>7059457</v>
      </c>
      <c r="C45" s="7">
        <v>35169001</v>
      </c>
      <c r="D45" s="64">
        <v>30081710</v>
      </c>
      <c r="E45" s="65">
        <v>47435412</v>
      </c>
      <c r="F45" s="7">
        <v>-30681136</v>
      </c>
      <c r="G45" s="66">
        <v>-30681136</v>
      </c>
      <c r="H45" s="67">
        <v>95415534</v>
      </c>
      <c r="I45" s="65">
        <v>12585701</v>
      </c>
      <c r="J45" s="7">
        <v>27969156</v>
      </c>
      <c r="K45" s="66">
        <v>50270214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7364045</v>
      </c>
      <c r="C48" s="6">
        <v>47815483</v>
      </c>
      <c r="D48" s="23">
        <v>43275967</v>
      </c>
      <c r="E48" s="24">
        <v>93990010</v>
      </c>
      <c r="F48" s="6">
        <v>0</v>
      </c>
      <c r="G48" s="25">
        <v>0</v>
      </c>
      <c r="H48" s="26">
        <v>-23338068</v>
      </c>
      <c r="I48" s="24">
        <v>26327736</v>
      </c>
      <c r="J48" s="6">
        <v>28469163</v>
      </c>
      <c r="K48" s="25">
        <v>50770222</v>
      </c>
    </row>
    <row r="49" spans="1:11" ht="13.5">
      <c r="A49" s="22" t="s">
        <v>50</v>
      </c>
      <c r="B49" s="6">
        <f>+B75</f>
        <v>96592723.03719808</v>
      </c>
      <c r="C49" s="6">
        <f aca="true" t="shared" si="6" ref="C49:K49">+C75</f>
        <v>94267176.14423195</v>
      </c>
      <c r="D49" s="23">
        <f t="shared" si="6"/>
        <v>128365998.37263468</v>
      </c>
      <c r="E49" s="24">
        <f t="shared" si="6"/>
        <v>89345781.81178936</v>
      </c>
      <c r="F49" s="6">
        <f t="shared" si="6"/>
        <v>76788498.83364153</v>
      </c>
      <c r="G49" s="25">
        <f t="shared" si="6"/>
        <v>76788498.83364153</v>
      </c>
      <c r="H49" s="26">
        <f t="shared" si="6"/>
        <v>154101845</v>
      </c>
      <c r="I49" s="24">
        <f t="shared" si="6"/>
        <v>36958088.31552109</v>
      </c>
      <c r="J49" s="6">
        <f t="shared" si="6"/>
        <v>-1504876.9931858182</v>
      </c>
      <c r="K49" s="25">
        <f t="shared" si="6"/>
        <v>15823508.92565906</v>
      </c>
    </row>
    <row r="50" spans="1:11" ht="13.5">
      <c r="A50" s="34" t="s">
        <v>51</v>
      </c>
      <c r="B50" s="7">
        <f>+B48-B49</f>
        <v>-89228678.03719808</v>
      </c>
      <c r="C50" s="7">
        <f aca="true" t="shared" si="7" ref="C50:K50">+C48-C49</f>
        <v>-46451693.144231945</v>
      </c>
      <c r="D50" s="64">
        <f t="shared" si="7"/>
        <v>-85090031.37263468</v>
      </c>
      <c r="E50" s="65">
        <f t="shared" si="7"/>
        <v>4644228.188210636</v>
      </c>
      <c r="F50" s="7">
        <f t="shared" si="7"/>
        <v>-76788498.83364153</v>
      </c>
      <c r="G50" s="66">
        <f t="shared" si="7"/>
        <v>-76788498.83364153</v>
      </c>
      <c r="H50" s="67">
        <f t="shared" si="7"/>
        <v>-177439913</v>
      </c>
      <c r="I50" s="65">
        <f t="shared" si="7"/>
        <v>-10630352.315521091</v>
      </c>
      <c r="J50" s="7">
        <f t="shared" si="7"/>
        <v>29974039.99318582</v>
      </c>
      <c r="K50" s="66">
        <f t="shared" si="7"/>
        <v>34946713.07434094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507038000</v>
      </c>
      <c r="C53" s="6">
        <v>1000115107</v>
      </c>
      <c r="D53" s="23">
        <v>995339269</v>
      </c>
      <c r="E53" s="24">
        <v>455439500</v>
      </c>
      <c r="F53" s="6">
        <v>455440000</v>
      </c>
      <c r="G53" s="25">
        <v>455440000</v>
      </c>
      <c r="H53" s="26">
        <v>387501000</v>
      </c>
      <c r="I53" s="24">
        <v>1552459680</v>
      </c>
      <c r="J53" s="6">
        <v>1516800328</v>
      </c>
      <c r="K53" s="25">
        <v>1481142977</v>
      </c>
    </row>
    <row r="54" spans="1:11" ht="13.5">
      <c r="A54" s="22" t="s">
        <v>97</v>
      </c>
      <c r="B54" s="6">
        <v>26182428</v>
      </c>
      <c r="C54" s="6">
        <v>55554274</v>
      </c>
      <c r="D54" s="23">
        <v>57285341</v>
      </c>
      <c r="E54" s="24">
        <v>29657408</v>
      </c>
      <c r="F54" s="6">
        <v>29657000</v>
      </c>
      <c r="G54" s="25">
        <v>29657000</v>
      </c>
      <c r="H54" s="26">
        <v>0</v>
      </c>
      <c r="I54" s="24">
        <v>57423873</v>
      </c>
      <c r="J54" s="6">
        <v>58358670</v>
      </c>
      <c r="K54" s="25">
        <v>59293467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24733000</v>
      </c>
      <c r="C56" s="6">
        <v>24733000</v>
      </c>
      <c r="D56" s="23">
        <v>23136000</v>
      </c>
      <c r="E56" s="24">
        <v>0</v>
      </c>
      <c r="F56" s="6">
        <v>0</v>
      </c>
      <c r="G56" s="25">
        <v>0</v>
      </c>
      <c r="H56" s="26">
        <v>0</v>
      </c>
      <c r="I56" s="24">
        <v>20633000</v>
      </c>
      <c r="J56" s="6">
        <v>21037000</v>
      </c>
      <c r="K56" s="25">
        <v>21456000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6200000</v>
      </c>
      <c r="C59" s="6">
        <v>978000</v>
      </c>
      <c r="D59" s="23">
        <v>978000</v>
      </c>
      <c r="E59" s="24">
        <v>30383000</v>
      </c>
      <c r="F59" s="6">
        <v>30383000</v>
      </c>
      <c r="G59" s="25">
        <v>30383000</v>
      </c>
      <c r="H59" s="26">
        <v>30383000</v>
      </c>
      <c r="I59" s="24">
        <v>31294490</v>
      </c>
      <c r="J59" s="6">
        <v>31920380</v>
      </c>
      <c r="K59" s="25">
        <v>32239584</v>
      </c>
    </row>
    <row r="60" spans="1:11" ht="13.5">
      <c r="A60" s="33" t="s">
        <v>58</v>
      </c>
      <c r="B60" s="6">
        <v>7600000</v>
      </c>
      <c r="C60" s="6">
        <v>27588000</v>
      </c>
      <c r="D60" s="23">
        <v>27588000</v>
      </c>
      <c r="E60" s="24">
        <v>72470800</v>
      </c>
      <c r="F60" s="6">
        <v>72470800</v>
      </c>
      <c r="G60" s="25">
        <v>72470800</v>
      </c>
      <c r="H60" s="26">
        <v>72470800</v>
      </c>
      <c r="I60" s="24">
        <v>72470800</v>
      </c>
      <c r="J60" s="6">
        <v>72470800</v>
      </c>
      <c r="K60" s="25">
        <v>72470800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22140</v>
      </c>
      <c r="C62" s="92">
        <v>22140</v>
      </c>
      <c r="D62" s="93">
        <v>22140</v>
      </c>
      <c r="E62" s="91">
        <v>22270</v>
      </c>
      <c r="F62" s="92">
        <v>22270</v>
      </c>
      <c r="G62" s="93">
        <v>22270</v>
      </c>
      <c r="H62" s="94">
        <v>22270</v>
      </c>
      <c r="I62" s="91">
        <v>22270</v>
      </c>
      <c r="J62" s="92">
        <v>22270</v>
      </c>
      <c r="K62" s="93">
        <v>22270</v>
      </c>
    </row>
    <row r="63" spans="1:11" ht="13.5">
      <c r="A63" s="90" t="s">
        <v>61</v>
      </c>
      <c r="B63" s="91">
        <v>40958</v>
      </c>
      <c r="C63" s="92">
        <v>40958</v>
      </c>
      <c r="D63" s="93">
        <v>40958</v>
      </c>
      <c r="E63" s="91">
        <v>40858</v>
      </c>
      <c r="F63" s="92">
        <v>40858</v>
      </c>
      <c r="G63" s="93">
        <v>40858</v>
      </c>
      <c r="H63" s="94">
        <v>40858</v>
      </c>
      <c r="I63" s="91">
        <v>40858</v>
      </c>
      <c r="J63" s="92">
        <v>40858</v>
      </c>
      <c r="K63" s="93">
        <v>40858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86243</v>
      </c>
      <c r="C65" s="92">
        <v>86243</v>
      </c>
      <c r="D65" s="93">
        <v>86243</v>
      </c>
      <c r="E65" s="91">
        <v>86243</v>
      </c>
      <c r="F65" s="92">
        <v>86243</v>
      </c>
      <c r="G65" s="93">
        <v>86243</v>
      </c>
      <c r="H65" s="94">
        <v>86243</v>
      </c>
      <c r="I65" s="91">
        <v>86243</v>
      </c>
      <c r="J65" s="92">
        <v>86243</v>
      </c>
      <c r="K65" s="93">
        <v>86243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1.1594308946213807</v>
      </c>
      <c r="C70" s="5">
        <f aca="true" t="shared" si="8" ref="C70:K70">IF(ISERROR(C71/C72),0,(C71/C72))</f>
        <v>0.607856295670434</v>
      </c>
      <c r="D70" s="5">
        <f t="shared" si="8"/>
        <v>0.4256743427497672</v>
      </c>
      <c r="E70" s="5">
        <f t="shared" si="8"/>
        <v>0.8609719584727586</v>
      </c>
      <c r="F70" s="5">
        <f t="shared" si="8"/>
        <v>0.6940037773253321</v>
      </c>
      <c r="G70" s="5">
        <f t="shared" si="8"/>
        <v>0.6940037773253321</v>
      </c>
      <c r="H70" s="5">
        <f t="shared" si="8"/>
        <v>0</v>
      </c>
      <c r="I70" s="5">
        <f t="shared" si="8"/>
        <v>0.7441218345778029</v>
      </c>
      <c r="J70" s="5">
        <f t="shared" si="8"/>
        <v>0.7573654679045371</v>
      </c>
      <c r="K70" s="5">
        <f t="shared" si="8"/>
        <v>0.7617406493163242</v>
      </c>
    </row>
    <row r="71" spans="1:11" ht="12.75" hidden="1">
      <c r="A71" s="1" t="s">
        <v>103</v>
      </c>
      <c r="B71" s="1">
        <f>+B83</f>
        <v>269418797</v>
      </c>
      <c r="C71" s="1">
        <f aca="true" t="shared" si="9" ref="C71:K71">+C83</f>
        <v>226172850</v>
      </c>
      <c r="D71" s="1">
        <f t="shared" si="9"/>
        <v>130507627</v>
      </c>
      <c r="E71" s="1">
        <f t="shared" si="9"/>
        <v>316968446</v>
      </c>
      <c r="F71" s="1">
        <f t="shared" si="9"/>
        <v>207246184</v>
      </c>
      <c r="G71" s="1">
        <f t="shared" si="9"/>
        <v>207246184</v>
      </c>
      <c r="H71" s="1">
        <f t="shared" si="9"/>
        <v>279448697</v>
      </c>
      <c r="I71" s="1">
        <f t="shared" si="9"/>
        <v>240091945</v>
      </c>
      <c r="J71" s="1">
        <f t="shared" si="9"/>
        <v>259373225</v>
      </c>
      <c r="K71" s="1">
        <f t="shared" si="9"/>
        <v>274894320</v>
      </c>
    </row>
    <row r="72" spans="1:11" ht="12.75" hidden="1">
      <c r="A72" s="1" t="s">
        <v>104</v>
      </c>
      <c r="B72" s="1">
        <f>+B77</f>
        <v>232371587</v>
      </c>
      <c r="C72" s="1">
        <f aca="true" t="shared" si="10" ref="C72:K72">+C77</f>
        <v>372082763</v>
      </c>
      <c r="D72" s="1">
        <f t="shared" si="10"/>
        <v>306590306</v>
      </c>
      <c r="E72" s="1">
        <f t="shared" si="10"/>
        <v>368151881</v>
      </c>
      <c r="F72" s="1">
        <f t="shared" si="10"/>
        <v>298624000</v>
      </c>
      <c r="G72" s="1">
        <f t="shared" si="10"/>
        <v>298624000</v>
      </c>
      <c r="H72" s="1">
        <f t="shared" si="10"/>
        <v>0</v>
      </c>
      <c r="I72" s="1">
        <f t="shared" si="10"/>
        <v>322651391</v>
      </c>
      <c r="J72" s="1">
        <f t="shared" si="10"/>
        <v>342467720</v>
      </c>
      <c r="K72" s="1">
        <f t="shared" si="10"/>
        <v>360876527</v>
      </c>
    </row>
    <row r="73" spans="1:11" ht="12.75" hidden="1">
      <c r="A73" s="1" t="s">
        <v>105</v>
      </c>
      <c r="B73" s="1">
        <f>+B74</f>
        <v>176866990.6666667</v>
      </c>
      <c r="C73" s="1">
        <f aca="true" t="shared" si="11" ref="C73:K73">+(C78+C80+C81+C82)-(B78+B80+B81+B82)</f>
        <v>170773100</v>
      </c>
      <c r="D73" s="1">
        <f t="shared" si="11"/>
        <v>29392918</v>
      </c>
      <c r="E73" s="1">
        <f t="shared" si="11"/>
        <v>-148550608</v>
      </c>
      <c r="F73" s="1">
        <f>+(F78+F80+F81+F82)-(D78+D80+D81+D82)</f>
        <v>12430450</v>
      </c>
      <c r="G73" s="1">
        <f>+(G78+G80+G81+G82)-(D78+D80+D81+D82)</f>
        <v>12430450</v>
      </c>
      <c r="H73" s="1">
        <f>+(H78+H80+H81+H82)-(D78+D80+D81+D82)</f>
        <v>95402454</v>
      </c>
      <c r="I73" s="1">
        <f>+(I78+I80+I81+I82)-(E78+E80+E81+E82)</f>
        <v>228299879</v>
      </c>
      <c r="J73" s="1">
        <f t="shared" si="11"/>
        <v>13105023</v>
      </c>
      <c r="K73" s="1">
        <f t="shared" si="11"/>
        <v>-28153140</v>
      </c>
    </row>
    <row r="74" spans="1:11" ht="12.75" hidden="1">
      <c r="A74" s="1" t="s">
        <v>106</v>
      </c>
      <c r="B74" s="1">
        <f>+TREND(C74:E74)</f>
        <v>176866990.6666667</v>
      </c>
      <c r="C74" s="1">
        <f>+C73</f>
        <v>170773100</v>
      </c>
      <c r="D74" s="1">
        <f aca="true" t="shared" si="12" ref="D74:K74">+D73</f>
        <v>29392918</v>
      </c>
      <c r="E74" s="1">
        <f t="shared" si="12"/>
        <v>-148550608</v>
      </c>
      <c r="F74" s="1">
        <f t="shared" si="12"/>
        <v>12430450</v>
      </c>
      <c r="G74" s="1">
        <f t="shared" si="12"/>
        <v>12430450</v>
      </c>
      <c r="H74" s="1">
        <f t="shared" si="12"/>
        <v>95402454</v>
      </c>
      <c r="I74" s="1">
        <f t="shared" si="12"/>
        <v>228299879</v>
      </c>
      <c r="J74" s="1">
        <f t="shared" si="12"/>
        <v>13105023</v>
      </c>
      <c r="K74" s="1">
        <f t="shared" si="12"/>
        <v>-28153140</v>
      </c>
    </row>
    <row r="75" spans="1:11" ht="12.75" hidden="1">
      <c r="A75" s="1" t="s">
        <v>107</v>
      </c>
      <c r="B75" s="1">
        <f>+B84-(((B80+B81+B78)*B70)-B79)</f>
        <v>96592723.03719808</v>
      </c>
      <c r="C75" s="1">
        <f aca="true" t="shared" si="13" ref="C75:K75">+C84-(((C80+C81+C78)*C70)-C79)</f>
        <v>94267176.14423195</v>
      </c>
      <c r="D75" s="1">
        <f t="shared" si="13"/>
        <v>128365998.37263468</v>
      </c>
      <c r="E75" s="1">
        <f t="shared" si="13"/>
        <v>89345781.81178936</v>
      </c>
      <c r="F75" s="1">
        <f t="shared" si="13"/>
        <v>76788498.83364153</v>
      </c>
      <c r="G75" s="1">
        <f t="shared" si="13"/>
        <v>76788498.83364153</v>
      </c>
      <c r="H75" s="1">
        <f t="shared" si="13"/>
        <v>154101845</v>
      </c>
      <c r="I75" s="1">
        <f t="shared" si="13"/>
        <v>36958088.31552109</v>
      </c>
      <c r="J75" s="1">
        <f t="shared" si="13"/>
        <v>-1504876.9931858182</v>
      </c>
      <c r="K75" s="1">
        <f t="shared" si="13"/>
        <v>15823508.92565906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232371587</v>
      </c>
      <c r="C77" s="3">
        <v>372082763</v>
      </c>
      <c r="D77" s="3">
        <v>306590306</v>
      </c>
      <c r="E77" s="3">
        <v>368151881</v>
      </c>
      <c r="F77" s="3">
        <v>298624000</v>
      </c>
      <c r="G77" s="3">
        <v>298624000</v>
      </c>
      <c r="H77" s="3">
        <v>0</v>
      </c>
      <c r="I77" s="3">
        <v>322651391</v>
      </c>
      <c r="J77" s="3">
        <v>342467720</v>
      </c>
      <c r="K77" s="3">
        <v>360876527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139686627</v>
      </c>
      <c r="C79" s="3">
        <v>217117151</v>
      </c>
      <c r="D79" s="3">
        <v>233560881</v>
      </c>
      <c r="E79" s="3">
        <v>126574000</v>
      </c>
      <c r="F79" s="3">
        <v>192279233</v>
      </c>
      <c r="G79" s="3">
        <v>192279233</v>
      </c>
      <c r="H79" s="3">
        <v>89459936</v>
      </c>
      <c r="I79" s="3">
        <v>222279233</v>
      </c>
      <c r="J79" s="3">
        <v>192279233</v>
      </c>
      <c r="K79" s="3">
        <v>183279233</v>
      </c>
    </row>
    <row r="80" spans="1:11" ht="12.75" hidden="1">
      <c r="A80" s="2" t="s">
        <v>67</v>
      </c>
      <c r="B80" s="3">
        <v>34968690</v>
      </c>
      <c r="C80" s="3">
        <v>140299717</v>
      </c>
      <c r="D80" s="3">
        <v>160287748</v>
      </c>
      <c r="E80" s="3">
        <v>90074642</v>
      </c>
      <c r="F80" s="3">
        <v>160287629</v>
      </c>
      <c r="G80" s="3">
        <v>160287629</v>
      </c>
      <c r="H80" s="3">
        <v>219342793</v>
      </c>
      <c r="I80" s="3">
        <v>220877510</v>
      </c>
      <c r="J80" s="3">
        <v>225642426</v>
      </c>
      <c r="K80" s="3">
        <v>187563971</v>
      </c>
    </row>
    <row r="81" spans="1:11" ht="12.75" hidden="1">
      <c r="A81" s="2" t="s">
        <v>68</v>
      </c>
      <c r="B81" s="3">
        <v>11990552</v>
      </c>
      <c r="C81" s="3">
        <v>77432625</v>
      </c>
      <c r="D81" s="3">
        <v>86837512</v>
      </c>
      <c r="E81" s="3">
        <v>8500010</v>
      </c>
      <c r="F81" s="3">
        <v>99268081</v>
      </c>
      <c r="G81" s="3">
        <v>99268081</v>
      </c>
      <c r="H81" s="3">
        <v>123184921</v>
      </c>
      <c r="I81" s="3">
        <v>105997021</v>
      </c>
      <c r="J81" s="3">
        <v>114337128</v>
      </c>
      <c r="K81" s="3">
        <v>124262443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269418797</v>
      </c>
      <c r="C83" s="3">
        <v>226172850</v>
      </c>
      <c r="D83" s="3">
        <v>130507627</v>
      </c>
      <c r="E83" s="3">
        <v>316968446</v>
      </c>
      <c r="F83" s="3">
        <v>207246184</v>
      </c>
      <c r="G83" s="3">
        <v>207246184</v>
      </c>
      <c r="H83" s="3">
        <v>279448697</v>
      </c>
      <c r="I83" s="3">
        <v>240091945</v>
      </c>
      <c r="J83" s="3">
        <v>259373225</v>
      </c>
      <c r="K83" s="3">
        <v>274894320</v>
      </c>
    </row>
    <row r="84" spans="1:11" ht="12.75" hidden="1">
      <c r="A84" s="2" t="s">
        <v>71</v>
      </c>
      <c r="B84" s="3">
        <v>11352092</v>
      </c>
      <c r="C84" s="3">
        <v>9500000</v>
      </c>
      <c r="D84" s="3">
        <v>0</v>
      </c>
      <c r="E84" s="3">
        <v>47641793</v>
      </c>
      <c r="F84" s="3">
        <v>64641909</v>
      </c>
      <c r="G84" s="3">
        <v>64641909</v>
      </c>
      <c r="H84" s="3">
        <v>64641909</v>
      </c>
      <c r="I84" s="3">
        <v>57913331</v>
      </c>
      <c r="J84" s="3">
        <v>63704664</v>
      </c>
      <c r="K84" s="3">
        <v>70075131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47666515</v>
      </c>
      <c r="C5" s="6">
        <v>131661201</v>
      </c>
      <c r="D5" s="23">
        <v>37113664</v>
      </c>
      <c r="E5" s="24">
        <v>43400592</v>
      </c>
      <c r="F5" s="6">
        <v>43401000</v>
      </c>
      <c r="G5" s="25">
        <v>43401000</v>
      </c>
      <c r="H5" s="26">
        <v>0</v>
      </c>
      <c r="I5" s="24">
        <v>48306355</v>
      </c>
      <c r="J5" s="6">
        <v>50625060</v>
      </c>
      <c r="K5" s="25">
        <v>53460063</v>
      </c>
    </row>
    <row r="6" spans="1:11" ht="13.5">
      <c r="A6" s="22" t="s">
        <v>18</v>
      </c>
      <c r="B6" s="6">
        <v>288046495</v>
      </c>
      <c r="C6" s="6">
        <v>209463503</v>
      </c>
      <c r="D6" s="23">
        <v>148511596</v>
      </c>
      <c r="E6" s="24">
        <v>183139078</v>
      </c>
      <c r="F6" s="6">
        <v>183140000</v>
      </c>
      <c r="G6" s="25">
        <v>183140000</v>
      </c>
      <c r="H6" s="26">
        <v>0</v>
      </c>
      <c r="I6" s="24">
        <v>212680000</v>
      </c>
      <c r="J6" s="6">
        <v>222888727</v>
      </c>
      <c r="K6" s="25">
        <v>235371000</v>
      </c>
    </row>
    <row r="7" spans="1:11" ht="13.5">
      <c r="A7" s="22" t="s">
        <v>19</v>
      </c>
      <c r="B7" s="6">
        <v>0</v>
      </c>
      <c r="C7" s="6">
        <v>513929</v>
      </c>
      <c r="D7" s="23">
        <v>481780</v>
      </c>
      <c r="E7" s="24">
        <v>655522</v>
      </c>
      <c r="F7" s="6">
        <v>656000</v>
      </c>
      <c r="G7" s="25">
        <v>656000</v>
      </c>
      <c r="H7" s="26">
        <v>0</v>
      </c>
      <c r="I7" s="24">
        <v>1100000</v>
      </c>
      <c r="J7" s="6">
        <v>1152800</v>
      </c>
      <c r="K7" s="25">
        <v>1217357</v>
      </c>
    </row>
    <row r="8" spans="1:11" ht="13.5">
      <c r="A8" s="22" t="s">
        <v>20</v>
      </c>
      <c r="B8" s="6">
        <v>117179326</v>
      </c>
      <c r="C8" s="6">
        <v>60422344</v>
      </c>
      <c r="D8" s="23">
        <v>61200542</v>
      </c>
      <c r="E8" s="24">
        <v>94706677</v>
      </c>
      <c r="F8" s="6">
        <v>94707000</v>
      </c>
      <c r="G8" s="25">
        <v>94707000</v>
      </c>
      <c r="H8" s="26">
        <v>0</v>
      </c>
      <c r="I8" s="24">
        <v>95418931</v>
      </c>
      <c r="J8" s="6">
        <v>99998803</v>
      </c>
      <c r="K8" s="25">
        <v>105599062</v>
      </c>
    </row>
    <row r="9" spans="1:11" ht="13.5">
      <c r="A9" s="22" t="s">
        <v>21</v>
      </c>
      <c r="B9" s="6">
        <v>31609013</v>
      </c>
      <c r="C9" s="6">
        <v>12008409</v>
      </c>
      <c r="D9" s="23">
        <v>16360961</v>
      </c>
      <c r="E9" s="24">
        <v>23337284</v>
      </c>
      <c r="F9" s="6">
        <v>14084000</v>
      </c>
      <c r="G9" s="25">
        <v>14084000</v>
      </c>
      <c r="H9" s="26">
        <v>0</v>
      </c>
      <c r="I9" s="24">
        <v>18239264</v>
      </c>
      <c r="J9" s="6">
        <v>19114715</v>
      </c>
      <c r="K9" s="25">
        <v>20185295</v>
      </c>
    </row>
    <row r="10" spans="1:11" ht="25.5">
      <c r="A10" s="27" t="s">
        <v>96</v>
      </c>
      <c r="B10" s="28">
        <f>SUM(B5:B9)</f>
        <v>484501349</v>
      </c>
      <c r="C10" s="29">
        <f aca="true" t="shared" si="0" ref="C10:K10">SUM(C5:C9)</f>
        <v>414069386</v>
      </c>
      <c r="D10" s="30">
        <f t="shared" si="0"/>
        <v>263668543</v>
      </c>
      <c r="E10" s="28">
        <f t="shared" si="0"/>
        <v>345239153</v>
      </c>
      <c r="F10" s="29">
        <f t="shared" si="0"/>
        <v>335988000</v>
      </c>
      <c r="G10" s="31">
        <f t="shared" si="0"/>
        <v>335988000</v>
      </c>
      <c r="H10" s="32">
        <f t="shared" si="0"/>
        <v>0</v>
      </c>
      <c r="I10" s="28">
        <f t="shared" si="0"/>
        <v>375744550</v>
      </c>
      <c r="J10" s="29">
        <f t="shared" si="0"/>
        <v>393780105</v>
      </c>
      <c r="K10" s="31">
        <f t="shared" si="0"/>
        <v>415832777</v>
      </c>
    </row>
    <row r="11" spans="1:11" ht="13.5">
      <c r="A11" s="22" t="s">
        <v>22</v>
      </c>
      <c r="B11" s="6">
        <v>183028296</v>
      </c>
      <c r="C11" s="6">
        <v>120590236</v>
      </c>
      <c r="D11" s="23">
        <v>138408873</v>
      </c>
      <c r="E11" s="24">
        <v>145252976</v>
      </c>
      <c r="F11" s="6">
        <v>145252976</v>
      </c>
      <c r="G11" s="25">
        <v>145252976</v>
      </c>
      <c r="H11" s="26">
        <v>0</v>
      </c>
      <c r="I11" s="24">
        <v>145253000</v>
      </c>
      <c r="J11" s="6">
        <v>152225000</v>
      </c>
      <c r="K11" s="25">
        <v>160750000</v>
      </c>
    </row>
    <row r="12" spans="1:11" ht="13.5">
      <c r="A12" s="22" t="s">
        <v>23</v>
      </c>
      <c r="B12" s="6">
        <v>20183286</v>
      </c>
      <c r="C12" s="6">
        <v>9826766</v>
      </c>
      <c r="D12" s="23">
        <v>5039740</v>
      </c>
      <c r="E12" s="24">
        <v>12910059</v>
      </c>
      <c r="F12" s="6">
        <v>12910059</v>
      </c>
      <c r="G12" s="25">
        <v>12910059</v>
      </c>
      <c r="H12" s="26">
        <v>0</v>
      </c>
      <c r="I12" s="24">
        <v>12910000</v>
      </c>
      <c r="J12" s="6">
        <v>13529680</v>
      </c>
      <c r="K12" s="25">
        <v>14287000</v>
      </c>
    </row>
    <row r="13" spans="1:11" ht="13.5">
      <c r="A13" s="22" t="s">
        <v>97</v>
      </c>
      <c r="B13" s="6">
        <v>0</v>
      </c>
      <c r="C13" s="6">
        <v>8871303</v>
      </c>
      <c r="D13" s="23">
        <v>32531004</v>
      </c>
      <c r="E13" s="24">
        <v>10000000</v>
      </c>
      <c r="F13" s="6">
        <v>10000000</v>
      </c>
      <c r="G13" s="25">
        <v>10000000</v>
      </c>
      <c r="H13" s="26">
        <v>0</v>
      </c>
      <c r="I13" s="24">
        <v>32531000</v>
      </c>
      <c r="J13" s="6">
        <v>32531000</v>
      </c>
      <c r="K13" s="25">
        <v>32531000</v>
      </c>
    </row>
    <row r="14" spans="1:11" ht="13.5">
      <c r="A14" s="22" t="s">
        <v>24</v>
      </c>
      <c r="B14" s="6">
        <v>0</v>
      </c>
      <c r="C14" s="6">
        <v>6130246</v>
      </c>
      <c r="D14" s="23">
        <v>3395732</v>
      </c>
      <c r="E14" s="24">
        <v>0</v>
      </c>
      <c r="F14" s="6">
        <v>0</v>
      </c>
      <c r="G14" s="25">
        <v>0</v>
      </c>
      <c r="H14" s="26">
        <v>0</v>
      </c>
      <c r="I14" s="24">
        <v>1100000</v>
      </c>
      <c r="J14" s="6">
        <v>1152800</v>
      </c>
      <c r="K14" s="25">
        <v>1217000</v>
      </c>
    </row>
    <row r="15" spans="1:11" ht="13.5">
      <c r="A15" s="22" t="s">
        <v>25</v>
      </c>
      <c r="B15" s="6">
        <v>153837920</v>
      </c>
      <c r="C15" s="6">
        <v>100617751</v>
      </c>
      <c r="D15" s="23">
        <v>113969440</v>
      </c>
      <c r="E15" s="24">
        <v>113759349</v>
      </c>
      <c r="F15" s="6">
        <v>113759349</v>
      </c>
      <c r="G15" s="25">
        <v>113759349</v>
      </c>
      <c r="H15" s="26">
        <v>0</v>
      </c>
      <c r="I15" s="24">
        <v>110000000</v>
      </c>
      <c r="J15" s="6">
        <v>115280000</v>
      </c>
      <c r="K15" s="25">
        <v>121735000</v>
      </c>
    </row>
    <row r="16" spans="1:11" ht="13.5">
      <c r="A16" s="33" t="s">
        <v>26</v>
      </c>
      <c r="B16" s="6">
        <v>7415734</v>
      </c>
      <c r="C16" s="6">
        <v>6446695</v>
      </c>
      <c r="D16" s="23">
        <v>-10494438</v>
      </c>
      <c r="E16" s="24">
        <v>0</v>
      </c>
      <c r="F16" s="6">
        <v>0</v>
      </c>
      <c r="G16" s="25">
        <v>0</v>
      </c>
      <c r="H16" s="26">
        <v>0</v>
      </c>
      <c r="I16" s="24">
        <v>8000000</v>
      </c>
      <c r="J16" s="6">
        <v>9614000</v>
      </c>
      <c r="K16" s="25">
        <v>10264000</v>
      </c>
    </row>
    <row r="17" spans="1:11" ht="13.5">
      <c r="A17" s="22" t="s">
        <v>27</v>
      </c>
      <c r="B17" s="6">
        <v>104968997</v>
      </c>
      <c r="C17" s="6">
        <v>147481220</v>
      </c>
      <c r="D17" s="23">
        <v>59892628</v>
      </c>
      <c r="E17" s="24">
        <v>63316769</v>
      </c>
      <c r="F17" s="6">
        <v>54065616</v>
      </c>
      <c r="G17" s="25">
        <v>54065616</v>
      </c>
      <c r="H17" s="26">
        <v>0</v>
      </c>
      <c r="I17" s="24">
        <v>62083000</v>
      </c>
      <c r="J17" s="6">
        <v>65394000</v>
      </c>
      <c r="K17" s="25">
        <v>64566000</v>
      </c>
    </row>
    <row r="18" spans="1:11" ht="13.5">
      <c r="A18" s="34" t="s">
        <v>28</v>
      </c>
      <c r="B18" s="35">
        <f>SUM(B11:B17)</f>
        <v>469434233</v>
      </c>
      <c r="C18" s="36">
        <f aca="true" t="shared" si="1" ref="C18:K18">SUM(C11:C17)</f>
        <v>399964217</v>
      </c>
      <c r="D18" s="37">
        <f t="shared" si="1"/>
        <v>342742979</v>
      </c>
      <c r="E18" s="35">
        <f t="shared" si="1"/>
        <v>345239153</v>
      </c>
      <c r="F18" s="36">
        <f t="shared" si="1"/>
        <v>335988000</v>
      </c>
      <c r="G18" s="38">
        <f t="shared" si="1"/>
        <v>335988000</v>
      </c>
      <c r="H18" s="39">
        <f t="shared" si="1"/>
        <v>0</v>
      </c>
      <c r="I18" s="35">
        <f t="shared" si="1"/>
        <v>371877000</v>
      </c>
      <c r="J18" s="36">
        <f t="shared" si="1"/>
        <v>389726480</v>
      </c>
      <c r="K18" s="38">
        <f t="shared" si="1"/>
        <v>405350000</v>
      </c>
    </row>
    <row r="19" spans="1:11" ht="13.5">
      <c r="A19" s="34" t="s">
        <v>29</v>
      </c>
      <c r="B19" s="40">
        <f>+B10-B18</f>
        <v>15067116</v>
      </c>
      <c r="C19" s="41">
        <f aca="true" t="shared" si="2" ref="C19:K19">+C10-C18</f>
        <v>14105169</v>
      </c>
      <c r="D19" s="42">
        <f t="shared" si="2"/>
        <v>-79074436</v>
      </c>
      <c r="E19" s="40">
        <f t="shared" si="2"/>
        <v>0</v>
      </c>
      <c r="F19" s="41">
        <f t="shared" si="2"/>
        <v>0</v>
      </c>
      <c r="G19" s="43">
        <f t="shared" si="2"/>
        <v>0</v>
      </c>
      <c r="H19" s="44">
        <f t="shared" si="2"/>
        <v>0</v>
      </c>
      <c r="I19" s="40">
        <f t="shared" si="2"/>
        <v>3867550</v>
      </c>
      <c r="J19" s="41">
        <f t="shared" si="2"/>
        <v>4053625</v>
      </c>
      <c r="K19" s="43">
        <f t="shared" si="2"/>
        <v>10482777</v>
      </c>
    </row>
    <row r="20" spans="1:11" ht="13.5">
      <c r="A20" s="22" t="s">
        <v>30</v>
      </c>
      <c r="B20" s="24">
        <v>23158874</v>
      </c>
      <c r="C20" s="6">
        <v>31596967</v>
      </c>
      <c r="D20" s="23">
        <v>32529000</v>
      </c>
      <c r="E20" s="24">
        <v>0</v>
      </c>
      <c r="F20" s="6">
        <v>0</v>
      </c>
      <c r="G20" s="25">
        <v>0</v>
      </c>
      <c r="H20" s="26">
        <v>0</v>
      </c>
      <c r="I20" s="24">
        <v>37392000</v>
      </c>
      <c r="J20" s="6">
        <v>43703000</v>
      </c>
      <c r="K20" s="25">
        <v>41669000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38225990</v>
      </c>
      <c r="C22" s="52">
        <f aca="true" t="shared" si="3" ref="C22:K22">SUM(C19:C21)</f>
        <v>45702136</v>
      </c>
      <c r="D22" s="53">
        <f t="shared" si="3"/>
        <v>-46545436</v>
      </c>
      <c r="E22" s="51">
        <f t="shared" si="3"/>
        <v>0</v>
      </c>
      <c r="F22" s="52">
        <f t="shared" si="3"/>
        <v>0</v>
      </c>
      <c r="G22" s="54">
        <f t="shared" si="3"/>
        <v>0</v>
      </c>
      <c r="H22" s="55">
        <f t="shared" si="3"/>
        <v>0</v>
      </c>
      <c r="I22" s="51">
        <f t="shared" si="3"/>
        <v>41259550</v>
      </c>
      <c r="J22" s="52">
        <f t="shared" si="3"/>
        <v>47756625</v>
      </c>
      <c r="K22" s="54">
        <f t="shared" si="3"/>
        <v>52151777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38225990</v>
      </c>
      <c r="C24" s="41">
        <f aca="true" t="shared" si="4" ref="C24:K24">SUM(C22:C23)</f>
        <v>45702136</v>
      </c>
      <c r="D24" s="42">
        <f t="shared" si="4"/>
        <v>-46545436</v>
      </c>
      <c r="E24" s="40">
        <f t="shared" si="4"/>
        <v>0</v>
      </c>
      <c r="F24" s="41">
        <f t="shared" si="4"/>
        <v>0</v>
      </c>
      <c r="G24" s="43">
        <f t="shared" si="4"/>
        <v>0</v>
      </c>
      <c r="H24" s="44">
        <f t="shared" si="4"/>
        <v>0</v>
      </c>
      <c r="I24" s="40">
        <f t="shared" si="4"/>
        <v>41259550</v>
      </c>
      <c r="J24" s="41">
        <f t="shared" si="4"/>
        <v>47756625</v>
      </c>
      <c r="K24" s="43">
        <f t="shared" si="4"/>
        <v>52151777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13417923</v>
      </c>
      <c r="C27" s="7">
        <v>3412784</v>
      </c>
      <c r="D27" s="64">
        <v>2777058</v>
      </c>
      <c r="E27" s="65">
        <v>40061300</v>
      </c>
      <c r="F27" s="7">
        <v>40361000</v>
      </c>
      <c r="G27" s="66">
        <v>40361000</v>
      </c>
      <c r="H27" s="67">
        <v>0</v>
      </c>
      <c r="I27" s="65">
        <v>37392000</v>
      </c>
      <c r="J27" s="7">
        <v>43703000</v>
      </c>
      <c r="K27" s="66">
        <v>41669000</v>
      </c>
    </row>
    <row r="28" spans="1:11" ht="13.5">
      <c r="A28" s="68" t="s">
        <v>30</v>
      </c>
      <c r="B28" s="6">
        <v>12896880</v>
      </c>
      <c r="C28" s="6">
        <v>2646214</v>
      </c>
      <c r="D28" s="23">
        <v>2777058</v>
      </c>
      <c r="E28" s="24">
        <v>33061300</v>
      </c>
      <c r="F28" s="6">
        <v>40061000</v>
      </c>
      <c r="G28" s="25">
        <v>40061000</v>
      </c>
      <c r="H28" s="26">
        <v>0</v>
      </c>
      <c r="I28" s="24">
        <v>37392000</v>
      </c>
      <c r="J28" s="6">
        <v>43703000</v>
      </c>
      <c r="K28" s="25">
        <v>41669000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521043</v>
      </c>
      <c r="C31" s="6">
        <v>766570</v>
      </c>
      <c r="D31" s="23">
        <v>0</v>
      </c>
      <c r="E31" s="24">
        <v>7000000</v>
      </c>
      <c r="F31" s="6">
        <v>300000</v>
      </c>
      <c r="G31" s="25">
        <v>300000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13417923</v>
      </c>
      <c r="C32" s="7">
        <f aca="true" t="shared" si="5" ref="C32:K32">SUM(C28:C31)</f>
        <v>3412784</v>
      </c>
      <c r="D32" s="64">
        <f t="shared" si="5"/>
        <v>2777058</v>
      </c>
      <c r="E32" s="65">
        <f t="shared" si="5"/>
        <v>40061300</v>
      </c>
      <c r="F32" s="7">
        <f t="shared" si="5"/>
        <v>40361000</v>
      </c>
      <c r="G32" s="66">
        <f t="shared" si="5"/>
        <v>40361000</v>
      </c>
      <c r="H32" s="67">
        <f t="shared" si="5"/>
        <v>0</v>
      </c>
      <c r="I32" s="65">
        <f t="shared" si="5"/>
        <v>37392000</v>
      </c>
      <c r="J32" s="7">
        <f t="shared" si="5"/>
        <v>43703000</v>
      </c>
      <c r="K32" s="66">
        <f t="shared" si="5"/>
        <v>41669000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144034219</v>
      </c>
      <c r="C35" s="6">
        <v>217923006</v>
      </c>
      <c r="D35" s="23">
        <v>311736829</v>
      </c>
      <c r="E35" s="24">
        <v>135959000</v>
      </c>
      <c r="F35" s="6">
        <v>135959000</v>
      </c>
      <c r="G35" s="25">
        <v>135959000</v>
      </c>
      <c r="H35" s="26">
        <v>0</v>
      </c>
      <c r="I35" s="24">
        <v>317524006</v>
      </c>
      <c r="J35" s="6">
        <v>336319917</v>
      </c>
      <c r="K35" s="25">
        <v>368525714</v>
      </c>
    </row>
    <row r="36" spans="1:11" ht="13.5">
      <c r="A36" s="22" t="s">
        <v>39</v>
      </c>
      <c r="B36" s="6">
        <v>125662985</v>
      </c>
      <c r="C36" s="6">
        <v>151871713</v>
      </c>
      <c r="D36" s="23">
        <v>805332794</v>
      </c>
      <c r="E36" s="24">
        <v>65422000</v>
      </c>
      <c r="F36" s="6">
        <v>65422000</v>
      </c>
      <c r="G36" s="25">
        <v>65422000</v>
      </c>
      <c r="H36" s="26">
        <v>0</v>
      </c>
      <c r="I36" s="24">
        <v>815930522</v>
      </c>
      <c r="J36" s="6">
        <v>821330486</v>
      </c>
      <c r="K36" s="25">
        <v>828368571</v>
      </c>
    </row>
    <row r="37" spans="1:11" ht="13.5">
      <c r="A37" s="22" t="s">
        <v>40</v>
      </c>
      <c r="B37" s="6">
        <v>86654083</v>
      </c>
      <c r="C37" s="6">
        <v>158469160</v>
      </c>
      <c r="D37" s="23">
        <v>329353441</v>
      </c>
      <c r="E37" s="24">
        <v>95356000</v>
      </c>
      <c r="F37" s="6">
        <v>95356000</v>
      </c>
      <c r="G37" s="25">
        <v>95356000</v>
      </c>
      <c r="H37" s="26">
        <v>0</v>
      </c>
      <c r="I37" s="24">
        <v>65885928</v>
      </c>
      <c r="J37" s="6">
        <v>63292473</v>
      </c>
      <c r="K37" s="25">
        <v>60334699</v>
      </c>
    </row>
    <row r="38" spans="1:11" ht="13.5">
      <c r="A38" s="22" t="s">
        <v>41</v>
      </c>
      <c r="B38" s="6">
        <v>30709168</v>
      </c>
      <c r="C38" s="6">
        <v>37328612</v>
      </c>
      <c r="D38" s="23">
        <v>2364271</v>
      </c>
      <c r="E38" s="24">
        <v>0</v>
      </c>
      <c r="F38" s="6">
        <v>0</v>
      </c>
      <c r="G38" s="25">
        <v>0</v>
      </c>
      <c r="H38" s="26">
        <v>0</v>
      </c>
      <c r="I38" s="24">
        <v>39127150</v>
      </c>
      <c r="J38" s="6">
        <v>39218150</v>
      </c>
      <c r="K38" s="25">
        <v>39330150</v>
      </c>
    </row>
    <row r="39" spans="1:11" ht="13.5">
      <c r="A39" s="22" t="s">
        <v>42</v>
      </c>
      <c r="B39" s="6">
        <v>152333953</v>
      </c>
      <c r="C39" s="6">
        <v>173996947</v>
      </c>
      <c r="D39" s="23">
        <v>785351911</v>
      </c>
      <c r="E39" s="24">
        <v>106025000</v>
      </c>
      <c r="F39" s="6">
        <v>106025000</v>
      </c>
      <c r="G39" s="25">
        <v>106025000</v>
      </c>
      <c r="H39" s="26">
        <v>0</v>
      </c>
      <c r="I39" s="24">
        <v>1028441450</v>
      </c>
      <c r="J39" s="6">
        <v>1055139780</v>
      </c>
      <c r="K39" s="25">
        <v>1097229436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21054752</v>
      </c>
      <c r="C42" s="6">
        <v>-4499356</v>
      </c>
      <c r="D42" s="23">
        <v>460963874</v>
      </c>
      <c r="E42" s="24">
        <v>0</v>
      </c>
      <c r="F42" s="6">
        <v>40060988</v>
      </c>
      <c r="G42" s="25">
        <v>40060988</v>
      </c>
      <c r="H42" s="26">
        <v>-1293203</v>
      </c>
      <c r="I42" s="24">
        <v>6914000</v>
      </c>
      <c r="J42" s="6">
        <v>60672000</v>
      </c>
      <c r="K42" s="25">
        <v>62262000</v>
      </c>
    </row>
    <row r="43" spans="1:11" ht="13.5">
      <c r="A43" s="22" t="s">
        <v>45</v>
      </c>
      <c r="B43" s="6">
        <v>-14312853</v>
      </c>
      <c r="C43" s="6">
        <v>-34991593</v>
      </c>
      <c r="D43" s="23">
        <v>-685143201</v>
      </c>
      <c r="E43" s="24">
        <v>4156944</v>
      </c>
      <c r="F43" s="6">
        <v>300000</v>
      </c>
      <c r="G43" s="25">
        <v>300000</v>
      </c>
      <c r="H43" s="26">
        <v>0</v>
      </c>
      <c r="I43" s="24">
        <v>-30819703</v>
      </c>
      <c r="J43" s="6">
        <v>-38850000</v>
      </c>
      <c r="K43" s="25">
        <v>-36573000</v>
      </c>
    </row>
    <row r="44" spans="1:11" ht="13.5">
      <c r="A44" s="22" t="s">
        <v>46</v>
      </c>
      <c r="B44" s="6">
        <v>-661668</v>
      </c>
      <c r="C44" s="6">
        <v>94368</v>
      </c>
      <c r="D44" s="23">
        <v>-3374371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30631659</v>
      </c>
      <c r="C45" s="7">
        <v>-8764922</v>
      </c>
      <c r="D45" s="64">
        <v>-236459696</v>
      </c>
      <c r="E45" s="65">
        <v>4156944</v>
      </c>
      <c r="F45" s="7">
        <v>40360988</v>
      </c>
      <c r="G45" s="66">
        <v>40360988</v>
      </c>
      <c r="H45" s="67">
        <v>3684111</v>
      </c>
      <c r="I45" s="65">
        <v>-19905703</v>
      </c>
      <c r="J45" s="7">
        <v>1916297</v>
      </c>
      <c r="K45" s="66">
        <v>27605297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30631659</v>
      </c>
      <c r="C48" s="6">
        <v>-8905998</v>
      </c>
      <c r="D48" s="23">
        <v>-236459684</v>
      </c>
      <c r="E48" s="24">
        <v>-82191000</v>
      </c>
      <c r="F48" s="6">
        <v>-82191000</v>
      </c>
      <c r="G48" s="25">
        <v>-82191000</v>
      </c>
      <c r="H48" s="26">
        <v>0</v>
      </c>
      <c r="I48" s="24">
        <v>2169000</v>
      </c>
      <c r="J48" s="6">
        <v>2260000</v>
      </c>
      <c r="K48" s="25">
        <v>2486000</v>
      </c>
    </row>
    <row r="49" spans="1:11" ht="13.5">
      <c r="A49" s="22" t="s">
        <v>50</v>
      </c>
      <c r="B49" s="6">
        <f>+B75</f>
        <v>-52593250.47507842</v>
      </c>
      <c r="C49" s="6">
        <f aca="true" t="shared" si="6" ref="C49:K49">+C75</f>
        <v>-68727086.84369564</v>
      </c>
      <c r="D49" s="23">
        <f t="shared" si="6"/>
        <v>-1036503719.4559829</v>
      </c>
      <c r="E49" s="24">
        <f t="shared" si="6"/>
        <v>-131146952.55969866</v>
      </c>
      <c r="F49" s="6">
        <f t="shared" si="6"/>
        <v>-122679168.92100157</v>
      </c>
      <c r="G49" s="25">
        <f t="shared" si="6"/>
        <v>-122679168.92100157</v>
      </c>
      <c r="H49" s="26">
        <f t="shared" si="6"/>
        <v>0</v>
      </c>
      <c r="I49" s="24">
        <f t="shared" si="6"/>
        <v>-35116115.21258494</v>
      </c>
      <c r="J49" s="6">
        <f t="shared" si="6"/>
        <v>-58090241.05289495</v>
      </c>
      <c r="K49" s="25">
        <f t="shared" si="6"/>
        <v>-72496912.70253</v>
      </c>
    </row>
    <row r="50" spans="1:11" ht="13.5">
      <c r="A50" s="34" t="s">
        <v>51</v>
      </c>
      <c r="B50" s="7">
        <f>+B48-B49</f>
        <v>83224909.47507842</v>
      </c>
      <c r="C50" s="7">
        <f aca="true" t="shared" si="7" ref="C50:K50">+C48-C49</f>
        <v>59821088.84369564</v>
      </c>
      <c r="D50" s="64">
        <f t="shared" si="7"/>
        <v>800044035.4559829</v>
      </c>
      <c r="E50" s="65">
        <f t="shared" si="7"/>
        <v>48955952.559698656</v>
      </c>
      <c r="F50" s="7">
        <f t="shared" si="7"/>
        <v>40488168.92100157</v>
      </c>
      <c r="G50" s="66">
        <f t="shared" si="7"/>
        <v>40488168.92100157</v>
      </c>
      <c r="H50" s="67">
        <f t="shared" si="7"/>
        <v>0</v>
      </c>
      <c r="I50" s="65">
        <f t="shared" si="7"/>
        <v>37285115.21258494</v>
      </c>
      <c r="J50" s="7">
        <f t="shared" si="7"/>
        <v>60350241.05289495</v>
      </c>
      <c r="K50" s="66">
        <f t="shared" si="7"/>
        <v>74982912.70253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125662985</v>
      </c>
      <c r="C53" s="6">
        <v>151871712</v>
      </c>
      <c r="D53" s="23">
        <v>805332794</v>
      </c>
      <c r="E53" s="24">
        <v>86850300</v>
      </c>
      <c r="F53" s="6">
        <v>87150000</v>
      </c>
      <c r="G53" s="25">
        <v>87150000</v>
      </c>
      <c r="H53" s="26">
        <v>46789000</v>
      </c>
      <c r="I53" s="24">
        <v>184203172</v>
      </c>
      <c r="J53" s="6">
        <v>188291693</v>
      </c>
      <c r="K53" s="25">
        <v>193366777</v>
      </c>
    </row>
    <row r="54" spans="1:11" ht="13.5">
      <c r="A54" s="22" t="s">
        <v>97</v>
      </c>
      <c r="B54" s="6">
        <v>0</v>
      </c>
      <c r="C54" s="6">
        <v>8871303</v>
      </c>
      <c r="D54" s="23">
        <v>32531004</v>
      </c>
      <c r="E54" s="24">
        <v>10000000</v>
      </c>
      <c r="F54" s="6">
        <v>10000000</v>
      </c>
      <c r="G54" s="25">
        <v>10000000</v>
      </c>
      <c r="H54" s="26">
        <v>0</v>
      </c>
      <c r="I54" s="24">
        <v>32531000</v>
      </c>
      <c r="J54" s="6">
        <v>32531000</v>
      </c>
      <c r="K54" s="25">
        <v>32531000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5000000</v>
      </c>
      <c r="J56" s="6">
        <v>5240000</v>
      </c>
      <c r="K56" s="25">
        <v>5533000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33600000</v>
      </c>
      <c r="F59" s="6">
        <v>33600000</v>
      </c>
      <c r="G59" s="25">
        <v>33600000</v>
      </c>
      <c r="H59" s="26">
        <v>33600000</v>
      </c>
      <c r="I59" s="24">
        <v>8000000</v>
      </c>
      <c r="J59" s="6">
        <v>9613500</v>
      </c>
      <c r="K59" s="25">
        <v>10263850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96187000</v>
      </c>
      <c r="F60" s="6">
        <v>96187000</v>
      </c>
      <c r="G60" s="25">
        <v>96187000</v>
      </c>
      <c r="H60" s="26">
        <v>96187000</v>
      </c>
      <c r="I60" s="24">
        <v>101573472</v>
      </c>
      <c r="J60" s="6">
        <v>105839558</v>
      </c>
      <c r="K60" s="25">
        <v>116423514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2000</v>
      </c>
      <c r="F63" s="92">
        <v>2000</v>
      </c>
      <c r="G63" s="93">
        <v>2000</v>
      </c>
      <c r="H63" s="94">
        <v>2000</v>
      </c>
      <c r="I63" s="91">
        <v>2000</v>
      </c>
      <c r="J63" s="92">
        <v>2000</v>
      </c>
      <c r="K63" s="93">
        <v>2000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15000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0.6265753714418588</v>
      </c>
      <c r="C70" s="5">
        <f aca="true" t="shared" si="8" ref="C70:K70">IF(ISERROR(C71/C72),0,(C71/C72))</f>
        <v>0.7222934909551283</v>
      </c>
      <c r="D70" s="5">
        <f t="shared" si="8"/>
        <v>3.6903860262417476</v>
      </c>
      <c r="E70" s="5">
        <f t="shared" si="8"/>
        <v>1.0556955964814587</v>
      </c>
      <c r="F70" s="5">
        <f t="shared" si="8"/>
        <v>0.9875323511688312</v>
      </c>
      <c r="G70" s="5">
        <f t="shared" si="8"/>
        <v>0.9875323511688312</v>
      </c>
      <c r="H70" s="5">
        <f t="shared" si="8"/>
        <v>0</v>
      </c>
      <c r="I70" s="5">
        <f t="shared" si="8"/>
        <v>0.8807834248189096</v>
      </c>
      <c r="J70" s="5">
        <f t="shared" si="8"/>
        <v>0.9766000169047101</v>
      </c>
      <c r="K70" s="5">
        <f t="shared" si="8"/>
        <v>0.9851517310290738</v>
      </c>
    </row>
    <row r="71" spans="1:11" ht="12.75" hidden="1">
      <c r="A71" s="1" t="s">
        <v>103</v>
      </c>
      <c r="B71" s="1">
        <f>+B83</f>
        <v>230154933</v>
      </c>
      <c r="C71" s="1">
        <f aca="true" t="shared" si="9" ref="C71:K71">+C83</f>
        <v>255052635</v>
      </c>
      <c r="D71" s="1">
        <f t="shared" si="9"/>
        <v>744052372</v>
      </c>
      <c r="E71" s="1">
        <f t="shared" si="9"/>
        <v>263794000</v>
      </c>
      <c r="F71" s="1">
        <f t="shared" si="9"/>
        <v>237624972</v>
      </c>
      <c r="G71" s="1">
        <f t="shared" si="9"/>
        <v>237624972</v>
      </c>
      <c r="H71" s="1">
        <f t="shared" si="9"/>
        <v>162774348</v>
      </c>
      <c r="I71" s="1">
        <f t="shared" si="9"/>
        <v>245937297</v>
      </c>
      <c r="J71" s="1">
        <f t="shared" si="9"/>
        <v>285781000</v>
      </c>
      <c r="K71" s="1">
        <f t="shared" si="9"/>
        <v>304428000</v>
      </c>
    </row>
    <row r="72" spans="1:11" ht="12.75" hidden="1">
      <c r="A72" s="1" t="s">
        <v>104</v>
      </c>
      <c r="B72" s="1">
        <f>+B77</f>
        <v>367322023</v>
      </c>
      <c r="C72" s="1">
        <f aca="true" t="shared" si="10" ref="C72:K72">+C77</f>
        <v>353114957</v>
      </c>
      <c r="D72" s="1">
        <f t="shared" si="10"/>
        <v>201619117</v>
      </c>
      <c r="E72" s="1">
        <f t="shared" si="10"/>
        <v>249876954</v>
      </c>
      <c r="F72" s="1">
        <f t="shared" si="10"/>
        <v>240625000</v>
      </c>
      <c r="G72" s="1">
        <f t="shared" si="10"/>
        <v>240625000</v>
      </c>
      <c r="H72" s="1">
        <f t="shared" si="10"/>
        <v>0</v>
      </c>
      <c r="I72" s="1">
        <f t="shared" si="10"/>
        <v>279225619</v>
      </c>
      <c r="J72" s="1">
        <f t="shared" si="10"/>
        <v>292628502</v>
      </c>
      <c r="K72" s="1">
        <f t="shared" si="10"/>
        <v>309016358</v>
      </c>
    </row>
    <row r="73" spans="1:11" ht="12.75" hidden="1">
      <c r="A73" s="1" t="s">
        <v>105</v>
      </c>
      <c r="B73" s="1">
        <f>+B74</f>
        <v>136716785.49999997</v>
      </c>
      <c r="C73" s="1">
        <f aca="true" t="shared" si="11" ref="C73:K73">+(C78+C80+C81+C82)-(B78+B80+B81+B82)</f>
        <v>85013304</v>
      </c>
      <c r="D73" s="1">
        <f t="shared" si="11"/>
        <v>107849808</v>
      </c>
      <c r="E73" s="1">
        <f t="shared" si="11"/>
        <v>-179534577</v>
      </c>
      <c r="F73" s="1">
        <f>+(F78+F80+F81+F82)-(D78+D80+D81+D82)</f>
        <v>-179534577</v>
      </c>
      <c r="G73" s="1">
        <f>+(G78+G80+G81+G82)-(D78+D80+D81+D82)</f>
        <v>-179534577</v>
      </c>
      <c r="H73" s="1">
        <f>+(H78+H80+H81+H82)-(D78+D80+D81+D82)</f>
        <v>-303762577</v>
      </c>
      <c r="I73" s="1">
        <f>+(I78+I80+I81+I82)-(E78+E80+E81+E82)</f>
        <v>187826006</v>
      </c>
      <c r="J73" s="1">
        <f t="shared" si="11"/>
        <v>18566269</v>
      </c>
      <c r="K73" s="1">
        <f t="shared" si="11"/>
        <v>31635833</v>
      </c>
    </row>
    <row r="74" spans="1:11" ht="12.75" hidden="1">
      <c r="A74" s="1" t="s">
        <v>106</v>
      </c>
      <c r="B74" s="1">
        <f>+TREND(C74:E74)</f>
        <v>136716785.49999997</v>
      </c>
      <c r="C74" s="1">
        <f>+C73</f>
        <v>85013304</v>
      </c>
      <c r="D74" s="1">
        <f aca="true" t="shared" si="12" ref="D74:K74">+D73</f>
        <v>107849808</v>
      </c>
      <c r="E74" s="1">
        <f t="shared" si="12"/>
        <v>-179534577</v>
      </c>
      <c r="F74" s="1">
        <f t="shared" si="12"/>
        <v>-179534577</v>
      </c>
      <c r="G74" s="1">
        <f t="shared" si="12"/>
        <v>-179534577</v>
      </c>
      <c r="H74" s="1">
        <f t="shared" si="12"/>
        <v>-303762577</v>
      </c>
      <c r="I74" s="1">
        <f t="shared" si="12"/>
        <v>187826006</v>
      </c>
      <c r="J74" s="1">
        <f t="shared" si="12"/>
        <v>18566269</v>
      </c>
      <c r="K74" s="1">
        <f t="shared" si="12"/>
        <v>31635833</v>
      </c>
    </row>
    <row r="75" spans="1:11" ht="12.75" hidden="1">
      <c r="A75" s="1" t="s">
        <v>107</v>
      </c>
      <c r="B75" s="1">
        <f>+B84-(((B80+B81+B78)*B70)-B79)</f>
        <v>-52593250.47507842</v>
      </c>
      <c r="C75" s="1">
        <f aca="true" t="shared" si="13" ref="C75:K75">+C84-(((C80+C81+C78)*C70)-C79)</f>
        <v>-68727086.84369564</v>
      </c>
      <c r="D75" s="1">
        <f t="shared" si="13"/>
        <v>-1036503719.4559829</v>
      </c>
      <c r="E75" s="1">
        <f t="shared" si="13"/>
        <v>-131146952.55969866</v>
      </c>
      <c r="F75" s="1">
        <f t="shared" si="13"/>
        <v>-122679168.92100157</v>
      </c>
      <c r="G75" s="1">
        <f t="shared" si="13"/>
        <v>-122679168.92100157</v>
      </c>
      <c r="H75" s="1">
        <f t="shared" si="13"/>
        <v>0</v>
      </c>
      <c r="I75" s="1">
        <f t="shared" si="13"/>
        <v>-35116115.21258494</v>
      </c>
      <c r="J75" s="1">
        <f t="shared" si="13"/>
        <v>-58090241.05289495</v>
      </c>
      <c r="K75" s="1">
        <f t="shared" si="13"/>
        <v>-72496912.70253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367322023</v>
      </c>
      <c r="C77" s="3">
        <v>353114957</v>
      </c>
      <c r="D77" s="3">
        <v>201619117</v>
      </c>
      <c r="E77" s="3">
        <v>249876954</v>
      </c>
      <c r="F77" s="3">
        <v>240625000</v>
      </c>
      <c r="G77" s="3">
        <v>240625000</v>
      </c>
      <c r="H77" s="3">
        <v>0</v>
      </c>
      <c r="I77" s="3">
        <v>279225619</v>
      </c>
      <c r="J77" s="3">
        <v>292628502</v>
      </c>
      <c r="K77" s="3">
        <v>309016358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16893623</v>
      </c>
      <c r="C79" s="3">
        <v>72779431</v>
      </c>
      <c r="D79" s="3">
        <v>84497450</v>
      </c>
      <c r="E79" s="3">
        <v>0</v>
      </c>
      <c r="F79" s="3">
        <v>0</v>
      </c>
      <c r="G79" s="3">
        <v>0</v>
      </c>
      <c r="H79" s="3">
        <v>0</v>
      </c>
      <c r="I79" s="3">
        <v>61748928</v>
      </c>
      <c r="J79" s="3">
        <v>59155473</v>
      </c>
      <c r="K79" s="3">
        <v>56197699</v>
      </c>
    </row>
    <row r="80" spans="1:11" ht="12.75" hidden="1">
      <c r="A80" s="2" t="s">
        <v>67</v>
      </c>
      <c r="B80" s="3">
        <v>96105475</v>
      </c>
      <c r="C80" s="3">
        <v>179537398</v>
      </c>
      <c r="D80" s="3">
        <v>96043567</v>
      </c>
      <c r="E80" s="3">
        <v>79944000</v>
      </c>
      <c r="F80" s="3">
        <v>79944000</v>
      </c>
      <c r="G80" s="3">
        <v>79944000</v>
      </c>
      <c r="H80" s="3">
        <v>0</v>
      </c>
      <c r="I80" s="3">
        <v>108702006</v>
      </c>
      <c r="J80" s="3">
        <v>118727491</v>
      </c>
      <c r="K80" s="3">
        <v>129174046</v>
      </c>
    </row>
    <row r="81" spans="1:11" ht="12.75" hidden="1">
      <c r="A81" s="2" t="s">
        <v>68</v>
      </c>
      <c r="B81" s="3">
        <v>14793990</v>
      </c>
      <c r="C81" s="3">
        <v>16375371</v>
      </c>
      <c r="D81" s="3">
        <v>207719010</v>
      </c>
      <c r="E81" s="3">
        <v>44284000</v>
      </c>
      <c r="F81" s="3">
        <v>44284000</v>
      </c>
      <c r="G81" s="3">
        <v>44284000</v>
      </c>
      <c r="H81" s="3">
        <v>0</v>
      </c>
      <c r="I81" s="3">
        <v>1274000</v>
      </c>
      <c r="J81" s="3">
        <v>1327508</v>
      </c>
      <c r="K81" s="3">
        <v>1460259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202078000</v>
      </c>
      <c r="J82" s="3">
        <v>210565276</v>
      </c>
      <c r="K82" s="3">
        <v>231621803</v>
      </c>
    </row>
    <row r="83" spans="1:11" ht="12.75" hidden="1">
      <c r="A83" s="2" t="s">
        <v>70</v>
      </c>
      <c r="B83" s="3">
        <v>230154933</v>
      </c>
      <c r="C83" s="3">
        <v>255052635</v>
      </c>
      <c r="D83" s="3">
        <v>744052372</v>
      </c>
      <c r="E83" s="3">
        <v>263794000</v>
      </c>
      <c r="F83" s="3">
        <v>237624972</v>
      </c>
      <c r="G83" s="3">
        <v>237624972</v>
      </c>
      <c r="H83" s="3">
        <v>162774348</v>
      </c>
      <c r="I83" s="3">
        <v>245937297</v>
      </c>
      <c r="J83" s="3">
        <v>285781000</v>
      </c>
      <c r="K83" s="3">
        <v>304428000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17692908</v>
      </c>
      <c r="C5" s="6">
        <v>18407624</v>
      </c>
      <c r="D5" s="23">
        <v>24828607</v>
      </c>
      <c r="E5" s="24">
        <v>15000000</v>
      </c>
      <c r="F5" s="6">
        <v>47640973</v>
      </c>
      <c r="G5" s="25">
        <v>47640973</v>
      </c>
      <c r="H5" s="26">
        <v>0</v>
      </c>
      <c r="I5" s="24">
        <v>36278085</v>
      </c>
      <c r="J5" s="6">
        <v>38466989</v>
      </c>
      <c r="K5" s="25">
        <v>41133075</v>
      </c>
    </row>
    <row r="6" spans="1:11" ht="13.5">
      <c r="A6" s="22" t="s">
        <v>18</v>
      </c>
      <c r="B6" s="6">
        <v>69457654</v>
      </c>
      <c r="C6" s="6">
        <v>53437643</v>
      </c>
      <c r="D6" s="23">
        <v>43809846</v>
      </c>
      <c r="E6" s="24">
        <v>47422168</v>
      </c>
      <c r="F6" s="6">
        <v>55155272</v>
      </c>
      <c r="G6" s="25">
        <v>55155272</v>
      </c>
      <c r="H6" s="26">
        <v>0</v>
      </c>
      <c r="I6" s="24">
        <v>73467575</v>
      </c>
      <c r="J6" s="6">
        <v>76309714</v>
      </c>
      <c r="K6" s="25">
        <v>82735571</v>
      </c>
    </row>
    <row r="7" spans="1:11" ht="13.5">
      <c r="A7" s="22" t="s">
        <v>19</v>
      </c>
      <c r="B7" s="6">
        <v>492013</v>
      </c>
      <c r="C7" s="6">
        <v>13528</v>
      </c>
      <c r="D7" s="23">
        <v>33696</v>
      </c>
      <c r="E7" s="24">
        <v>100000</v>
      </c>
      <c r="F7" s="6">
        <v>124313</v>
      </c>
      <c r="G7" s="25">
        <v>124313</v>
      </c>
      <c r="H7" s="26">
        <v>0</v>
      </c>
      <c r="I7" s="24">
        <v>131771</v>
      </c>
      <c r="J7" s="6">
        <v>139678</v>
      </c>
      <c r="K7" s="25">
        <v>148058</v>
      </c>
    </row>
    <row r="8" spans="1:11" ht="13.5">
      <c r="A8" s="22" t="s">
        <v>20</v>
      </c>
      <c r="B8" s="6">
        <v>71959070</v>
      </c>
      <c r="C8" s="6">
        <v>84530803</v>
      </c>
      <c r="D8" s="23">
        <v>92811223</v>
      </c>
      <c r="E8" s="24">
        <v>108395200</v>
      </c>
      <c r="F8" s="6">
        <v>107815292</v>
      </c>
      <c r="G8" s="25">
        <v>107815292</v>
      </c>
      <c r="H8" s="26">
        <v>0</v>
      </c>
      <c r="I8" s="24">
        <v>145031000</v>
      </c>
      <c r="J8" s="6">
        <v>135162500</v>
      </c>
      <c r="K8" s="25">
        <v>133136202</v>
      </c>
    </row>
    <row r="9" spans="1:11" ht="13.5">
      <c r="A9" s="22" t="s">
        <v>21</v>
      </c>
      <c r="B9" s="6">
        <v>13893888</v>
      </c>
      <c r="C9" s="6">
        <v>10225704</v>
      </c>
      <c r="D9" s="23">
        <v>23067583</v>
      </c>
      <c r="E9" s="24">
        <v>47799443</v>
      </c>
      <c r="F9" s="6">
        <v>38935249</v>
      </c>
      <c r="G9" s="25">
        <v>38935249</v>
      </c>
      <c r="H9" s="26">
        <v>0</v>
      </c>
      <c r="I9" s="24">
        <v>27213404</v>
      </c>
      <c r="J9" s="6">
        <v>22743314</v>
      </c>
      <c r="K9" s="25">
        <v>23974071</v>
      </c>
    </row>
    <row r="10" spans="1:11" ht="25.5">
      <c r="A10" s="27" t="s">
        <v>96</v>
      </c>
      <c r="B10" s="28">
        <f>SUM(B5:B9)</f>
        <v>173495533</v>
      </c>
      <c r="C10" s="29">
        <f aca="true" t="shared" si="0" ref="C10:K10">SUM(C5:C9)</f>
        <v>166615302</v>
      </c>
      <c r="D10" s="30">
        <f t="shared" si="0"/>
        <v>184550955</v>
      </c>
      <c r="E10" s="28">
        <f t="shared" si="0"/>
        <v>218716811</v>
      </c>
      <c r="F10" s="29">
        <f t="shared" si="0"/>
        <v>249671099</v>
      </c>
      <c r="G10" s="31">
        <f t="shared" si="0"/>
        <v>249671099</v>
      </c>
      <c r="H10" s="32">
        <f t="shared" si="0"/>
        <v>0</v>
      </c>
      <c r="I10" s="28">
        <f t="shared" si="0"/>
        <v>282121835</v>
      </c>
      <c r="J10" s="29">
        <f t="shared" si="0"/>
        <v>272822195</v>
      </c>
      <c r="K10" s="31">
        <f t="shared" si="0"/>
        <v>281126977</v>
      </c>
    </row>
    <row r="11" spans="1:11" ht="13.5">
      <c r="A11" s="22" t="s">
        <v>22</v>
      </c>
      <c r="B11" s="6">
        <v>61576539</v>
      </c>
      <c r="C11" s="6">
        <v>80362626</v>
      </c>
      <c r="D11" s="23">
        <v>81625168</v>
      </c>
      <c r="E11" s="24">
        <v>81650232</v>
      </c>
      <c r="F11" s="6">
        <v>102900876</v>
      </c>
      <c r="G11" s="25">
        <v>102900876</v>
      </c>
      <c r="H11" s="26">
        <v>0</v>
      </c>
      <c r="I11" s="24">
        <v>98964379</v>
      </c>
      <c r="J11" s="6">
        <v>104907195</v>
      </c>
      <c r="K11" s="25">
        <v>112256045</v>
      </c>
    </row>
    <row r="12" spans="1:11" ht="13.5">
      <c r="A12" s="22" t="s">
        <v>23</v>
      </c>
      <c r="B12" s="6">
        <v>12167986</v>
      </c>
      <c r="C12" s="6">
        <v>11227644</v>
      </c>
      <c r="D12" s="23">
        <v>12693373</v>
      </c>
      <c r="E12" s="24">
        <v>12592063</v>
      </c>
      <c r="F12" s="6">
        <v>0</v>
      </c>
      <c r="G12" s="25">
        <v>0</v>
      </c>
      <c r="H12" s="26">
        <v>0</v>
      </c>
      <c r="I12" s="24">
        <v>11807209</v>
      </c>
      <c r="J12" s="6">
        <v>12510419</v>
      </c>
      <c r="K12" s="25">
        <v>13417559</v>
      </c>
    </row>
    <row r="13" spans="1:11" ht="13.5">
      <c r="A13" s="22" t="s">
        <v>97</v>
      </c>
      <c r="B13" s="6">
        <v>1374086</v>
      </c>
      <c r="C13" s="6">
        <v>23269490</v>
      </c>
      <c r="D13" s="23">
        <v>26724122</v>
      </c>
      <c r="E13" s="24">
        <v>5000000</v>
      </c>
      <c r="F13" s="6">
        <v>14273596</v>
      </c>
      <c r="G13" s="25">
        <v>14273596</v>
      </c>
      <c r="H13" s="26">
        <v>0</v>
      </c>
      <c r="I13" s="24">
        <v>6000000</v>
      </c>
      <c r="J13" s="6">
        <v>6348000</v>
      </c>
      <c r="K13" s="25">
        <v>6716184</v>
      </c>
    </row>
    <row r="14" spans="1:11" ht="13.5">
      <c r="A14" s="22" t="s">
        <v>24</v>
      </c>
      <c r="B14" s="6">
        <v>12967</v>
      </c>
      <c r="C14" s="6">
        <v>885988</v>
      </c>
      <c r="D14" s="23">
        <v>938976</v>
      </c>
      <c r="E14" s="24">
        <v>1750000</v>
      </c>
      <c r="F14" s="6">
        <v>1264541</v>
      </c>
      <c r="G14" s="25">
        <v>1264541</v>
      </c>
      <c r="H14" s="26">
        <v>0</v>
      </c>
      <c r="I14" s="24">
        <v>1284985</v>
      </c>
      <c r="J14" s="6">
        <v>1355659</v>
      </c>
      <c r="K14" s="25">
        <v>1427509</v>
      </c>
    </row>
    <row r="15" spans="1:11" ht="13.5">
      <c r="A15" s="22" t="s">
        <v>25</v>
      </c>
      <c r="B15" s="6">
        <v>30023448</v>
      </c>
      <c r="C15" s="6">
        <v>36283368</v>
      </c>
      <c r="D15" s="23">
        <v>37502694</v>
      </c>
      <c r="E15" s="24">
        <v>45989467</v>
      </c>
      <c r="F15" s="6">
        <v>41083084</v>
      </c>
      <c r="G15" s="25">
        <v>41083084</v>
      </c>
      <c r="H15" s="26">
        <v>0</v>
      </c>
      <c r="I15" s="24">
        <v>46864207</v>
      </c>
      <c r="J15" s="6">
        <v>47466923</v>
      </c>
      <c r="K15" s="25">
        <v>48343395</v>
      </c>
    </row>
    <row r="16" spans="1:11" ht="13.5">
      <c r="A16" s="33" t="s">
        <v>26</v>
      </c>
      <c r="B16" s="6">
        <v>2555232</v>
      </c>
      <c r="C16" s="6">
        <v>4831921</v>
      </c>
      <c r="D16" s="23">
        <v>3477897</v>
      </c>
      <c r="E16" s="24">
        <v>1464000</v>
      </c>
      <c r="F16" s="6">
        <v>5839292</v>
      </c>
      <c r="G16" s="25">
        <v>5839292</v>
      </c>
      <c r="H16" s="26">
        <v>0</v>
      </c>
      <c r="I16" s="24">
        <v>9511000</v>
      </c>
      <c r="J16" s="6">
        <v>0</v>
      </c>
      <c r="K16" s="25">
        <v>0</v>
      </c>
    </row>
    <row r="17" spans="1:11" ht="13.5">
      <c r="A17" s="22" t="s">
        <v>27</v>
      </c>
      <c r="B17" s="6">
        <v>64976672</v>
      </c>
      <c r="C17" s="6">
        <v>64622234</v>
      </c>
      <c r="D17" s="23">
        <v>7065072</v>
      </c>
      <c r="E17" s="24">
        <v>70271049</v>
      </c>
      <c r="F17" s="6">
        <v>72342547</v>
      </c>
      <c r="G17" s="25">
        <v>72342547</v>
      </c>
      <c r="H17" s="26">
        <v>0</v>
      </c>
      <c r="I17" s="24">
        <v>82074031</v>
      </c>
      <c r="J17" s="6">
        <v>93701396</v>
      </c>
      <c r="K17" s="25">
        <v>91964649</v>
      </c>
    </row>
    <row r="18" spans="1:11" ht="13.5">
      <c r="A18" s="34" t="s">
        <v>28</v>
      </c>
      <c r="B18" s="35">
        <f>SUM(B11:B17)</f>
        <v>172686930</v>
      </c>
      <c r="C18" s="36">
        <f aca="true" t="shared" si="1" ref="C18:K18">SUM(C11:C17)</f>
        <v>221483271</v>
      </c>
      <c r="D18" s="37">
        <f t="shared" si="1"/>
        <v>170027302</v>
      </c>
      <c r="E18" s="35">
        <f t="shared" si="1"/>
        <v>218716811</v>
      </c>
      <c r="F18" s="36">
        <f t="shared" si="1"/>
        <v>237703936</v>
      </c>
      <c r="G18" s="38">
        <f t="shared" si="1"/>
        <v>237703936</v>
      </c>
      <c r="H18" s="39">
        <f t="shared" si="1"/>
        <v>0</v>
      </c>
      <c r="I18" s="35">
        <f t="shared" si="1"/>
        <v>256505811</v>
      </c>
      <c r="J18" s="36">
        <f t="shared" si="1"/>
        <v>266289592</v>
      </c>
      <c r="K18" s="38">
        <f t="shared" si="1"/>
        <v>274125341</v>
      </c>
    </row>
    <row r="19" spans="1:11" ht="13.5">
      <c r="A19" s="34" t="s">
        <v>29</v>
      </c>
      <c r="B19" s="40">
        <f>+B10-B18</f>
        <v>808603</v>
      </c>
      <c r="C19" s="41">
        <f aca="true" t="shared" si="2" ref="C19:K19">+C10-C18</f>
        <v>-54867969</v>
      </c>
      <c r="D19" s="42">
        <f t="shared" si="2"/>
        <v>14523653</v>
      </c>
      <c r="E19" s="40">
        <f t="shared" si="2"/>
        <v>0</v>
      </c>
      <c r="F19" s="41">
        <f t="shared" si="2"/>
        <v>11967163</v>
      </c>
      <c r="G19" s="43">
        <f t="shared" si="2"/>
        <v>11967163</v>
      </c>
      <c r="H19" s="44">
        <f t="shared" si="2"/>
        <v>0</v>
      </c>
      <c r="I19" s="40">
        <f t="shared" si="2"/>
        <v>25616024</v>
      </c>
      <c r="J19" s="41">
        <f t="shared" si="2"/>
        <v>6532603</v>
      </c>
      <c r="K19" s="43">
        <f t="shared" si="2"/>
        <v>7001636</v>
      </c>
    </row>
    <row r="20" spans="1:11" ht="13.5">
      <c r="A20" s="22" t="s">
        <v>30</v>
      </c>
      <c r="B20" s="24">
        <v>40922929</v>
      </c>
      <c r="C20" s="6">
        <v>14178421</v>
      </c>
      <c r="D20" s="23">
        <v>59303348</v>
      </c>
      <c r="E20" s="24">
        <v>41869000</v>
      </c>
      <c r="F20" s="6">
        <v>48923000</v>
      </c>
      <c r="G20" s="25">
        <v>48923000</v>
      </c>
      <c r="H20" s="26">
        <v>0</v>
      </c>
      <c r="I20" s="24">
        <v>80087000</v>
      </c>
      <c r="J20" s="6">
        <v>42319000</v>
      </c>
      <c r="K20" s="25">
        <v>41324000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-17151543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41731532</v>
      </c>
      <c r="C22" s="52">
        <f aca="true" t="shared" si="3" ref="C22:K22">SUM(C19:C21)</f>
        <v>-40689548</v>
      </c>
      <c r="D22" s="53">
        <f t="shared" si="3"/>
        <v>73827001</v>
      </c>
      <c r="E22" s="51">
        <f t="shared" si="3"/>
        <v>24717457</v>
      </c>
      <c r="F22" s="52">
        <f t="shared" si="3"/>
        <v>60890163</v>
      </c>
      <c r="G22" s="54">
        <f t="shared" si="3"/>
        <v>60890163</v>
      </c>
      <c r="H22" s="55">
        <f t="shared" si="3"/>
        <v>0</v>
      </c>
      <c r="I22" s="51">
        <f t="shared" si="3"/>
        <v>105703024</v>
      </c>
      <c r="J22" s="52">
        <f t="shared" si="3"/>
        <v>48851603</v>
      </c>
      <c r="K22" s="54">
        <f t="shared" si="3"/>
        <v>48325636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41731532</v>
      </c>
      <c r="C24" s="41">
        <f aca="true" t="shared" si="4" ref="C24:K24">SUM(C22:C23)</f>
        <v>-40689548</v>
      </c>
      <c r="D24" s="42">
        <f t="shared" si="4"/>
        <v>73827001</v>
      </c>
      <c r="E24" s="40">
        <f t="shared" si="4"/>
        <v>24717457</v>
      </c>
      <c r="F24" s="41">
        <f t="shared" si="4"/>
        <v>60890163</v>
      </c>
      <c r="G24" s="43">
        <f t="shared" si="4"/>
        <v>60890163</v>
      </c>
      <c r="H24" s="44">
        <f t="shared" si="4"/>
        <v>0</v>
      </c>
      <c r="I24" s="40">
        <f t="shared" si="4"/>
        <v>105703024</v>
      </c>
      <c r="J24" s="41">
        <f t="shared" si="4"/>
        <v>48851603</v>
      </c>
      <c r="K24" s="43">
        <f t="shared" si="4"/>
        <v>48325636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34487146</v>
      </c>
      <c r="C27" s="7">
        <v>10659736</v>
      </c>
      <c r="D27" s="64">
        <v>71924187</v>
      </c>
      <c r="E27" s="65">
        <v>59020543</v>
      </c>
      <c r="F27" s="7">
        <v>60890163</v>
      </c>
      <c r="G27" s="66">
        <v>60890163</v>
      </c>
      <c r="H27" s="67">
        <v>0</v>
      </c>
      <c r="I27" s="65">
        <v>105703023</v>
      </c>
      <c r="J27" s="7">
        <v>48851604</v>
      </c>
      <c r="K27" s="66">
        <v>48325636</v>
      </c>
    </row>
    <row r="28" spans="1:11" ht="13.5">
      <c r="A28" s="68" t="s">
        <v>30</v>
      </c>
      <c r="B28" s="6">
        <v>33432104</v>
      </c>
      <c r="C28" s="6">
        <v>10659736</v>
      </c>
      <c r="D28" s="23">
        <v>59303348</v>
      </c>
      <c r="E28" s="24">
        <v>41869000</v>
      </c>
      <c r="F28" s="6">
        <v>48942996</v>
      </c>
      <c r="G28" s="25">
        <v>48942996</v>
      </c>
      <c r="H28" s="26">
        <v>0</v>
      </c>
      <c r="I28" s="24">
        <v>80087000</v>
      </c>
      <c r="J28" s="6">
        <v>42319000</v>
      </c>
      <c r="K28" s="25">
        <v>41324000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1055042</v>
      </c>
      <c r="C31" s="6">
        <v>0</v>
      </c>
      <c r="D31" s="23">
        <v>12620839</v>
      </c>
      <c r="E31" s="24">
        <v>17151543</v>
      </c>
      <c r="F31" s="6">
        <v>11947167</v>
      </c>
      <c r="G31" s="25">
        <v>11947167</v>
      </c>
      <c r="H31" s="26">
        <v>0</v>
      </c>
      <c r="I31" s="24">
        <v>25616023</v>
      </c>
      <c r="J31" s="6">
        <v>6532604</v>
      </c>
      <c r="K31" s="25">
        <v>7001636</v>
      </c>
    </row>
    <row r="32" spans="1:11" ht="13.5">
      <c r="A32" s="34" t="s">
        <v>36</v>
      </c>
      <c r="B32" s="7">
        <f>SUM(B28:B31)</f>
        <v>34487146</v>
      </c>
      <c r="C32" s="7">
        <f aca="true" t="shared" si="5" ref="C32:K32">SUM(C28:C31)</f>
        <v>10659736</v>
      </c>
      <c r="D32" s="64">
        <f t="shared" si="5"/>
        <v>71924187</v>
      </c>
      <c r="E32" s="65">
        <f t="shared" si="5"/>
        <v>59020543</v>
      </c>
      <c r="F32" s="7">
        <f t="shared" si="5"/>
        <v>60890163</v>
      </c>
      <c r="G32" s="66">
        <f t="shared" si="5"/>
        <v>60890163</v>
      </c>
      <c r="H32" s="67">
        <f t="shared" si="5"/>
        <v>0</v>
      </c>
      <c r="I32" s="65">
        <f t="shared" si="5"/>
        <v>105703023</v>
      </c>
      <c r="J32" s="7">
        <f t="shared" si="5"/>
        <v>48851604</v>
      </c>
      <c r="K32" s="66">
        <f t="shared" si="5"/>
        <v>48325636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52351413</v>
      </c>
      <c r="C35" s="6">
        <v>113034994</v>
      </c>
      <c r="D35" s="23">
        <v>98851010</v>
      </c>
      <c r="E35" s="24">
        <v>181745362</v>
      </c>
      <c r="F35" s="6">
        <v>181745362</v>
      </c>
      <c r="G35" s="25">
        <v>181745362</v>
      </c>
      <c r="H35" s="26">
        <v>178541009</v>
      </c>
      <c r="I35" s="24">
        <v>190210108</v>
      </c>
      <c r="J35" s="6">
        <v>222231746</v>
      </c>
      <c r="K35" s="25">
        <v>244507439</v>
      </c>
    </row>
    <row r="36" spans="1:11" ht="13.5">
      <c r="A36" s="22" t="s">
        <v>39</v>
      </c>
      <c r="B36" s="6">
        <v>195997251</v>
      </c>
      <c r="C36" s="6">
        <v>388156199</v>
      </c>
      <c r="D36" s="23">
        <v>430525148</v>
      </c>
      <c r="E36" s="24">
        <v>401896286</v>
      </c>
      <c r="F36" s="6">
        <v>401896286</v>
      </c>
      <c r="G36" s="25">
        <v>401896286</v>
      </c>
      <c r="H36" s="26">
        <v>469617684</v>
      </c>
      <c r="I36" s="24">
        <v>538305325</v>
      </c>
      <c r="J36" s="6">
        <v>556334478</v>
      </c>
      <c r="K36" s="25">
        <v>586747305</v>
      </c>
    </row>
    <row r="37" spans="1:11" ht="13.5">
      <c r="A37" s="22" t="s">
        <v>40</v>
      </c>
      <c r="B37" s="6">
        <v>60569125</v>
      </c>
      <c r="C37" s="6">
        <v>91559062</v>
      </c>
      <c r="D37" s="23">
        <v>83628688</v>
      </c>
      <c r="E37" s="24">
        <v>169332063</v>
      </c>
      <c r="F37" s="6">
        <v>169332063</v>
      </c>
      <c r="G37" s="25">
        <v>169332063</v>
      </c>
      <c r="H37" s="26">
        <v>265601870</v>
      </c>
      <c r="I37" s="24">
        <v>110471230</v>
      </c>
      <c r="J37" s="6">
        <v>107717337</v>
      </c>
      <c r="K37" s="25">
        <v>107684696</v>
      </c>
    </row>
    <row r="38" spans="1:11" ht="13.5">
      <c r="A38" s="22" t="s">
        <v>41</v>
      </c>
      <c r="B38" s="6">
        <v>31818082</v>
      </c>
      <c r="C38" s="6">
        <v>39870393</v>
      </c>
      <c r="D38" s="23">
        <v>43255018</v>
      </c>
      <c r="E38" s="24">
        <v>32671000</v>
      </c>
      <c r="F38" s="6">
        <v>32671000</v>
      </c>
      <c r="G38" s="25">
        <v>32671000</v>
      </c>
      <c r="H38" s="26">
        <v>39742415</v>
      </c>
      <c r="I38" s="24">
        <v>48958564</v>
      </c>
      <c r="J38" s="6">
        <v>52911646</v>
      </c>
      <c r="K38" s="25">
        <v>57307175</v>
      </c>
    </row>
    <row r="39" spans="1:11" ht="13.5">
      <c r="A39" s="22" t="s">
        <v>42</v>
      </c>
      <c r="B39" s="6">
        <v>155961457</v>
      </c>
      <c r="C39" s="6">
        <v>369761738</v>
      </c>
      <c r="D39" s="23">
        <v>402492452</v>
      </c>
      <c r="E39" s="24">
        <v>381638585</v>
      </c>
      <c r="F39" s="6">
        <v>381638585</v>
      </c>
      <c r="G39" s="25">
        <v>381638585</v>
      </c>
      <c r="H39" s="26">
        <v>342814408</v>
      </c>
      <c r="I39" s="24">
        <v>569085639</v>
      </c>
      <c r="J39" s="6">
        <v>617937241</v>
      </c>
      <c r="K39" s="25">
        <v>666262876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98723766</v>
      </c>
      <c r="C42" s="6">
        <v>-8394280</v>
      </c>
      <c r="D42" s="23">
        <v>76213458</v>
      </c>
      <c r="E42" s="24">
        <v>27090768</v>
      </c>
      <c r="F42" s="6">
        <v>61176063</v>
      </c>
      <c r="G42" s="25">
        <v>61176063</v>
      </c>
      <c r="H42" s="26">
        <v>53564425</v>
      </c>
      <c r="I42" s="24">
        <v>94062533</v>
      </c>
      <c r="J42" s="6">
        <v>52011944</v>
      </c>
      <c r="K42" s="25">
        <v>51536306</v>
      </c>
    </row>
    <row r="43" spans="1:11" ht="13.5">
      <c r="A43" s="22" t="s">
        <v>45</v>
      </c>
      <c r="B43" s="6">
        <v>-25665337</v>
      </c>
      <c r="C43" s="6">
        <v>-10874557</v>
      </c>
      <c r="D43" s="23">
        <v>-72090926</v>
      </c>
      <c r="E43" s="24">
        <v>-16709544</v>
      </c>
      <c r="F43" s="6">
        <v>0</v>
      </c>
      <c r="G43" s="25">
        <v>0</v>
      </c>
      <c r="H43" s="26">
        <v>-39057319</v>
      </c>
      <c r="I43" s="24">
        <v>-59132801</v>
      </c>
      <c r="J43" s="6">
        <v>-13923936</v>
      </c>
      <c r="K43" s="25">
        <v>-25040524</v>
      </c>
    </row>
    <row r="44" spans="1:11" ht="13.5">
      <c r="A44" s="22" t="s">
        <v>46</v>
      </c>
      <c r="B44" s="6">
        <v>-9263377</v>
      </c>
      <c r="C44" s="6">
        <v>12718847</v>
      </c>
      <c r="D44" s="23">
        <v>-11436603</v>
      </c>
      <c r="E44" s="24">
        <v>-993996</v>
      </c>
      <c r="F44" s="6">
        <v>0</v>
      </c>
      <c r="G44" s="25">
        <v>0</v>
      </c>
      <c r="H44" s="26">
        <v>-59744</v>
      </c>
      <c r="I44" s="24">
        <v>400000</v>
      </c>
      <c r="J44" s="6">
        <v>420000</v>
      </c>
      <c r="K44" s="25">
        <v>425000</v>
      </c>
    </row>
    <row r="45" spans="1:11" ht="13.5">
      <c r="A45" s="34" t="s">
        <v>47</v>
      </c>
      <c r="B45" s="7">
        <v>15450633</v>
      </c>
      <c r="C45" s="7">
        <v>25471518</v>
      </c>
      <c r="D45" s="64">
        <v>18157447</v>
      </c>
      <c r="E45" s="65">
        <v>33196787</v>
      </c>
      <c r="F45" s="7">
        <v>76801702</v>
      </c>
      <c r="G45" s="66">
        <v>76801702</v>
      </c>
      <c r="H45" s="67">
        <v>17949196</v>
      </c>
      <c r="I45" s="65">
        <v>75691179</v>
      </c>
      <c r="J45" s="7">
        <v>114199187</v>
      </c>
      <c r="K45" s="66">
        <v>141119969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24845731</v>
      </c>
      <c r="C48" s="6">
        <v>25520636</v>
      </c>
      <c r="D48" s="23">
        <v>18228604</v>
      </c>
      <c r="E48" s="24">
        <v>575846</v>
      </c>
      <c r="F48" s="6">
        <v>575846</v>
      </c>
      <c r="G48" s="25">
        <v>575846</v>
      </c>
      <c r="H48" s="26">
        <v>31661443</v>
      </c>
      <c r="I48" s="24">
        <v>71581389</v>
      </c>
      <c r="J48" s="6">
        <v>87576273</v>
      </c>
      <c r="K48" s="25">
        <v>93888626</v>
      </c>
    </row>
    <row r="49" spans="1:11" ht="13.5">
      <c r="A49" s="22" t="s">
        <v>50</v>
      </c>
      <c r="B49" s="6">
        <f>+B75</f>
        <v>29593971.463490274</v>
      </c>
      <c r="C49" s="6">
        <f aca="true" t="shared" si="6" ref="C49:K49">+C75</f>
        <v>42450564.524055235</v>
      </c>
      <c r="D49" s="23">
        <f t="shared" si="6"/>
        <v>-15976479.809305578</v>
      </c>
      <c r="E49" s="24">
        <f t="shared" si="6"/>
        <v>-201276145.03212494</v>
      </c>
      <c r="F49" s="6">
        <f t="shared" si="6"/>
        <v>-158174423.60526145</v>
      </c>
      <c r="G49" s="25">
        <f t="shared" si="6"/>
        <v>-158174423.60526145</v>
      </c>
      <c r="H49" s="26">
        <f t="shared" si="6"/>
        <v>188306252</v>
      </c>
      <c r="I49" s="24">
        <f t="shared" si="6"/>
        <v>-19865253.126891807</v>
      </c>
      <c r="J49" s="6">
        <f t="shared" si="6"/>
        <v>-30347125.02022872</v>
      </c>
      <c r="K49" s="25">
        <f t="shared" si="6"/>
        <v>-36577858.85425903</v>
      </c>
    </row>
    <row r="50" spans="1:11" ht="13.5">
      <c r="A50" s="34" t="s">
        <v>51</v>
      </c>
      <c r="B50" s="7">
        <f>+B48-B49</f>
        <v>-4748240.463490274</v>
      </c>
      <c r="C50" s="7">
        <f aca="true" t="shared" si="7" ref="C50:K50">+C48-C49</f>
        <v>-16929928.524055235</v>
      </c>
      <c r="D50" s="64">
        <f t="shared" si="7"/>
        <v>34205083.80930558</v>
      </c>
      <c r="E50" s="65">
        <f t="shared" si="7"/>
        <v>201851991.03212494</v>
      </c>
      <c r="F50" s="7">
        <f t="shared" si="7"/>
        <v>158750269.60526145</v>
      </c>
      <c r="G50" s="66">
        <f t="shared" si="7"/>
        <v>158750269.60526145</v>
      </c>
      <c r="H50" s="67">
        <f t="shared" si="7"/>
        <v>-156644809</v>
      </c>
      <c r="I50" s="65">
        <f t="shared" si="7"/>
        <v>91446642.1268918</v>
      </c>
      <c r="J50" s="7">
        <f t="shared" si="7"/>
        <v>117923398.02022871</v>
      </c>
      <c r="K50" s="66">
        <f t="shared" si="7"/>
        <v>130466484.85425903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195687403</v>
      </c>
      <c r="C53" s="6">
        <v>385180384</v>
      </c>
      <c r="D53" s="23">
        <v>430525148</v>
      </c>
      <c r="E53" s="24">
        <v>271929708</v>
      </c>
      <c r="F53" s="6">
        <v>273799328</v>
      </c>
      <c r="G53" s="25">
        <v>273799328</v>
      </c>
      <c r="H53" s="26">
        <v>212909165</v>
      </c>
      <c r="I53" s="24">
        <v>455449528</v>
      </c>
      <c r="J53" s="6">
        <v>504736333</v>
      </c>
      <c r="K53" s="25">
        <v>553518929</v>
      </c>
    </row>
    <row r="54" spans="1:11" ht="13.5">
      <c r="A54" s="22" t="s">
        <v>97</v>
      </c>
      <c r="B54" s="6">
        <v>1374086</v>
      </c>
      <c r="C54" s="6">
        <v>23269490</v>
      </c>
      <c r="D54" s="23">
        <v>26724122</v>
      </c>
      <c r="E54" s="24">
        <v>5000000</v>
      </c>
      <c r="F54" s="6">
        <v>14273596</v>
      </c>
      <c r="G54" s="25">
        <v>14273596</v>
      </c>
      <c r="H54" s="26">
        <v>0</v>
      </c>
      <c r="I54" s="24">
        <v>6000000</v>
      </c>
      <c r="J54" s="6">
        <v>6348000</v>
      </c>
      <c r="K54" s="25">
        <v>6716184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1500000</v>
      </c>
      <c r="J55" s="6">
        <v>1515000</v>
      </c>
      <c r="K55" s="25">
        <v>1545300</v>
      </c>
    </row>
    <row r="56" spans="1:11" ht="13.5">
      <c r="A56" s="22" t="s">
        <v>55</v>
      </c>
      <c r="B56" s="6">
        <v>5045339</v>
      </c>
      <c r="C56" s="6">
        <v>5854613</v>
      </c>
      <c r="D56" s="23">
        <v>4330770</v>
      </c>
      <c r="E56" s="24">
        <v>0</v>
      </c>
      <c r="F56" s="6">
        <v>0</v>
      </c>
      <c r="G56" s="25">
        <v>0</v>
      </c>
      <c r="H56" s="26">
        <v>0</v>
      </c>
      <c r="I56" s="24">
        <v>12456706</v>
      </c>
      <c r="J56" s="6">
        <v>12581272</v>
      </c>
      <c r="K56" s="25">
        <v>12832898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3383669</v>
      </c>
      <c r="C59" s="6">
        <v>3773571</v>
      </c>
      <c r="D59" s="23">
        <v>4438325</v>
      </c>
      <c r="E59" s="24">
        <v>213</v>
      </c>
      <c r="F59" s="6">
        <v>20774207</v>
      </c>
      <c r="G59" s="25">
        <v>20774207</v>
      </c>
      <c r="H59" s="26">
        <v>20774207</v>
      </c>
      <c r="I59" s="24">
        <v>12630472</v>
      </c>
      <c r="J59" s="6">
        <v>13026375</v>
      </c>
      <c r="K59" s="25">
        <v>13442072</v>
      </c>
    </row>
    <row r="60" spans="1:11" ht="13.5">
      <c r="A60" s="33" t="s">
        <v>58</v>
      </c>
      <c r="B60" s="6">
        <v>3398669</v>
      </c>
      <c r="C60" s="6">
        <v>3788571</v>
      </c>
      <c r="D60" s="23">
        <v>4453325</v>
      </c>
      <c r="E60" s="24">
        <v>20774207</v>
      </c>
      <c r="F60" s="6">
        <v>20789207</v>
      </c>
      <c r="G60" s="25">
        <v>20789207</v>
      </c>
      <c r="H60" s="26">
        <v>20789207</v>
      </c>
      <c r="I60" s="24">
        <v>12645472</v>
      </c>
      <c r="J60" s="6">
        <v>13041375</v>
      </c>
      <c r="K60" s="25">
        <v>13457072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30273</v>
      </c>
      <c r="C62" s="92">
        <v>30273</v>
      </c>
      <c r="D62" s="93">
        <v>30273</v>
      </c>
      <c r="E62" s="91">
        <v>0</v>
      </c>
      <c r="F62" s="92">
        <v>30642</v>
      </c>
      <c r="G62" s="93">
        <v>30642</v>
      </c>
      <c r="H62" s="94">
        <v>30642</v>
      </c>
      <c r="I62" s="91">
        <v>31016</v>
      </c>
      <c r="J62" s="92">
        <v>31395</v>
      </c>
      <c r="K62" s="93">
        <v>31778</v>
      </c>
    </row>
    <row r="63" spans="1:11" ht="13.5">
      <c r="A63" s="90" t="s">
        <v>61</v>
      </c>
      <c r="B63" s="91">
        <v>29729</v>
      </c>
      <c r="C63" s="92">
        <v>29729</v>
      </c>
      <c r="D63" s="93">
        <v>29729</v>
      </c>
      <c r="E63" s="91">
        <v>0</v>
      </c>
      <c r="F63" s="92">
        <v>30092</v>
      </c>
      <c r="G63" s="93">
        <v>30092</v>
      </c>
      <c r="H63" s="94">
        <v>30092</v>
      </c>
      <c r="I63" s="91">
        <v>30459</v>
      </c>
      <c r="J63" s="92">
        <v>30830</v>
      </c>
      <c r="K63" s="93">
        <v>31207</v>
      </c>
    </row>
    <row r="64" spans="1:11" ht="13.5">
      <c r="A64" s="90" t="s">
        <v>62</v>
      </c>
      <c r="B64" s="91">
        <v>38605</v>
      </c>
      <c r="C64" s="92">
        <v>38605</v>
      </c>
      <c r="D64" s="93">
        <v>38605</v>
      </c>
      <c r="E64" s="91">
        <v>0</v>
      </c>
      <c r="F64" s="92">
        <v>39076</v>
      </c>
      <c r="G64" s="93">
        <v>39076</v>
      </c>
      <c r="H64" s="94">
        <v>39076</v>
      </c>
      <c r="I64" s="91">
        <v>39553</v>
      </c>
      <c r="J64" s="92">
        <v>40035</v>
      </c>
      <c r="K64" s="93">
        <v>40524</v>
      </c>
    </row>
    <row r="65" spans="1:11" ht="13.5">
      <c r="A65" s="90" t="s">
        <v>63</v>
      </c>
      <c r="B65" s="91">
        <v>40740</v>
      </c>
      <c r="C65" s="92">
        <v>40740</v>
      </c>
      <c r="D65" s="93">
        <v>40740</v>
      </c>
      <c r="E65" s="91">
        <v>40741</v>
      </c>
      <c r="F65" s="92">
        <v>41237</v>
      </c>
      <c r="G65" s="93">
        <v>41237</v>
      </c>
      <c r="H65" s="94">
        <v>41237</v>
      </c>
      <c r="I65" s="91">
        <v>41740</v>
      </c>
      <c r="J65" s="92">
        <v>42249</v>
      </c>
      <c r="K65" s="93">
        <v>42765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1.2437190068331314</v>
      </c>
      <c r="C70" s="5">
        <f aca="true" t="shared" si="8" ref="C70:K70">IF(ISERROR(C71/C72),0,(C71/C72))</f>
        <v>0.4990520826176164</v>
      </c>
      <c r="D70" s="5">
        <f t="shared" si="8"/>
        <v>1.8111832355287933</v>
      </c>
      <c r="E70" s="5">
        <f t="shared" si="8"/>
        <v>1.2609650207344547</v>
      </c>
      <c r="F70" s="5">
        <f t="shared" si="8"/>
        <v>1.001811559257253</v>
      </c>
      <c r="G70" s="5">
        <f t="shared" si="8"/>
        <v>1.001811559257253</v>
      </c>
      <c r="H70" s="5">
        <f t="shared" si="8"/>
        <v>0</v>
      </c>
      <c r="I70" s="5">
        <f t="shared" si="8"/>
        <v>1.101591399602439</v>
      </c>
      <c r="J70" s="5">
        <f t="shared" si="8"/>
        <v>1.0337517410283625</v>
      </c>
      <c r="K70" s="5">
        <f t="shared" si="8"/>
        <v>0.9385285512576179</v>
      </c>
    </row>
    <row r="71" spans="1:11" ht="12.75" hidden="1">
      <c r="A71" s="1" t="s">
        <v>103</v>
      </c>
      <c r="B71" s="1">
        <f>+B83</f>
        <v>125670903</v>
      </c>
      <c r="C71" s="1">
        <f aca="true" t="shared" si="9" ref="C71:K71">+C83</f>
        <v>40957689</v>
      </c>
      <c r="D71" s="1">
        <f t="shared" si="9"/>
        <v>166096435</v>
      </c>
      <c r="E71" s="1">
        <f t="shared" si="9"/>
        <v>138985596</v>
      </c>
      <c r="F71" s="1">
        <f t="shared" si="9"/>
        <v>141988249</v>
      </c>
      <c r="G71" s="1">
        <f t="shared" si="9"/>
        <v>141988249</v>
      </c>
      <c r="H71" s="1">
        <f t="shared" si="9"/>
        <v>162551363</v>
      </c>
      <c r="I71" s="1">
        <f t="shared" si="9"/>
        <v>150872927</v>
      </c>
      <c r="J71" s="1">
        <f t="shared" si="9"/>
        <v>142161557</v>
      </c>
      <c r="K71" s="1">
        <f t="shared" si="9"/>
        <v>138754611</v>
      </c>
    </row>
    <row r="72" spans="1:11" ht="12.75" hidden="1">
      <c r="A72" s="1" t="s">
        <v>104</v>
      </c>
      <c r="B72" s="1">
        <f>+B77</f>
        <v>101044450</v>
      </c>
      <c r="C72" s="1">
        <f aca="true" t="shared" si="10" ref="C72:K72">+C77</f>
        <v>82070971</v>
      </c>
      <c r="D72" s="1">
        <f t="shared" si="10"/>
        <v>91706036</v>
      </c>
      <c r="E72" s="1">
        <f t="shared" si="10"/>
        <v>110221611</v>
      </c>
      <c r="F72" s="1">
        <f t="shared" si="10"/>
        <v>141731494</v>
      </c>
      <c r="G72" s="1">
        <f t="shared" si="10"/>
        <v>141731494</v>
      </c>
      <c r="H72" s="1">
        <f t="shared" si="10"/>
        <v>0</v>
      </c>
      <c r="I72" s="1">
        <f t="shared" si="10"/>
        <v>136959064</v>
      </c>
      <c r="J72" s="1">
        <f t="shared" si="10"/>
        <v>137520017</v>
      </c>
      <c r="K72" s="1">
        <f t="shared" si="10"/>
        <v>147842717</v>
      </c>
    </row>
    <row r="73" spans="1:11" ht="12.75" hidden="1">
      <c r="A73" s="1" t="s">
        <v>105</v>
      </c>
      <c r="B73" s="1">
        <f>+B74</f>
        <v>4433772.333333343</v>
      </c>
      <c r="C73" s="1">
        <f aca="true" t="shared" si="11" ref="C73:K73">+(C78+C80+C81+C82)-(B78+B80+B81+B82)</f>
        <v>33609910</v>
      </c>
      <c r="D73" s="1">
        <f t="shared" si="11"/>
        <v>-8711658</v>
      </c>
      <c r="E73" s="1">
        <f t="shared" si="11"/>
        <v>124023600</v>
      </c>
      <c r="F73" s="1">
        <f>+(F78+F80+F81+F82)-(D78+D80+D81+D82)</f>
        <v>124023600</v>
      </c>
      <c r="G73" s="1">
        <f>+(G78+G80+G81+G82)-(D78+D80+D81+D82)</f>
        <v>124023600</v>
      </c>
      <c r="H73" s="1">
        <f>+(H78+H80+H81+H82)-(D78+D80+D81+D82)</f>
        <v>64150004</v>
      </c>
      <c r="I73" s="1">
        <f>+(I78+I80+I81+I82)-(E78+E80+E81+E82)</f>
        <v>-90695258</v>
      </c>
      <c r="J73" s="1">
        <f t="shared" si="11"/>
        <v>12183173</v>
      </c>
      <c r="K73" s="1">
        <f t="shared" si="11"/>
        <v>11730264</v>
      </c>
    </row>
    <row r="74" spans="1:11" ht="12.75" hidden="1">
      <c r="A74" s="1" t="s">
        <v>106</v>
      </c>
      <c r="B74" s="1">
        <f>+TREND(C74:E74)</f>
        <v>4433772.333333343</v>
      </c>
      <c r="C74" s="1">
        <f>+C73</f>
        <v>33609910</v>
      </c>
      <c r="D74" s="1">
        <f aca="true" t="shared" si="12" ref="D74:K74">+D73</f>
        <v>-8711658</v>
      </c>
      <c r="E74" s="1">
        <f t="shared" si="12"/>
        <v>124023600</v>
      </c>
      <c r="F74" s="1">
        <f t="shared" si="12"/>
        <v>124023600</v>
      </c>
      <c r="G74" s="1">
        <f t="shared" si="12"/>
        <v>124023600</v>
      </c>
      <c r="H74" s="1">
        <f t="shared" si="12"/>
        <v>64150004</v>
      </c>
      <c r="I74" s="1">
        <f t="shared" si="12"/>
        <v>-90695258</v>
      </c>
      <c r="J74" s="1">
        <f t="shared" si="12"/>
        <v>12183173</v>
      </c>
      <c r="K74" s="1">
        <f t="shared" si="12"/>
        <v>11730264</v>
      </c>
    </row>
    <row r="75" spans="1:11" ht="12.75" hidden="1">
      <c r="A75" s="1" t="s">
        <v>107</v>
      </c>
      <c r="B75" s="1">
        <f>+B84-(((B80+B81+B78)*B70)-B79)</f>
        <v>29593971.463490274</v>
      </c>
      <c r="C75" s="1">
        <f aca="true" t="shared" si="13" ref="C75:K75">+C84-(((C80+C81+C78)*C70)-C79)</f>
        <v>42450564.524055235</v>
      </c>
      <c r="D75" s="1">
        <f t="shared" si="13"/>
        <v>-15976479.809305578</v>
      </c>
      <c r="E75" s="1">
        <f t="shared" si="13"/>
        <v>-201276145.03212494</v>
      </c>
      <c r="F75" s="1">
        <f t="shared" si="13"/>
        <v>-158174423.60526145</v>
      </c>
      <c r="G75" s="1">
        <f t="shared" si="13"/>
        <v>-158174423.60526145</v>
      </c>
      <c r="H75" s="1">
        <f t="shared" si="13"/>
        <v>188306252</v>
      </c>
      <c r="I75" s="1">
        <f t="shared" si="13"/>
        <v>-19865253.126891807</v>
      </c>
      <c r="J75" s="1">
        <f t="shared" si="13"/>
        <v>-30347125.02022872</v>
      </c>
      <c r="K75" s="1">
        <f t="shared" si="13"/>
        <v>-36577858.85425903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101044450</v>
      </c>
      <c r="C77" s="3">
        <v>82070971</v>
      </c>
      <c r="D77" s="3">
        <v>91706036</v>
      </c>
      <c r="E77" s="3">
        <v>110221611</v>
      </c>
      <c r="F77" s="3">
        <v>141731494</v>
      </c>
      <c r="G77" s="3">
        <v>141731494</v>
      </c>
      <c r="H77" s="3">
        <v>0</v>
      </c>
      <c r="I77" s="3">
        <v>136959064</v>
      </c>
      <c r="J77" s="3">
        <v>137520017</v>
      </c>
      <c r="K77" s="3">
        <v>147842717</v>
      </c>
    </row>
    <row r="78" spans="1:11" ht="12.75" hidden="1">
      <c r="A78" s="2" t="s">
        <v>65</v>
      </c>
      <c r="B78" s="3">
        <v>309848</v>
      </c>
      <c r="C78" s="3">
        <v>2975815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58191810</v>
      </c>
      <c r="C79" s="3">
        <v>70481796</v>
      </c>
      <c r="D79" s="3">
        <v>70764820</v>
      </c>
      <c r="E79" s="3">
        <v>13618669</v>
      </c>
      <c r="F79" s="3">
        <v>13618669</v>
      </c>
      <c r="G79" s="3">
        <v>13618669</v>
      </c>
      <c r="H79" s="3">
        <v>188306252</v>
      </c>
      <c r="I79" s="3">
        <v>31873579</v>
      </c>
      <c r="J79" s="3">
        <v>27092541</v>
      </c>
      <c r="K79" s="3">
        <v>23028661</v>
      </c>
    </row>
    <row r="80" spans="1:11" ht="12.75" hidden="1">
      <c r="A80" s="2" t="s">
        <v>67</v>
      </c>
      <c r="B80" s="3">
        <v>22683962</v>
      </c>
      <c r="C80" s="3">
        <v>53193135</v>
      </c>
      <c r="D80" s="3">
        <v>47892062</v>
      </c>
      <c r="E80" s="3">
        <v>171351533</v>
      </c>
      <c r="F80" s="3">
        <v>171351533</v>
      </c>
      <c r="G80" s="3">
        <v>171351533</v>
      </c>
      <c r="H80" s="3">
        <v>100200284</v>
      </c>
      <c r="I80" s="3">
        <v>42855315</v>
      </c>
      <c r="J80" s="3">
        <v>51246635</v>
      </c>
      <c r="K80" s="3">
        <v>58977087</v>
      </c>
    </row>
    <row r="81" spans="1:11" ht="12.75" hidden="1">
      <c r="A81" s="2" t="s">
        <v>68</v>
      </c>
      <c r="B81" s="3">
        <v>0</v>
      </c>
      <c r="C81" s="3">
        <v>0</v>
      </c>
      <c r="D81" s="3">
        <v>0</v>
      </c>
      <c r="E81" s="3">
        <v>130909</v>
      </c>
      <c r="F81" s="3">
        <v>130909</v>
      </c>
      <c r="G81" s="3">
        <v>130909</v>
      </c>
      <c r="H81" s="3">
        <v>5114724</v>
      </c>
      <c r="I81" s="3">
        <v>4112038</v>
      </c>
      <c r="J81" s="3">
        <v>4317640</v>
      </c>
      <c r="K81" s="3">
        <v>4533522</v>
      </c>
    </row>
    <row r="82" spans="1:11" ht="12.75" hidden="1">
      <c r="A82" s="2" t="s">
        <v>69</v>
      </c>
      <c r="B82" s="3">
        <v>0</v>
      </c>
      <c r="C82" s="3">
        <v>434770</v>
      </c>
      <c r="D82" s="3">
        <v>0</v>
      </c>
      <c r="E82" s="3">
        <v>433220</v>
      </c>
      <c r="F82" s="3">
        <v>433220</v>
      </c>
      <c r="G82" s="3">
        <v>433220</v>
      </c>
      <c r="H82" s="3">
        <v>6727058</v>
      </c>
      <c r="I82" s="3">
        <v>34253051</v>
      </c>
      <c r="J82" s="3">
        <v>37839302</v>
      </c>
      <c r="K82" s="3">
        <v>41623232</v>
      </c>
    </row>
    <row r="83" spans="1:11" ht="12.75" hidden="1">
      <c r="A83" s="2" t="s">
        <v>70</v>
      </c>
      <c r="B83" s="3">
        <v>125670903</v>
      </c>
      <c r="C83" s="3">
        <v>40957689</v>
      </c>
      <c r="D83" s="3">
        <v>166096435</v>
      </c>
      <c r="E83" s="3">
        <v>138985596</v>
      </c>
      <c r="F83" s="3">
        <v>141988249</v>
      </c>
      <c r="G83" s="3">
        <v>141988249</v>
      </c>
      <c r="H83" s="3">
        <v>162551363</v>
      </c>
      <c r="I83" s="3">
        <v>150872927</v>
      </c>
      <c r="J83" s="3">
        <v>142161557</v>
      </c>
      <c r="K83" s="3">
        <v>138754611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1338547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20483486</v>
      </c>
      <c r="E85" s="3">
        <v>90169592</v>
      </c>
      <c r="F85" s="3">
        <v>20483486</v>
      </c>
      <c r="G85" s="3">
        <v>20483486</v>
      </c>
      <c r="H85" s="3">
        <v>20483486</v>
      </c>
      <c r="I85" s="3">
        <v>33297323</v>
      </c>
      <c r="J85" s="3">
        <v>28302725</v>
      </c>
      <c r="K85" s="3">
        <v>24057316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14019201</v>
      </c>
      <c r="C7" s="6">
        <v>8574729</v>
      </c>
      <c r="D7" s="23">
        <v>1103756</v>
      </c>
      <c r="E7" s="24">
        <v>5200000</v>
      </c>
      <c r="F7" s="6">
        <v>5200000</v>
      </c>
      <c r="G7" s="25">
        <v>5200000</v>
      </c>
      <c r="H7" s="26">
        <v>0</v>
      </c>
      <c r="I7" s="24">
        <v>1949258</v>
      </c>
      <c r="J7" s="6">
        <v>1000000</v>
      </c>
      <c r="K7" s="25">
        <v>500000</v>
      </c>
    </row>
    <row r="8" spans="1:11" ht="13.5">
      <c r="A8" s="22" t="s">
        <v>20</v>
      </c>
      <c r="B8" s="6">
        <v>378069316</v>
      </c>
      <c r="C8" s="6">
        <v>377825482</v>
      </c>
      <c r="D8" s="23">
        <v>439125947</v>
      </c>
      <c r="E8" s="24">
        <v>472152000</v>
      </c>
      <c r="F8" s="6">
        <v>471423554</v>
      </c>
      <c r="G8" s="25">
        <v>471423554</v>
      </c>
      <c r="H8" s="26">
        <v>0</v>
      </c>
      <c r="I8" s="24">
        <v>514504000</v>
      </c>
      <c r="J8" s="6">
        <v>554371000</v>
      </c>
      <c r="K8" s="25">
        <v>598661000</v>
      </c>
    </row>
    <row r="9" spans="1:11" ht="13.5">
      <c r="A9" s="22" t="s">
        <v>21</v>
      </c>
      <c r="B9" s="6">
        <v>4453009</v>
      </c>
      <c r="C9" s="6">
        <v>3161197</v>
      </c>
      <c r="D9" s="23">
        <v>7323525</v>
      </c>
      <c r="E9" s="24">
        <v>29949353</v>
      </c>
      <c r="F9" s="6">
        <v>62984893</v>
      </c>
      <c r="G9" s="25">
        <v>62984893</v>
      </c>
      <c r="H9" s="26">
        <v>0</v>
      </c>
      <c r="I9" s="24">
        <v>3172897</v>
      </c>
      <c r="J9" s="6">
        <v>3325241</v>
      </c>
      <c r="K9" s="25">
        <v>3486004</v>
      </c>
    </row>
    <row r="10" spans="1:11" ht="25.5">
      <c r="A10" s="27" t="s">
        <v>96</v>
      </c>
      <c r="B10" s="28">
        <f>SUM(B5:B9)</f>
        <v>396541526</v>
      </c>
      <c r="C10" s="29">
        <f aca="true" t="shared" si="0" ref="C10:K10">SUM(C5:C9)</f>
        <v>389561408</v>
      </c>
      <c r="D10" s="30">
        <f t="shared" si="0"/>
        <v>447553228</v>
      </c>
      <c r="E10" s="28">
        <f t="shared" si="0"/>
        <v>507301353</v>
      </c>
      <c r="F10" s="29">
        <f t="shared" si="0"/>
        <v>539608447</v>
      </c>
      <c r="G10" s="31">
        <f t="shared" si="0"/>
        <v>539608447</v>
      </c>
      <c r="H10" s="32">
        <f t="shared" si="0"/>
        <v>0</v>
      </c>
      <c r="I10" s="28">
        <f t="shared" si="0"/>
        <v>519626155</v>
      </c>
      <c r="J10" s="29">
        <f t="shared" si="0"/>
        <v>558696241</v>
      </c>
      <c r="K10" s="31">
        <f t="shared" si="0"/>
        <v>602647004</v>
      </c>
    </row>
    <row r="11" spans="1:11" ht="13.5">
      <c r="A11" s="22" t="s">
        <v>22</v>
      </c>
      <c r="B11" s="6">
        <v>117981594</v>
      </c>
      <c r="C11" s="6">
        <v>231057372</v>
      </c>
      <c r="D11" s="23">
        <v>231680896</v>
      </c>
      <c r="E11" s="24">
        <v>240000000</v>
      </c>
      <c r="F11" s="6">
        <v>277225000</v>
      </c>
      <c r="G11" s="25">
        <v>277225000</v>
      </c>
      <c r="H11" s="26">
        <v>0</v>
      </c>
      <c r="I11" s="24">
        <v>276643397</v>
      </c>
      <c r="J11" s="6">
        <v>291011766</v>
      </c>
      <c r="K11" s="25">
        <v>305562355</v>
      </c>
    </row>
    <row r="12" spans="1:11" ht="13.5">
      <c r="A12" s="22" t="s">
        <v>23</v>
      </c>
      <c r="B12" s="6">
        <v>9865023</v>
      </c>
      <c r="C12" s="6">
        <v>9380302</v>
      </c>
      <c r="D12" s="23">
        <v>10131039</v>
      </c>
      <c r="E12" s="24">
        <v>11800000</v>
      </c>
      <c r="F12" s="6">
        <v>12031000</v>
      </c>
      <c r="G12" s="25">
        <v>12031000</v>
      </c>
      <c r="H12" s="26">
        <v>0</v>
      </c>
      <c r="I12" s="24">
        <v>12752860</v>
      </c>
      <c r="J12" s="6">
        <v>13518032</v>
      </c>
      <c r="K12" s="25">
        <v>14329114</v>
      </c>
    </row>
    <row r="13" spans="1:11" ht="13.5">
      <c r="A13" s="22" t="s">
        <v>97</v>
      </c>
      <c r="B13" s="6">
        <v>6445888</v>
      </c>
      <c r="C13" s="6">
        <v>168034969</v>
      </c>
      <c r="D13" s="23">
        <v>119844255</v>
      </c>
      <c r="E13" s="24">
        <v>29826800</v>
      </c>
      <c r="F13" s="6">
        <v>107049231</v>
      </c>
      <c r="G13" s="25">
        <v>107049231</v>
      </c>
      <c r="H13" s="26">
        <v>0</v>
      </c>
      <c r="I13" s="24">
        <v>65406276</v>
      </c>
      <c r="J13" s="6">
        <v>60836460</v>
      </c>
      <c r="K13" s="25">
        <v>59882017</v>
      </c>
    </row>
    <row r="14" spans="1:11" ht="13.5">
      <c r="A14" s="22" t="s">
        <v>24</v>
      </c>
      <c r="B14" s="6">
        <v>0</v>
      </c>
      <c r="C14" s="6">
        <v>838647</v>
      </c>
      <c r="D14" s="23">
        <v>5991992</v>
      </c>
      <c r="E14" s="24">
        <v>1000000</v>
      </c>
      <c r="F14" s="6">
        <v>0</v>
      </c>
      <c r="G14" s="25">
        <v>0</v>
      </c>
      <c r="H14" s="26">
        <v>0</v>
      </c>
      <c r="I14" s="24">
        <v>3000000</v>
      </c>
      <c r="J14" s="6">
        <v>3150000</v>
      </c>
      <c r="K14" s="25">
        <v>3307500</v>
      </c>
    </row>
    <row r="15" spans="1:11" ht="13.5">
      <c r="A15" s="22" t="s">
        <v>25</v>
      </c>
      <c r="B15" s="6">
        <v>52550431</v>
      </c>
      <c r="C15" s="6">
        <v>44051523</v>
      </c>
      <c r="D15" s="23">
        <v>34474807</v>
      </c>
      <c r="E15" s="24">
        <v>17300000</v>
      </c>
      <c r="F15" s="6">
        <v>54154803</v>
      </c>
      <c r="G15" s="25">
        <v>54154803</v>
      </c>
      <c r="H15" s="26">
        <v>0</v>
      </c>
      <c r="I15" s="24">
        <v>52300000</v>
      </c>
      <c r="J15" s="6">
        <v>54915000</v>
      </c>
      <c r="K15" s="25">
        <v>57660500</v>
      </c>
    </row>
    <row r="16" spans="1:11" ht="13.5">
      <c r="A16" s="33" t="s">
        <v>26</v>
      </c>
      <c r="B16" s="6">
        <v>55441819</v>
      </c>
      <c r="C16" s="6">
        <v>105233254</v>
      </c>
      <c r="D16" s="23">
        <v>121578819</v>
      </c>
      <c r="E16" s="24">
        <v>17351000</v>
      </c>
      <c r="F16" s="6">
        <v>17551554</v>
      </c>
      <c r="G16" s="25">
        <v>17551554</v>
      </c>
      <c r="H16" s="26">
        <v>0</v>
      </c>
      <c r="I16" s="24">
        <v>9244000</v>
      </c>
      <c r="J16" s="6">
        <v>7420000</v>
      </c>
      <c r="K16" s="25">
        <v>7828000</v>
      </c>
    </row>
    <row r="17" spans="1:11" ht="13.5">
      <c r="A17" s="22" t="s">
        <v>27</v>
      </c>
      <c r="B17" s="6">
        <v>186215191</v>
      </c>
      <c r="C17" s="6">
        <v>139322216</v>
      </c>
      <c r="D17" s="23">
        <v>148905917</v>
      </c>
      <c r="E17" s="24">
        <v>137957353</v>
      </c>
      <c r="F17" s="6">
        <v>114017750</v>
      </c>
      <c r="G17" s="25">
        <v>114017750</v>
      </c>
      <c r="H17" s="26">
        <v>0</v>
      </c>
      <c r="I17" s="24">
        <v>44520000</v>
      </c>
      <c r="J17" s="6">
        <v>46179750</v>
      </c>
      <c r="K17" s="25">
        <v>48394238</v>
      </c>
    </row>
    <row r="18" spans="1:11" ht="13.5">
      <c r="A18" s="34" t="s">
        <v>28</v>
      </c>
      <c r="B18" s="35">
        <f>SUM(B11:B17)</f>
        <v>428499946</v>
      </c>
      <c r="C18" s="36">
        <f aca="true" t="shared" si="1" ref="C18:K18">SUM(C11:C17)</f>
        <v>697918283</v>
      </c>
      <c r="D18" s="37">
        <f t="shared" si="1"/>
        <v>672607725</v>
      </c>
      <c r="E18" s="35">
        <f t="shared" si="1"/>
        <v>455235153</v>
      </c>
      <c r="F18" s="36">
        <f t="shared" si="1"/>
        <v>582029338</v>
      </c>
      <c r="G18" s="38">
        <f t="shared" si="1"/>
        <v>582029338</v>
      </c>
      <c r="H18" s="39">
        <f t="shared" si="1"/>
        <v>0</v>
      </c>
      <c r="I18" s="35">
        <f t="shared" si="1"/>
        <v>463866533</v>
      </c>
      <c r="J18" s="36">
        <f t="shared" si="1"/>
        <v>477031008</v>
      </c>
      <c r="K18" s="38">
        <f t="shared" si="1"/>
        <v>496963724</v>
      </c>
    </row>
    <row r="19" spans="1:11" ht="13.5">
      <c r="A19" s="34" t="s">
        <v>29</v>
      </c>
      <c r="B19" s="40">
        <f>+B10-B18</f>
        <v>-31958420</v>
      </c>
      <c r="C19" s="41">
        <f aca="true" t="shared" si="2" ref="C19:K19">+C10-C18</f>
        <v>-308356875</v>
      </c>
      <c r="D19" s="42">
        <f t="shared" si="2"/>
        <v>-225054497</v>
      </c>
      <c r="E19" s="40">
        <f t="shared" si="2"/>
        <v>52066200</v>
      </c>
      <c r="F19" s="41">
        <f t="shared" si="2"/>
        <v>-42420891</v>
      </c>
      <c r="G19" s="43">
        <f t="shared" si="2"/>
        <v>-42420891</v>
      </c>
      <c r="H19" s="44">
        <f t="shared" si="2"/>
        <v>0</v>
      </c>
      <c r="I19" s="40">
        <f t="shared" si="2"/>
        <v>55759622</v>
      </c>
      <c r="J19" s="41">
        <f t="shared" si="2"/>
        <v>81665233</v>
      </c>
      <c r="K19" s="43">
        <f t="shared" si="2"/>
        <v>105683280</v>
      </c>
    </row>
    <row r="20" spans="1:11" ht="13.5">
      <c r="A20" s="22" t="s">
        <v>30</v>
      </c>
      <c r="B20" s="24">
        <v>184657098</v>
      </c>
      <c r="C20" s="6">
        <v>236630174</v>
      </c>
      <c r="D20" s="23">
        <v>332776955</v>
      </c>
      <c r="E20" s="24">
        <v>320364000</v>
      </c>
      <c r="F20" s="6">
        <v>318235876</v>
      </c>
      <c r="G20" s="25">
        <v>318235876</v>
      </c>
      <c r="H20" s="26">
        <v>0</v>
      </c>
      <c r="I20" s="24">
        <v>296611000</v>
      </c>
      <c r="J20" s="6">
        <v>309160000</v>
      </c>
      <c r="K20" s="25">
        <v>328026000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152698678</v>
      </c>
      <c r="C22" s="52">
        <f aca="true" t="shared" si="3" ref="C22:K22">SUM(C19:C21)</f>
        <v>-71726701</v>
      </c>
      <c r="D22" s="53">
        <f t="shared" si="3"/>
        <v>107722458</v>
      </c>
      <c r="E22" s="51">
        <f t="shared" si="3"/>
        <v>372430200</v>
      </c>
      <c r="F22" s="52">
        <f t="shared" si="3"/>
        <v>275814985</v>
      </c>
      <c r="G22" s="54">
        <f t="shared" si="3"/>
        <v>275814985</v>
      </c>
      <c r="H22" s="55">
        <f t="shared" si="3"/>
        <v>0</v>
      </c>
      <c r="I22" s="51">
        <f t="shared" si="3"/>
        <v>352370622</v>
      </c>
      <c r="J22" s="52">
        <f t="shared" si="3"/>
        <v>390825233</v>
      </c>
      <c r="K22" s="54">
        <f t="shared" si="3"/>
        <v>433709280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152698678</v>
      </c>
      <c r="C24" s="41">
        <f aca="true" t="shared" si="4" ref="C24:K24">SUM(C22:C23)</f>
        <v>-71726701</v>
      </c>
      <c r="D24" s="42">
        <f t="shared" si="4"/>
        <v>107722458</v>
      </c>
      <c r="E24" s="40">
        <f t="shared" si="4"/>
        <v>372430200</v>
      </c>
      <c r="F24" s="41">
        <f t="shared" si="4"/>
        <v>275814985</v>
      </c>
      <c r="G24" s="43">
        <f t="shared" si="4"/>
        <v>275814985</v>
      </c>
      <c r="H24" s="44">
        <f t="shared" si="4"/>
        <v>0</v>
      </c>
      <c r="I24" s="40">
        <f t="shared" si="4"/>
        <v>352370622</v>
      </c>
      <c r="J24" s="41">
        <f t="shared" si="4"/>
        <v>390825233</v>
      </c>
      <c r="K24" s="43">
        <f t="shared" si="4"/>
        <v>433709280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291358079</v>
      </c>
      <c r="C27" s="7">
        <v>58483486</v>
      </c>
      <c r="D27" s="64">
        <v>284685302</v>
      </c>
      <c r="E27" s="65">
        <v>328257000</v>
      </c>
      <c r="F27" s="7">
        <v>288864216</v>
      </c>
      <c r="G27" s="66">
        <v>288864216</v>
      </c>
      <c r="H27" s="67">
        <v>0</v>
      </c>
      <c r="I27" s="65">
        <v>282763552</v>
      </c>
      <c r="J27" s="7">
        <v>312152500</v>
      </c>
      <c r="K27" s="66">
        <v>331168125</v>
      </c>
    </row>
    <row r="28" spans="1:11" ht="13.5">
      <c r="A28" s="68" t="s">
        <v>30</v>
      </c>
      <c r="B28" s="6">
        <v>184657098</v>
      </c>
      <c r="C28" s="6">
        <v>0</v>
      </c>
      <c r="D28" s="23">
        <v>283657291</v>
      </c>
      <c r="E28" s="24">
        <v>273364000</v>
      </c>
      <c r="F28" s="6">
        <v>258235876</v>
      </c>
      <c r="G28" s="25">
        <v>258235876</v>
      </c>
      <c r="H28" s="26">
        <v>0</v>
      </c>
      <c r="I28" s="24">
        <v>276538552</v>
      </c>
      <c r="J28" s="6">
        <v>309160000</v>
      </c>
      <c r="K28" s="25">
        <v>328026000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106700981</v>
      </c>
      <c r="C31" s="6">
        <v>58483486</v>
      </c>
      <c r="D31" s="23">
        <v>1028011</v>
      </c>
      <c r="E31" s="24">
        <v>54893000</v>
      </c>
      <c r="F31" s="6">
        <v>30628340</v>
      </c>
      <c r="G31" s="25">
        <v>30628340</v>
      </c>
      <c r="H31" s="26">
        <v>0</v>
      </c>
      <c r="I31" s="24">
        <v>6225000</v>
      </c>
      <c r="J31" s="6">
        <v>2992500</v>
      </c>
      <c r="K31" s="25">
        <v>3142125</v>
      </c>
    </row>
    <row r="32" spans="1:11" ht="13.5">
      <c r="A32" s="34" t="s">
        <v>36</v>
      </c>
      <c r="B32" s="7">
        <f>SUM(B28:B31)</f>
        <v>291358079</v>
      </c>
      <c r="C32" s="7">
        <f aca="true" t="shared" si="5" ref="C32:K32">SUM(C28:C31)</f>
        <v>58483486</v>
      </c>
      <c r="D32" s="64">
        <f t="shared" si="5"/>
        <v>284685302</v>
      </c>
      <c r="E32" s="65">
        <f t="shared" si="5"/>
        <v>328257000</v>
      </c>
      <c r="F32" s="7">
        <f t="shared" si="5"/>
        <v>288864216</v>
      </c>
      <c r="G32" s="66">
        <f t="shared" si="5"/>
        <v>288864216</v>
      </c>
      <c r="H32" s="67">
        <f t="shared" si="5"/>
        <v>0</v>
      </c>
      <c r="I32" s="65">
        <f t="shared" si="5"/>
        <v>282763552</v>
      </c>
      <c r="J32" s="7">
        <f t="shared" si="5"/>
        <v>312152500</v>
      </c>
      <c r="K32" s="66">
        <f t="shared" si="5"/>
        <v>331168125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186243683</v>
      </c>
      <c r="C35" s="6">
        <v>114324647</v>
      </c>
      <c r="D35" s="23">
        <v>102151657</v>
      </c>
      <c r="E35" s="24">
        <v>114324647</v>
      </c>
      <c r="F35" s="6">
        <v>114324647</v>
      </c>
      <c r="G35" s="25">
        <v>114324647</v>
      </c>
      <c r="H35" s="26">
        <v>0</v>
      </c>
      <c r="I35" s="24">
        <v>432033689</v>
      </c>
      <c r="J35" s="6">
        <v>432033689</v>
      </c>
      <c r="K35" s="25">
        <v>432033689</v>
      </c>
    </row>
    <row r="36" spans="1:11" ht="13.5">
      <c r="A36" s="22" t="s">
        <v>39</v>
      </c>
      <c r="B36" s="6">
        <v>618009898</v>
      </c>
      <c r="C36" s="6">
        <v>1746976887</v>
      </c>
      <c r="D36" s="23">
        <v>3484813835</v>
      </c>
      <c r="E36" s="24">
        <v>1746976887</v>
      </c>
      <c r="F36" s="6">
        <v>1746976887</v>
      </c>
      <c r="G36" s="25">
        <v>1746976887</v>
      </c>
      <c r="H36" s="26">
        <v>0</v>
      </c>
      <c r="I36" s="24">
        <v>4156110403</v>
      </c>
      <c r="J36" s="6">
        <v>4156110403</v>
      </c>
      <c r="K36" s="25">
        <v>4156110403</v>
      </c>
    </row>
    <row r="37" spans="1:11" ht="13.5">
      <c r="A37" s="22" t="s">
        <v>40</v>
      </c>
      <c r="B37" s="6">
        <v>261247151</v>
      </c>
      <c r="C37" s="6">
        <v>422293653</v>
      </c>
      <c r="D37" s="23">
        <v>401891756</v>
      </c>
      <c r="E37" s="24">
        <v>422293653</v>
      </c>
      <c r="F37" s="6">
        <v>422293653</v>
      </c>
      <c r="G37" s="25">
        <v>422293653</v>
      </c>
      <c r="H37" s="26">
        <v>0</v>
      </c>
      <c r="I37" s="24">
        <v>840470939</v>
      </c>
      <c r="J37" s="6">
        <v>840470939</v>
      </c>
      <c r="K37" s="25">
        <v>840470939</v>
      </c>
    </row>
    <row r="38" spans="1:11" ht="13.5">
      <c r="A38" s="22" t="s">
        <v>41</v>
      </c>
      <c r="B38" s="6">
        <v>0</v>
      </c>
      <c r="C38" s="6">
        <v>0</v>
      </c>
      <c r="D38" s="23">
        <v>67606493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543006430</v>
      </c>
      <c r="C39" s="6">
        <v>1439007881</v>
      </c>
      <c r="D39" s="23">
        <v>3117467243</v>
      </c>
      <c r="E39" s="24">
        <v>1439007881</v>
      </c>
      <c r="F39" s="6">
        <v>1439007881</v>
      </c>
      <c r="G39" s="25">
        <v>1439007881</v>
      </c>
      <c r="H39" s="26">
        <v>0</v>
      </c>
      <c r="I39" s="24">
        <v>3747673153</v>
      </c>
      <c r="J39" s="6">
        <v>3747673153</v>
      </c>
      <c r="K39" s="25">
        <v>3747673153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178068253</v>
      </c>
      <c r="C42" s="6">
        <v>238201695</v>
      </c>
      <c r="D42" s="23">
        <v>269467841</v>
      </c>
      <c r="E42" s="24">
        <v>402257000</v>
      </c>
      <c r="F42" s="6">
        <v>304755112</v>
      </c>
      <c r="G42" s="25">
        <v>304755112</v>
      </c>
      <c r="H42" s="26">
        <v>17079276</v>
      </c>
      <c r="I42" s="24">
        <v>284706306</v>
      </c>
      <c r="J42" s="6">
        <v>312152500</v>
      </c>
      <c r="K42" s="25">
        <v>331168125</v>
      </c>
    </row>
    <row r="43" spans="1:11" ht="13.5">
      <c r="A43" s="22" t="s">
        <v>45</v>
      </c>
      <c r="B43" s="6">
        <v>-290285820</v>
      </c>
      <c r="C43" s="6">
        <v>-424140881</v>
      </c>
      <c r="D43" s="23">
        <v>274379110</v>
      </c>
      <c r="E43" s="24">
        <v>-328257000</v>
      </c>
      <c r="F43" s="6">
        <v>-288864216</v>
      </c>
      <c r="G43" s="25">
        <v>-288864216</v>
      </c>
      <c r="H43" s="26">
        <v>432254</v>
      </c>
      <c r="I43" s="24">
        <v>-300061000</v>
      </c>
      <c r="J43" s="6">
        <v>-312152500</v>
      </c>
      <c r="K43" s="25">
        <v>-331168125</v>
      </c>
    </row>
    <row r="44" spans="1:11" ht="13.5">
      <c r="A44" s="22" t="s">
        <v>46</v>
      </c>
      <c r="B44" s="6">
        <v>0</v>
      </c>
      <c r="C44" s="6">
        <v>129305292</v>
      </c>
      <c r="D44" s="23">
        <v>-540211791</v>
      </c>
      <c r="E44" s="24">
        <v>-60000000</v>
      </c>
      <c r="F44" s="6">
        <v>-60000000</v>
      </c>
      <c r="G44" s="25">
        <v>-60000000</v>
      </c>
      <c r="H44" s="26">
        <v>-61620634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90639591</v>
      </c>
      <c r="C45" s="7">
        <v>34005697</v>
      </c>
      <c r="D45" s="64">
        <v>3875569</v>
      </c>
      <c r="E45" s="65">
        <v>23207728</v>
      </c>
      <c r="F45" s="7">
        <v>7100014</v>
      </c>
      <c r="G45" s="66">
        <v>7100014</v>
      </c>
      <c r="H45" s="67">
        <v>7100014</v>
      </c>
      <c r="I45" s="65">
        <v>0</v>
      </c>
      <c r="J45" s="7">
        <v>0</v>
      </c>
      <c r="K45" s="66">
        <v>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90639589</v>
      </c>
      <c r="C48" s="6">
        <v>34005696</v>
      </c>
      <c r="D48" s="23">
        <v>50275972</v>
      </c>
      <c r="E48" s="24">
        <v>34005696</v>
      </c>
      <c r="F48" s="6">
        <v>34005696</v>
      </c>
      <c r="G48" s="25">
        <v>34005696</v>
      </c>
      <c r="H48" s="26">
        <v>0</v>
      </c>
      <c r="I48" s="24">
        <v>398880951</v>
      </c>
      <c r="J48" s="6">
        <v>398880951</v>
      </c>
      <c r="K48" s="25">
        <v>398880951</v>
      </c>
    </row>
    <row r="49" spans="1:11" ht="13.5">
      <c r="A49" s="22" t="s">
        <v>50</v>
      </c>
      <c r="B49" s="6">
        <f>+B75</f>
        <v>57682799.59827793</v>
      </c>
      <c r="C49" s="6">
        <f aca="true" t="shared" si="6" ref="C49:K49">+C75</f>
        <v>-2736579116.280884</v>
      </c>
      <c r="D49" s="23">
        <f t="shared" si="6"/>
        <v>367455556</v>
      </c>
      <c r="E49" s="24">
        <f t="shared" si="6"/>
        <v>447930925</v>
      </c>
      <c r="F49" s="6">
        <f t="shared" si="6"/>
        <v>383979066</v>
      </c>
      <c r="G49" s="25">
        <f t="shared" si="6"/>
        <v>383979066</v>
      </c>
      <c r="H49" s="26">
        <f t="shared" si="6"/>
        <v>0</v>
      </c>
      <c r="I49" s="24">
        <f t="shared" si="6"/>
        <v>831868360</v>
      </c>
      <c r="J49" s="6">
        <f t="shared" si="6"/>
        <v>832933702.1522335</v>
      </c>
      <c r="K49" s="25">
        <f t="shared" si="6"/>
        <v>839116296.2086216</v>
      </c>
    </row>
    <row r="50" spans="1:11" ht="13.5">
      <c r="A50" s="34" t="s">
        <v>51</v>
      </c>
      <c r="B50" s="7">
        <f>+B48-B49</f>
        <v>32956789.401722074</v>
      </c>
      <c r="C50" s="7">
        <f aca="true" t="shared" si="7" ref="C50:K50">+C48-C49</f>
        <v>2770584812.280884</v>
      </c>
      <c r="D50" s="64">
        <f t="shared" si="7"/>
        <v>-317179584</v>
      </c>
      <c r="E50" s="65">
        <f t="shared" si="7"/>
        <v>-413925229</v>
      </c>
      <c r="F50" s="7">
        <f t="shared" si="7"/>
        <v>-349973370</v>
      </c>
      <c r="G50" s="66">
        <f t="shared" si="7"/>
        <v>-349973370</v>
      </c>
      <c r="H50" s="67">
        <f t="shared" si="7"/>
        <v>0</v>
      </c>
      <c r="I50" s="65">
        <f t="shared" si="7"/>
        <v>-432987409</v>
      </c>
      <c r="J50" s="7">
        <f t="shared" si="7"/>
        <v>-434052751.1522335</v>
      </c>
      <c r="K50" s="66">
        <f t="shared" si="7"/>
        <v>-440235345.2086216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618009899</v>
      </c>
      <c r="C53" s="6">
        <v>58483486</v>
      </c>
      <c r="D53" s="23">
        <v>285088189</v>
      </c>
      <c r="E53" s="24">
        <v>328257000</v>
      </c>
      <c r="F53" s="6">
        <v>288864216</v>
      </c>
      <c r="G53" s="25">
        <v>288864216</v>
      </c>
      <c r="H53" s="26">
        <v>0</v>
      </c>
      <c r="I53" s="24">
        <v>282763552</v>
      </c>
      <c r="J53" s="6">
        <v>312152500</v>
      </c>
      <c r="K53" s="25">
        <v>331168125</v>
      </c>
    </row>
    <row r="54" spans="1:11" ht="13.5">
      <c r="A54" s="22" t="s">
        <v>97</v>
      </c>
      <c r="B54" s="6">
        <v>6445888</v>
      </c>
      <c r="C54" s="6">
        <v>168034969</v>
      </c>
      <c r="D54" s="23">
        <v>119844255</v>
      </c>
      <c r="E54" s="24">
        <v>29826800</v>
      </c>
      <c r="F54" s="6">
        <v>107049231</v>
      </c>
      <c r="G54" s="25">
        <v>107049231</v>
      </c>
      <c r="H54" s="26">
        <v>0</v>
      </c>
      <c r="I54" s="24">
        <v>65406276</v>
      </c>
      <c r="J54" s="6">
        <v>60836460</v>
      </c>
      <c r="K54" s="25">
        <v>59882017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22685000</v>
      </c>
      <c r="F55" s="6">
        <v>0</v>
      </c>
      <c r="G55" s="25">
        <v>0</v>
      </c>
      <c r="H55" s="26">
        <v>0</v>
      </c>
      <c r="I55" s="24">
        <v>137032000</v>
      </c>
      <c r="J55" s="6">
        <v>185450000</v>
      </c>
      <c r="K55" s="25">
        <v>203144500</v>
      </c>
    </row>
    <row r="56" spans="1:11" ht="13.5">
      <c r="A56" s="22" t="s">
        <v>55</v>
      </c>
      <c r="B56" s="6">
        <v>46100279</v>
      </c>
      <c r="C56" s="6">
        <v>42095229</v>
      </c>
      <c r="D56" s="23">
        <v>34474807</v>
      </c>
      <c r="E56" s="24">
        <v>22685000</v>
      </c>
      <c r="F56" s="6">
        <v>44154803</v>
      </c>
      <c r="G56" s="25">
        <v>44154803</v>
      </c>
      <c r="H56" s="26">
        <v>0</v>
      </c>
      <c r="I56" s="24">
        <v>11300000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31534731</v>
      </c>
      <c r="C59" s="6">
        <v>0</v>
      </c>
      <c r="D59" s="23">
        <v>0</v>
      </c>
      <c r="E59" s="24">
        <v>41829207</v>
      </c>
      <c r="F59" s="6">
        <v>41829207</v>
      </c>
      <c r="G59" s="25">
        <v>41829207</v>
      </c>
      <c r="H59" s="26">
        <v>41829207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31534731</v>
      </c>
      <c r="C60" s="6">
        <v>0</v>
      </c>
      <c r="D60" s="23">
        <v>0</v>
      </c>
      <c r="E60" s="24">
        <v>41829207</v>
      </c>
      <c r="F60" s="6">
        <v>41829207</v>
      </c>
      <c r="G60" s="25">
        <v>41829207</v>
      </c>
      <c r="H60" s="26">
        <v>41829207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30078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3.672243420123337</v>
      </c>
      <c r="C70" s="5">
        <f aca="true" t="shared" si="8" ref="C70:K70">IF(ISERROR(C71/C72),0,(C71/C72))</f>
        <v>45.46857029156993</v>
      </c>
      <c r="D70" s="5">
        <f t="shared" si="8"/>
        <v>1</v>
      </c>
      <c r="E70" s="5">
        <f t="shared" si="8"/>
        <v>1</v>
      </c>
      <c r="F70" s="5">
        <f t="shared" si="8"/>
        <v>1</v>
      </c>
      <c r="G70" s="5">
        <f t="shared" si="8"/>
        <v>1</v>
      </c>
      <c r="H70" s="5">
        <f t="shared" si="8"/>
        <v>0</v>
      </c>
      <c r="I70" s="5">
        <f t="shared" si="8"/>
        <v>1</v>
      </c>
      <c r="J70" s="5">
        <f t="shared" si="8"/>
        <v>0.8906674734252344</v>
      </c>
      <c r="K70" s="5">
        <f t="shared" si="8"/>
        <v>0.256168380759173</v>
      </c>
    </row>
    <row r="71" spans="1:11" ht="12.75" hidden="1">
      <c r="A71" s="1" t="s">
        <v>103</v>
      </c>
      <c r="B71" s="1">
        <f>+B83</f>
        <v>16352533</v>
      </c>
      <c r="C71" s="1">
        <f aca="true" t="shared" si="9" ref="C71:K71">+C83</f>
        <v>143735108</v>
      </c>
      <c r="D71" s="1">
        <f t="shared" si="9"/>
        <v>2634207</v>
      </c>
      <c r="E71" s="1">
        <f t="shared" si="9"/>
        <v>29949353</v>
      </c>
      <c r="F71" s="1">
        <f t="shared" si="9"/>
        <v>62984893</v>
      </c>
      <c r="G71" s="1">
        <f t="shared" si="9"/>
        <v>62984893</v>
      </c>
      <c r="H71" s="1">
        <f t="shared" si="9"/>
        <v>110471565</v>
      </c>
      <c r="I71" s="1">
        <f t="shared" si="9"/>
        <v>3172897</v>
      </c>
      <c r="J71" s="1">
        <f t="shared" si="9"/>
        <v>2961684</v>
      </c>
      <c r="K71" s="1">
        <f t="shared" si="9"/>
        <v>893004</v>
      </c>
    </row>
    <row r="72" spans="1:11" ht="12.75" hidden="1">
      <c r="A72" s="1" t="s">
        <v>104</v>
      </c>
      <c r="B72" s="1">
        <f>+B77</f>
        <v>4453009</v>
      </c>
      <c r="C72" s="1">
        <f aca="true" t="shared" si="10" ref="C72:K72">+C77</f>
        <v>3161197</v>
      </c>
      <c r="D72" s="1">
        <f t="shared" si="10"/>
        <v>2634207</v>
      </c>
      <c r="E72" s="1">
        <f t="shared" si="10"/>
        <v>29949353</v>
      </c>
      <c r="F72" s="1">
        <f t="shared" si="10"/>
        <v>62984893</v>
      </c>
      <c r="G72" s="1">
        <f t="shared" si="10"/>
        <v>62984893</v>
      </c>
      <c r="H72" s="1">
        <f t="shared" si="10"/>
        <v>0</v>
      </c>
      <c r="I72" s="1">
        <f t="shared" si="10"/>
        <v>3172897</v>
      </c>
      <c r="J72" s="1">
        <f t="shared" si="10"/>
        <v>3325241</v>
      </c>
      <c r="K72" s="1">
        <f t="shared" si="10"/>
        <v>3486004</v>
      </c>
    </row>
    <row r="73" spans="1:11" ht="12.75" hidden="1">
      <c r="A73" s="1" t="s">
        <v>105</v>
      </c>
      <c r="B73" s="1">
        <f>+B74</f>
        <v>7225653.333333333</v>
      </c>
      <c r="C73" s="1">
        <f aca="true" t="shared" si="11" ref="C73:K73">+(C78+C80+C81+C82)-(B78+B80+B81+B82)</f>
        <v>1333900</v>
      </c>
      <c r="D73" s="1">
        <f t="shared" si="11"/>
        <v>12228140</v>
      </c>
      <c r="E73" s="1">
        <f t="shared" si="11"/>
        <v>-12228140</v>
      </c>
      <c r="F73" s="1">
        <f>+(F78+F80+F81+F82)-(D78+D80+D81+D82)</f>
        <v>-12228140</v>
      </c>
      <c r="G73" s="1">
        <f>+(G78+G80+G81+G82)-(D78+D80+D81+D82)</f>
        <v>-12228140</v>
      </c>
      <c r="H73" s="1">
        <f>+(H78+H80+H81+H82)-(D78+D80+D81+D82)</f>
        <v>-82411967</v>
      </c>
      <c r="I73" s="1">
        <f>+(I78+I80+I81+I82)-(E78+E80+E81+E82)</f>
        <v>-60439772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106</v>
      </c>
      <c r="B74" s="1">
        <f>+TREND(C74:E74)</f>
        <v>7225653.333333333</v>
      </c>
      <c r="C74" s="1">
        <f>+C73</f>
        <v>1333900</v>
      </c>
      <c r="D74" s="1">
        <f aca="true" t="shared" si="12" ref="D74:K74">+D73</f>
        <v>12228140</v>
      </c>
      <c r="E74" s="1">
        <f t="shared" si="12"/>
        <v>-12228140</v>
      </c>
      <c r="F74" s="1">
        <f t="shared" si="12"/>
        <v>-12228140</v>
      </c>
      <c r="G74" s="1">
        <f t="shared" si="12"/>
        <v>-12228140</v>
      </c>
      <c r="H74" s="1">
        <f t="shared" si="12"/>
        <v>-82411967</v>
      </c>
      <c r="I74" s="1">
        <f t="shared" si="12"/>
        <v>-60439772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107</v>
      </c>
      <c r="B75" s="1">
        <f>+B84-(((B80+B81+B78)*B70)-B79)</f>
        <v>57682799.59827793</v>
      </c>
      <c r="C75" s="1">
        <f aca="true" t="shared" si="13" ref="C75:K75">+C84-(((C80+C81+C78)*C70)-C79)</f>
        <v>-2736579116.280884</v>
      </c>
      <c r="D75" s="1">
        <f t="shared" si="13"/>
        <v>367455556</v>
      </c>
      <c r="E75" s="1">
        <f t="shared" si="13"/>
        <v>447930925</v>
      </c>
      <c r="F75" s="1">
        <f t="shared" si="13"/>
        <v>383979066</v>
      </c>
      <c r="G75" s="1">
        <f t="shared" si="13"/>
        <v>383979066</v>
      </c>
      <c r="H75" s="1">
        <f t="shared" si="13"/>
        <v>0</v>
      </c>
      <c r="I75" s="1">
        <f t="shared" si="13"/>
        <v>831868360</v>
      </c>
      <c r="J75" s="1">
        <f t="shared" si="13"/>
        <v>832933702.1522335</v>
      </c>
      <c r="K75" s="1">
        <f t="shared" si="13"/>
        <v>839116296.2086216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4453009</v>
      </c>
      <c r="C77" s="3">
        <v>3161197</v>
      </c>
      <c r="D77" s="3">
        <v>2634207</v>
      </c>
      <c r="E77" s="3">
        <v>29949353</v>
      </c>
      <c r="F77" s="3">
        <v>62984893</v>
      </c>
      <c r="G77" s="3">
        <v>62984893</v>
      </c>
      <c r="H77" s="3">
        <v>0</v>
      </c>
      <c r="I77" s="3">
        <v>3172897</v>
      </c>
      <c r="J77" s="3">
        <v>3325241</v>
      </c>
      <c r="K77" s="3">
        <v>3486004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182377966</v>
      </c>
      <c r="C79" s="3">
        <v>369562375</v>
      </c>
      <c r="D79" s="3">
        <v>365580875</v>
      </c>
      <c r="E79" s="3">
        <v>369562375</v>
      </c>
      <c r="F79" s="3">
        <v>369562375</v>
      </c>
      <c r="G79" s="3">
        <v>369562375</v>
      </c>
      <c r="H79" s="3">
        <v>0</v>
      </c>
      <c r="I79" s="3">
        <v>663907429</v>
      </c>
      <c r="J79" s="3">
        <v>663907429</v>
      </c>
      <c r="K79" s="3">
        <v>663907429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68849927</v>
      </c>
      <c r="C81" s="3">
        <v>70183827</v>
      </c>
      <c r="D81" s="3">
        <v>82411967</v>
      </c>
      <c r="E81" s="3">
        <v>70183827</v>
      </c>
      <c r="F81" s="3">
        <v>70183827</v>
      </c>
      <c r="G81" s="3">
        <v>70183827</v>
      </c>
      <c r="H81" s="3">
        <v>0</v>
      </c>
      <c r="I81" s="3">
        <v>9744055</v>
      </c>
      <c r="J81" s="3">
        <v>9744055</v>
      </c>
      <c r="K81" s="3">
        <v>9744055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16352533</v>
      </c>
      <c r="C83" s="3">
        <v>143735108</v>
      </c>
      <c r="D83" s="3">
        <v>2634207</v>
      </c>
      <c r="E83" s="3">
        <v>29949353</v>
      </c>
      <c r="F83" s="3">
        <v>62984893</v>
      </c>
      <c r="G83" s="3">
        <v>62984893</v>
      </c>
      <c r="H83" s="3">
        <v>110471565</v>
      </c>
      <c r="I83" s="3">
        <v>3172897</v>
      </c>
      <c r="J83" s="3">
        <v>2961684</v>
      </c>
      <c r="K83" s="3">
        <v>893004</v>
      </c>
    </row>
    <row r="84" spans="1:11" ht="12.75" hidden="1">
      <c r="A84" s="2" t="s">
        <v>71</v>
      </c>
      <c r="B84" s="3">
        <v>128138525</v>
      </c>
      <c r="C84" s="3">
        <v>85016780</v>
      </c>
      <c r="D84" s="3">
        <v>84286648</v>
      </c>
      <c r="E84" s="3">
        <v>148552377</v>
      </c>
      <c r="F84" s="3">
        <v>84600518</v>
      </c>
      <c r="G84" s="3">
        <v>84600518</v>
      </c>
      <c r="H84" s="3">
        <v>0</v>
      </c>
      <c r="I84" s="3">
        <v>177704986</v>
      </c>
      <c r="J84" s="3">
        <v>177704986</v>
      </c>
      <c r="K84" s="3">
        <v>177704986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25576780</v>
      </c>
      <c r="C5" s="6">
        <v>27872109</v>
      </c>
      <c r="D5" s="23">
        <v>29586970</v>
      </c>
      <c r="E5" s="24">
        <v>39842307</v>
      </c>
      <c r="F5" s="6">
        <v>37916798</v>
      </c>
      <c r="G5" s="25">
        <v>37916798</v>
      </c>
      <c r="H5" s="26">
        <v>0</v>
      </c>
      <c r="I5" s="24">
        <v>41248967</v>
      </c>
      <c r="J5" s="6">
        <v>43682656</v>
      </c>
      <c r="K5" s="25">
        <v>46128885</v>
      </c>
    </row>
    <row r="6" spans="1:11" ht="13.5">
      <c r="A6" s="22" t="s">
        <v>18</v>
      </c>
      <c r="B6" s="6">
        <v>123276668</v>
      </c>
      <c r="C6" s="6">
        <v>127324183</v>
      </c>
      <c r="D6" s="23">
        <v>133647922</v>
      </c>
      <c r="E6" s="24">
        <v>164994375</v>
      </c>
      <c r="F6" s="6">
        <v>142505247</v>
      </c>
      <c r="G6" s="25">
        <v>142505247</v>
      </c>
      <c r="H6" s="26">
        <v>0</v>
      </c>
      <c r="I6" s="24">
        <v>199146870</v>
      </c>
      <c r="J6" s="6">
        <v>199759172</v>
      </c>
      <c r="K6" s="25">
        <v>215878116</v>
      </c>
    </row>
    <row r="7" spans="1:11" ht="13.5">
      <c r="A7" s="22" t="s">
        <v>19</v>
      </c>
      <c r="B7" s="6">
        <v>173711</v>
      </c>
      <c r="C7" s="6">
        <v>593214</v>
      </c>
      <c r="D7" s="23">
        <v>574971</v>
      </c>
      <c r="E7" s="24">
        <v>600000</v>
      </c>
      <c r="F7" s="6">
        <v>200000</v>
      </c>
      <c r="G7" s="25">
        <v>200000</v>
      </c>
      <c r="H7" s="26">
        <v>0</v>
      </c>
      <c r="I7" s="24">
        <v>200000</v>
      </c>
      <c r="J7" s="6">
        <v>211800</v>
      </c>
      <c r="K7" s="25">
        <v>223661</v>
      </c>
    </row>
    <row r="8" spans="1:11" ht="13.5">
      <c r="A8" s="22" t="s">
        <v>20</v>
      </c>
      <c r="B8" s="6">
        <v>33179055</v>
      </c>
      <c r="C8" s="6">
        <v>59147016</v>
      </c>
      <c r="D8" s="23">
        <v>55906754</v>
      </c>
      <c r="E8" s="24">
        <v>55559000</v>
      </c>
      <c r="F8" s="6">
        <v>53859000</v>
      </c>
      <c r="G8" s="25">
        <v>53859000</v>
      </c>
      <c r="H8" s="26">
        <v>0</v>
      </c>
      <c r="I8" s="24">
        <v>66554000</v>
      </c>
      <c r="J8" s="6">
        <v>66114000</v>
      </c>
      <c r="K8" s="25">
        <v>67480688</v>
      </c>
    </row>
    <row r="9" spans="1:11" ht="13.5">
      <c r="A9" s="22" t="s">
        <v>21</v>
      </c>
      <c r="B9" s="6">
        <v>16625318</v>
      </c>
      <c r="C9" s="6">
        <v>26314089</v>
      </c>
      <c r="D9" s="23">
        <v>61945840</v>
      </c>
      <c r="E9" s="24">
        <v>38476600</v>
      </c>
      <c r="F9" s="6">
        <v>56213105</v>
      </c>
      <c r="G9" s="25">
        <v>56213105</v>
      </c>
      <c r="H9" s="26">
        <v>0</v>
      </c>
      <c r="I9" s="24">
        <v>39058600</v>
      </c>
      <c r="J9" s="6">
        <v>33890339</v>
      </c>
      <c r="K9" s="25">
        <v>38944258</v>
      </c>
    </row>
    <row r="10" spans="1:11" ht="25.5">
      <c r="A10" s="27" t="s">
        <v>96</v>
      </c>
      <c r="B10" s="28">
        <f>SUM(B5:B9)</f>
        <v>198831532</v>
      </c>
      <c r="C10" s="29">
        <f aca="true" t="shared" si="0" ref="C10:K10">SUM(C5:C9)</f>
        <v>241250611</v>
      </c>
      <c r="D10" s="30">
        <f t="shared" si="0"/>
        <v>281662457</v>
      </c>
      <c r="E10" s="28">
        <f t="shared" si="0"/>
        <v>299472282</v>
      </c>
      <c r="F10" s="29">
        <f t="shared" si="0"/>
        <v>290694150</v>
      </c>
      <c r="G10" s="31">
        <f t="shared" si="0"/>
        <v>290694150</v>
      </c>
      <c r="H10" s="32">
        <f t="shared" si="0"/>
        <v>0</v>
      </c>
      <c r="I10" s="28">
        <f t="shared" si="0"/>
        <v>346208437</v>
      </c>
      <c r="J10" s="29">
        <f t="shared" si="0"/>
        <v>343657967</v>
      </c>
      <c r="K10" s="31">
        <f t="shared" si="0"/>
        <v>368655608</v>
      </c>
    </row>
    <row r="11" spans="1:11" ht="13.5">
      <c r="A11" s="22" t="s">
        <v>22</v>
      </c>
      <c r="B11" s="6">
        <v>73678024</v>
      </c>
      <c r="C11" s="6">
        <v>90124574</v>
      </c>
      <c r="D11" s="23">
        <v>118341874</v>
      </c>
      <c r="E11" s="24">
        <v>135719064</v>
      </c>
      <c r="F11" s="6">
        <v>136182459</v>
      </c>
      <c r="G11" s="25">
        <v>136182459</v>
      </c>
      <c r="H11" s="26">
        <v>0</v>
      </c>
      <c r="I11" s="24">
        <v>148418363</v>
      </c>
      <c r="J11" s="6">
        <v>157175044</v>
      </c>
      <c r="K11" s="25">
        <v>165976847</v>
      </c>
    </row>
    <row r="12" spans="1:11" ht="13.5">
      <c r="A12" s="22" t="s">
        <v>23</v>
      </c>
      <c r="B12" s="6">
        <v>4327562</v>
      </c>
      <c r="C12" s="6">
        <v>4681514</v>
      </c>
      <c r="D12" s="23">
        <v>5856071</v>
      </c>
      <c r="E12" s="24">
        <v>6176381</v>
      </c>
      <c r="F12" s="6">
        <v>6176381</v>
      </c>
      <c r="G12" s="25">
        <v>6176381</v>
      </c>
      <c r="H12" s="26">
        <v>0</v>
      </c>
      <c r="I12" s="24">
        <v>6453617</v>
      </c>
      <c r="J12" s="6">
        <v>6834381</v>
      </c>
      <c r="K12" s="25">
        <v>7217106</v>
      </c>
    </row>
    <row r="13" spans="1:11" ht="13.5">
      <c r="A13" s="22" t="s">
        <v>97</v>
      </c>
      <c r="B13" s="6">
        <v>46783426</v>
      </c>
      <c r="C13" s="6">
        <v>46012333</v>
      </c>
      <c r="D13" s="23">
        <v>48634993</v>
      </c>
      <c r="E13" s="24">
        <v>60600000</v>
      </c>
      <c r="F13" s="6">
        <v>60600000</v>
      </c>
      <c r="G13" s="25">
        <v>60600000</v>
      </c>
      <c r="H13" s="26">
        <v>0</v>
      </c>
      <c r="I13" s="24">
        <v>48500000</v>
      </c>
      <c r="J13" s="6">
        <v>48500000</v>
      </c>
      <c r="K13" s="25">
        <v>48500000</v>
      </c>
    </row>
    <row r="14" spans="1:11" ht="13.5">
      <c r="A14" s="22" t="s">
        <v>24</v>
      </c>
      <c r="B14" s="6">
        <v>10669816</v>
      </c>
      <c r="C14" s="6">
        <v>14639937</v>
      </c>
      <c r="D14" s="23">
        <v>16784983</v>
      </c>
      <c r="E14" s="24">
        <v>18285357</v>
      </c>
      <c r="F14" s="6">
        <v>21937900</v>
      </c>
      <c r="G14" s="25">
        <v>21937900</v>
      </c>
      <c r="H14" s="26">
        <v>0</v>
      </c>
      <c r="I14" s="24">
        <v>21937900</v>
      </c>
      <c r="J14" s="6">
        <v>19439891</v>
      </c>
      <c r="K14" s="25">
        <v>13675010</v>
      </c>
    </row>
    <row r="15" spans="1:11" ht="13.5">
      <c r="A15" s="22" t="s">
        <v>25</v>
      </c>
      <c r="B15" s="6">
        <v>47944640</v>
      </c>
      <c r="C15" s="6">
        <v>84195243</v>
      </c>
      <c r="D15" s="23">
        <v>85716409</v>
      </c>
      <c r="E15" s="24">
        <v>102556182</v>
      </c>
      <c r="F15" s="6">
        <v>105646636</v>
      </c>
      <c r="G15" s="25">
        <v>105646636</v>
      </c>
      <c r="H15" s="26">
        <v>0</v>
      </c>
      <c r="I15" s="24">
        <v>120505157</v>
      </c>
      <c r="J15" s="6">
        <v>109341074</v>
      </c>
      <c r="K15" s="25">
        <v>121602082</v>
      </c>
    </row>
    <row r="16" spans="1:11" ht="13.5">
      <c r="A16" s="33" t="s">
        <v>26</v>
      </c>
      <c r="B16" s="6">
        <v>418777</v>
      </c>
      <c r="C16" s="6">
        <v>1687986</v>
      </c>
      <c r="D16" s="23">
        <v>598880</v>
      </c>
      <c r="E16" s="24">
        <v>1004472</v>
      </c>
      <c r="F16" s="6">
        <v>2062330</v>
      </c>
      <c r="G16" s="25">
        <v>2062330</v>
      </c>
      <c r="H16" s="26">
        <v>0</v>
      </c>
      <c r="I16" s="24">
        <v>1120000</v>
      </c>
      <c r="J16" s="6">
        <v>656580</v>
      </c>
      <c r="K16" s="25">
        <v>1193349</v>
      </c>
    </row>
    <row r="17" spans="1:11" ht="13.5">
      <c r="A17" s="22" t="s">
        <v>27</v>
      </c>
      <c r="B17" s="6">
        <v>87432493</v>
      </c>
      <c r="C17" s="6">
        <v>107581239</v>
      </c>
      <c r="D17" s="23">
        <v>95401870</v>
      </c>
      <c r="E17" s="24">
        <v>53746017</v>
      </c>
      <c r="F17" s="6">
        <v>52630864</v>
      </c>
      <c r="G17" s="25">
        <v>52630864</v>
      </c>
      <c r="H17" s="26">
        <v>0</v>
      </c>
      <c r="I17" s="24">
        <v>56483092</v>
      </c>
      <c r="J17" s="6">
        <v>49339052</v>
      </c>
      <c r="K17" s="25">
        <v>52088041</v>
      </c>
    </row>
    <row r="18" spans="1:11" ht="13.5">
      <c r="A18" s="34" t="s">
        <v>28</v>
      </c>
      <c r="B18" s="35">
        <f>SUM(B11:B17)</f>
        <v>271254738</v>
      </c>
      <c r="C18" s="36">
        <f aca="true" t="shared" si="1" ref="C18:K18">SUM(C11:C17)</f>
        <v>348922826</v>
      </c>
      <c r="D18" s="37">
        <f t="shared" si="1"/>
        <v>371335080</v>
      </c>
      <c r="E18" s="35">
        <f t="shared" si="1"/>
        <v>378087473</v>
      </c>
      <c r="F18" s="36">
        <f t="shared" si="1"/>
        <v>385236570</v>
      </c>
      <c r="G18" s="38">
        <f t="shared" si="1"/>
        <v>385236570</v>
      </c>
      <c r="H18" s="39">
        <f t="shared" si="1"/>
        <v>0</v>
      </c>
      <c r="I18" s="35">
        <f t="shared" si="1"/>
        <v>403418129</v>
      </c>
      <c r="J18" s="36">
        <f t="shared" si="1"/>
        <v>391286022</v>
      </c>
      <c r="K18" s="38">
        <f t="shared" si="1"/>
        <v>410252435</v>
      </c>
    </row>
    <row r="19" spans="1:11" ht="13.5">
      <c r="A19" s="34" t="s">
        <v>29</v>
      </c>
      <c r="B19" s="40">
        <f>+B10-B18</f>
        <v>-72423206</v>
      </c>
      <c r="C19" s="41">
        <f aca="true" t="shared" si="2" ref="C19:K19">+C10-C18</f>
        <v>-107672215</v>
      </c>
      <c r="D19" s="42">
        <f t="shared" si="2"/>
        <v>-89672623</v>
      </c>
      <c r="E19" s="40">
        <f t="shared" si="2"/>
        <v>-78615191</v>
      </c>
      <c r="F19" s="41">
        <f t="shared" si="2"/>
        <v>-94542420</v>
      </c>
      <c r="G19" s="43">
        <f t="shared" si="2"/>
        <v>-94542420</v>
      </c>
      <c r="H19" s="44">
        <f t="shared" si="2"/>
        <v>0</v>
      </c>
      <c r="I19" s="40">
        <f t="shared" si="2"/>
        <v>-57209692</v>
      </c>
      <c r="J19" s="41">
        <f t="shared" si="2"/>
        <v>-47628055</v>
      </c>
      <c r="K19" s="43">
        <f t="shared" si="2"/>
        <v>-41596827</v>
      </c>
    </row>
    <row r="20" spans="1:11" ht="13.5">
      <c r="A20" s="22" t="s">
        <v>30</v>
      </c>
      <c r="B20" s="24">
        <v>18668408</v>
      </c>
      <c r="C20" s="6">
        <v>23256051</v>
      </c>
      <c r="D20" s="23">
        <v>26007214</v>
      </c>
      <c r="E20" s="24">
        <v>24751000</v>
      </c>
      <c r="F20" s="6">
        <v>44751000</v>
      </c>
      <c r="G20" s="25">
        <v>44751000</v>
      </c>
      <c r="H20" s="26">
        <v>0</v>
      </c>
      <c r="I20" s="24">
        <v>41044000</v>
      </c>
      <c r="J20" s="6">
        <v>23042000</v>
      </c>
      <c r="K20" s="25">
        <v>27788000</v>
      </c>
    </row>
    <row r="21" spans="1:11" ht="13.5">
      <c r="A21" s="22" t="s">
        <v>98</v>
      </c>
      <c r="B21" s="45">
        <v>0</v>
      </c>
      <c r="C21" s="46">
        <v>0</v>
      </c>
      <c r="D21" s="47">
        <v>21324273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-53754798</v>
      </c>
      <c r="C22" s="52">
        <f aca="true" t="shared" si="3" ref="C22:K22">SUM(C19:C21)</f>
        <v>-84416164</v>
      </c>
      <c r="D22" s="53">
        <f t="shared" si="3"/>
        <v>-42341136</v>
      </c>
      <c r="E22" s="51">
        <f t="shared" si="3"/>
        <v>-53864191</v>
      </c>
      <c r="F22" s="52">
        <f t="shared" si="3"/>
        <v>-49791420</v>
      </c>
      <c r="G22" s="54">
        <f t="shared" si="3"/>
        <v>-49791420</v>
      </c>
      <c r="H22" s="55">
        <f t="shared" si="3"/>
        <v>0</v>
      </c>
      <c r="I22" s="51">
        <f t="shared" si="3"/>
        <v>-16165692</v>
      </c>
      <c r="J22" s="52">
        <f t="shared" si="3"/>
        <v>-24586055</v>
      </c>
      <c r="K22" s="54">
        <f t="shared" si="3"/>
        <v>-13808827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-53754798</v>
      </c>
      <c r="C24" s="41">
        <f aca="true" t="shared" si="4" ref="C24:K24">SUM(C22:C23)</f>
        <v>-84416164</v>
      </c>
      <c r="D24" s="42">
        <f t="shared" si="4"/>
        <v>-42341136</v>
      </c>
      <c r="E24" s="40">
        <f t="shared" si="4"/>
        <v>-53864191</v>
      </c>
      <c r="F24" s="41">
        <f t="shared" si="4"/>
        <v>-49791420</v>
      </c>
      <c r="G24" s="43">
        <f t="shared" si="4"/>
        <v>-49791420</v>
      </c>
      <c r="H24" s="44">
        <f t="shared" si="4"/>
        <v>0</v>
      </c>
      <c r="I24" s="40">
        <f t="shared" si="4"/>
        <v>-16165692</v>
      </c>
      <c r="J24" s="41">
        <f t="shared" si="4"/>
        <v>-24586055</v>
      </c>
      <c r="K24" s="43">
        <f t="shared" si="4"/>
        <v>-13808827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25365688</v>
      </c>
      <c r="C27" s="7">
        <v>27188145</v>
      </c>
      <c r="D27" s="64">
        <v>56918438</v>
      </c>
      <c r="E27" s="65">
        <v>44748450</v>
      </c>
      <c r="F27" s="7">
        <v>66422455</v>
      </c>
      <c r="G27" s="66">
        <v>66422455</v>
      </c>
      <c r="H27" s="67">
        <v>0</v>
      </c>
      <c r="I27" s="65">
        <v>41363000</v>
      </c>
      <c r="J27" s="7">
        <v>22330000</v>
      </c>
      <c r="K27" s="66">
        <v>27040000</v>
      </c>
    </row>
    <row r="28" spans="1:11" ht="13.5">
      <c r="A28" s="68" t="s">
        <v>30</v>
      </c>
      <c r="B28" s="6">
        <v>18275335</v>
      </c>
      <c r="C28" s="6">
        <v>17319290</v>
      </c>
      <c r="D28" s="23">
        <v>40739520</v>
      </c>
      <c r="E28" s="24">
        <v>27948450</v>
      </c>
      <c r="F28" s="6">
        <v>60656150</v>
      </c>
      <c r="G28" s="25">
        <v>60656150</v>
      </c>
      <c r="H28" s="26">
        <v>0</v>
      </c>
      <c r="I28" s="24">
        <v>40913000</v>
      </c>
      <c r="J28" s="6">
        <v>22230000</v>
      </c>
      <c r="K28" s="25">
        <v>26940000</v>
      </c>
    </row>
    <row r="29" spans="1:11" ht="13.5">
      <c r="A29" s="22" t="s">
        <v>101</v>
      </c>
      <c r="B29" s="6">
        <v>393073</v>
      </c>
      <c r="C29" s="6">
        <v>0</v>
      </c>
      <c r="D29" s="23">
        <v>8215611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10000000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6697280</v>
      </c>
      <c r="C31" s="6">
        <v>9868855</v>
      </c>
      <c r="D31" s="23">
        <v>7963307</v>
      </c>
      <c r="E31" s="24">
        <v>6800000</v>
      </c>
      <c r="F31" s="6">
        <v>5766305</v>
      </c>
      <c r="G31" s="25">
        <v>5766305</v>
      </c>
      <c r="H31" s="26">
        <v>0</v>
      </c>
      <c r="I31" s="24">
        <v>450000</v>
      </c>
      <c r="J31" s="6">
        <v>100000</v>
      </c>
      <c r="K31" s="25">
        <v>100000</v>
      </c>
    </row>
    <row r="32" spans="1:11" ht="13.5">
      <c r="A32" s="34" t="s">
        <v>36</v>
      </c>
      <c r="B32" s="7">
        <f>SUM(B28:B31)</f>
        <v>25365688</v>
      </c>
      <c r="C32" s="7">
        <f aca="true" t="shared" si="5" ref="C32:K32">SUM(C28:C31)</f>
        <v>27188145</v>
      </c>
      <c r="D32" s="64">
        <f t="shared" si="5"/>
        <v>56918438</v>
      </c>
      <c r="E32" s="65">
        <f t="shared" si="5"/>
        <v>44748450</v>
      </c>
      <c r="F32" s="7">
        <f t="shared" si="5"/>
        <v>66422455</v>
      </c>
      <c r="G32" s="66">
        <f t="shared" si="5"/>
        <v>66422455</v>
      </c>
      <c r="H32" s="67">
        <f t="shared" si="5"/>
        <v>0</v>
      </c>
      <c r="I32" s="65">
        <f t="shared" si="5"/>
        <v>41363000</v>
      </c>
      <c r="J32" s="7">
        <f t="shared" si="5"/>
        <v>22330000</v>
      </c>
      <c r="K32" s="66">
        <f t="shared" si="5"/>
        <v>27040000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58394663</v>
      </c>
      <c r="C35" s="6">
        <v>50092332</v>
      </c>
      <c r="D35" s="23">
        <v>50294961</v>
      </c>
      <c r="E35" s="24">
        <v>123568270</v>
      </c>
      <c r="F35" s="6">
        <v>123568270</v>
      </c>
      <c r="G35" s="25">
        <v>123568270</v>
      </c>
      <c r="H35" s="26">
        <v>87648254</v>
      </c>
      <c r="I35" s="24">
        <v>75240233</v>
      </c>
      <c r="J35" s="6">
        <v>60383830</v>
      </c>
      <c r="K35" s="25">
        <v>46765323</v>
      </c>
    </row>
    <row r="36" spans="1:11" ht="13.5">
      <c r="A36" s="22" t="s">
        <v>39</v>
      </c>
      <c r="B36" s="6">
        <v>1002088935</v>
      </c>
      <c r="C36" s="6">
        <v>984672081</v>
      </c>
      <c r="D36" s="23">
        <v>990622582</v>
      </c>
      <c r="E36" s="24">
        <v>955548341</v>
      </c>
      <c r="F36" s="6">
        <v>977222346</v>
      </c>
      <c r="G36" s="25">
        <v>977222346</v>
      </c>
      <c r="H36" s="26">
        <v>976845633</v>
      </c>
      <c r="I36" s="24">
        <v>970085346</v>
      </c>
      <c r="J36" s="6">
        <v>943915346</v>
      </c>
      <c r="K36" s="25">
        <v>922455346</v>
      </c>
    </row>
    <row r="37" spans="1:11" ht="13.5">
      <c r="A37" s="22" t="s">
        <v>40</v>
      </c>
      <c r="B37" s="6">
        <v>186211036</v>
      </c>
      <c r="C37" s="6">
        <v>227580193</v>
      </c>
      <c r="D37" s="23">
        <v>302246079</v>
      </c>
      <c r="E37" s="24">
        <v>190401837</v>
      </c>
      <c r="F37" s="6">
        <v>194062837</v>
      </c>
      <c r="G37" s="25">
        <v>194062837</v>
      </c>
      <c r="H37" s="26">
        <v>355647433</v>
      </c>
      <c r="I37" s="24">
        <v>163552535</v>
      </c>
      <c r="J37" s="6">
        <v>168388422</v>
      </c>
      <c r="K37" s="25">
        <v>178073235</v>
      </c>
    </row>
    <row r="38" spans="1:11" ht="13.5">
      <c r="A38" s="22" t="s">
        <v>41</v>
      </c>
      <c r="B38" s="6">
        <v>100361639</v>
      </c>
      <c r="C38" s="6">
        <v>103760259</v>
      </c>
      <c r="D38" s="23">
        <v>76277875</v>
      </c>
      <c r="E38" s="24">
        <v>120457479</v>
      </c>
      <c r="F38" s="6">
        <v>110457479</v>
      </c>
      <c r="G38" s="25">
        <v>110457479</v>
      </c>
      <c r="H38" s="26">
        <v>112927121</v>
      </c>
      <c r="I38" s="24">
        <v>115592914</v>
      </c>
      <c r="J38" s="6">
        <v>122331056</v>
      </c>
      <c r="K38" s="25">
        <v>129108500</v>
      </c>
    </row>
    <row r="39" spans="1:11" ht="13.5">
      <c r="A39" s="22" t="s">
        <v>42</v>
      </c>
      <c r="B39" s="6">
        <v>773910923</v>
      </c>
      <c r="C39" s="6">
        <v>703423961</v>
      </c>
      <c r="D39" s="23">
        <v>662393589</v>
      </c>
      <c r="E39" s="24">
        <v>768257295</v>
      </c>
      <c r="F39" s="6">
        <v>796270300</v>
      </c>
      <c r="G39" s="25">
        <v>796270300</v>
      </c>
      <c r="H39" s="26">
        <v>595919333</v>
      </c>
      <c r="I39" s="24">
        <v>766180129</v>
      </c>
      <c r="J39" s="6">
        <v>713579697</v>
      </c>
      <c r="K39" s="25">
        <v>662038934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30640132</v>
      </c>
      <c r="C42" s="6">
        <v>21410959</v>
      </c>
      <c r="D42" s="23">
        <v>29262349</v>
      </c>
      <c r="E42" s="24">
        <v>-40821850</v>
      </c>
      <c r="F42" s="6">
        <v>-3319643</v>
      </c>
      <c r="G42" s="25">
        <v>-3319643</v>
      </c>
      <c r="H42" s="26">
        <v>26023517</v>
      </c>
      <c r="I42" s="24">
        <v>-22238500</v>
      </c>
      <c r="J42" s="6">
        <v>-15879047</v>
      </c>
      <c r="K42" s="25">
        <v>-12946949</v>
      </c>
    </row>
    <row r="43" spans="1:11" ht="13.5">
      <c r="A43" s="22" t="s">
        <v>45</v>
      </c>
      <c r="B43" s="6">
        <v>-24211975</v>
      </c>
      <c r="C43" s="6">
        <v>-24610221</v>
      </c>
      <c r="D43" s="23">
        <v>-33882334</v>
      </c>
      <c r="E43" s="24">
        <v>27353552</v>
      </c>
      <c r="F43" s="6">
        <v>7577545</v>
      </c>
      <c r="G43" s="25">
        <v>7577545</v>
      </c>
      <c r="H43" s="26">
        <v>-26808684</v>
      </c>
      <c r="I43" s="24">
        <v>29250785</v>
      </c>
      <c r="J43" s="6">
        <v>25472181</v>
      </c>
      <c r="K43" s="25">
        <v>19703042</v>
      </c>
    </row>
    <row r="44" spans="1:11" ht="13.5">
      <c r="A44" s="22" t="s">
        <v>46</v>
      </c>
      <c r="B44" s="6">
        <v>-570928</v>
      </c>
      <c r="C44" s="6">
        <v>0</v>
      </c>
      <c r="D44" s="23">
        <v>0</v>
      </c>
      <c r="E44" s="24">
        <v>8012643</v>
      </c>
      <c r="F44" s="6">
        <v>-4386125</v>
      </c>
      <c r="G44" s="25">
        <v>-4386125</v>
      </c>
      <c r="H44" s="26">
        <v>731021</v>
      </c>
      <c r="I44" s="24">
        <v>-4386125</v>
      </c>
      <c r="J44" s="6">
        <v>-4386125</v>
      </c>
      <c r="K44" s="25">
        <v>-4386125</v>
      </c>
    </row>
    <row r="45" spans="1:11" ht="13.5">
      <c r="A45" s="34" t="s">
        <v>47</v>
      </c>
      <c r="B45" s="7">
        <v>9156037</v>
      </c>
      <c r="C45" s="7">
        <v>6079011</v>
      </c>
      <c r="D45" s="64">
        <v>1459026</v>
      </c>
      <c r="E45" s="65">
        <v>3822618</v>
      </c>
      <c r="F45" s="7">
        <v>1330800</v>
      </c>
      <c r="G45" s="66">
        <v>1330800</v>
      </c>
      <c r="H45" s="67">
        <v>1404880</v>
      </c>
      <c r="I45" s="65">
        <v>3956958</v>
      </c>
      <c r="J45" s="7">
        <v>9163967</v>
      </c>
      <c r="K45" s="66">
        <v>11533935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9278274</v>
      </c>
      <c r="C48" s="6">
        <v>6079010</v>
      </c>
      <c r="D48" s="23">
        <v>1459026</v>
      </c>
      <c r="E48" s="24">
        <v>13123092</v>
      </c>
      <c r="F48" s="6">
        <v>13123092</v>
      </c>
      <c r="G48" s="25">
        <v>13123092</v>
      </c>
      <c r="H48" s="26">
        <v>1404879</v>
      </c>
      <c r="I48" s="24">
        <v>13753000</v>
      </c>
      <c r="J48" s="6">
        <v>14564428</v>
      </c>
      <c r="K48" s="25">
        <v>4380036</v>
      </c>
    </row>
    <row r="49" spans="1:11" ht="13.5">
      <c r="A49" s="22" t="s">
        <v>50</v>
      </c>
      <c r="B49" s="6">
        <f>+B75</f>
        <v>102636871.53632504</v>
      </c>
      <c r="C49" s="6">
        <f aca="true" t="shared" si="6" ref="C49:K49">+C75</f>
        <v>147563210.22875845</v>
      </c>
      <c r="D49" s="23">
        <f t="shared" si="6"/>
        <v>220548826.78367448</v>
      </c>
      <c r="E49" s="24">
        <f t="shared" si="6"/>
        <v>-16722851.37531647</v>
      </c>
      <c r="F49" s="6">
        <f t="shared" si="6"/>
        <v>-16879605.75627005</v>
      </c>
      <c r="G49" s="25">
        <f t="shared" si="6"/>
        <v>-16879605.75627005</v>
      </c>
      <c r="H49" s="26">
        <f t="shared" si="6"/>
        <v>302414427</v>
      </c>
      <c r="I49" s="24">
        <f t="shared" si="6"/>
        <v>43797645.94280739</v>
      </c>
      <c r="J49" s="6">
        <f t="shared" si="6"/>
        <v>70609937.37123844</v>
      </c>
      <c r="K49" s="25">
        <f t="shared" si="6"/>
        <v>90392677.34421137</v>
      </c>
    </row>
    <row r="50" spans="1:11" ht="13.5">
      <c r="A50" s="34" t="s">
        <v>51</v>
      </c>
      <c r="B50" s="7">
        <f>+B48-B49</f>
        <v>-93358597.53632504</v>
      </c>
      <c r="C50" s="7">
        <f aca="true" t="shared" si="7" ref="C50:K50">+C48-C49</f>
        <v>-141484200.22875845</v>
      </c>
      <c r="D50" s="64">
        <f t="shared" si="7"/>
        <v>-219089800.78367448</v>
      </c>
      <c r="E50" s="65">
        <f t="shared" si="7"/>
        <v>29845943.37531647</v>
      </c>
      <c r="F50" s="7">
        <f t="shared" si="7"/>
        <v>30002697.75627005</v>
      </c>
      <c r="G50" s="66">
        <f t="shared" si="7"/>
        <v>30002697.75627005</v>
      </c>
      <c r="H50" s="67">
        <f t="shared" si="7"/>
        <v>-301009548</v>
      </c>
      <c r="I50" s="65">
        <f t="shared" si="7"/>
        <v>-30044645.94280739</v>
      </c>
      <c r="J50" s="7">
        <f t="shared" si="7"/>
        <v>-56045509.37123844</v>
      </c>
      <c r="K50" s="66">
        <f t="shared" si="7"/>
        <v>-86012641.34421137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1001369649</v>
      </c>
      <c r="C53" s="6">
        <v>983952795</v>
      </c>
      <c r="D53" s="23">
        <v>989903296</v>
      </c>
      <c r="E53" s="24">
        <v>954829054</v>
      </c>
      <c r="F53" s="6">
        <v>976503059</v>
      </c>
      <c r="G53" s="25">
        <v>976503059</v>
      </c>
      <c r="H53" s="26">
        <v>910080604</v>
      </c>
      <c r="I53" s="24">
        <v>969366058</v>
      </c>
      <c r="J53" s="6">
        <v>943196059</v>
      </c>
      <c r="K53" s="25">
        <v>921736059</v>
      </c>
    </row>
    <row r="54" spans="1:11" ht="13.5">
      <c r="A54" s="22" t="s">
        <v>97</v>
      </c>
      <c r="B54" s="6">
        <v>46783426</v>
      </c>
      <c r="C54" s="6">
        <v>46012333</v>
      </c>
      <c r="D54" s="23">
        <v>48634993</v>
      </c>
      <c r="E54" s="24">
        <v>60600000</v>
      </c>
      <c r="F54" s="6">
        <v>60600000</v>
      </c>
      <c r="G54" s="25">
        <v>60600000</v>
      </c>
      <c r="H54" s="26">
        <v>0</v>
      </c>
      <c r="I54" s="24">
        <v>48500000</v>
      </c>
      <c r="J54" s="6">
        <v>48500000</v>
      </c>
      <c r="K54" s="25">
        <v>48500000</v>
      </c>
    </row>
    <row r="55" spans="1:11" ht="13.5">
      <c r="A55" s="22" t="s">
        <v>54</v>
      </c>
      <c r="B55" s="6">
        <v>0</v>
      </c>
      <c r="C55" s="6">
        <v>12594179</v>
      </c>
      <c r="D55" s="23">
        <v>25477640</v>
      </c>
      <c r="E55" s="24">
        <v>10748450</v>
      </c>
      <c r="F55" s="6">
        <v>20216030</v>
      </c>
      <c r="G55" s="25">
        <v>20216030</v>
      </c>
      <c r="H55" s="26">
        <v>0</v>
      </c>
      <c r="I55" s="24">
        <v>14663000</v>
      </c>
      <c r="J55" s="6">
        <v>9250000</v>
      </c>
      <c r="K55" s="25">
        <v>5650000</v>
      </c>
    </row>
    <row r="56" spans="1:11" ht="13.5">
      <c r="A56" s="22" t="s">
        <v>55</v>
      </c>
      <c r="B56" s="6">
        <v>4586988</v>
      </c>
      <c r="C56" s="6">
        <v>16702455</v>
      </c>
      <c r="D56" s="23">
        <v>12805329</v>
      </c>
      <c r="E56" s="24">
        <v>25056182</v>
      </c>
      <c r="F56" s="6">
        <v>25234782</v>
      </c>
      <c r="G56" s="25">
        <v>25234782</v>
      </c>
      <c r="H56" s="26">
        <v>0</v>
      </c>
      <c r="I56" s="24">
        <v>25967557</v>
      </c>
      <c r="J56" s="6">
        <v>9225757</v>
      </c>
      <c r="K56" s="25">
        <v>15880306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2040407</v>
      </c>
      <c r="C59" s="6">
        <v>1025125</v>
      </c>
      <c r="D59" s="23">
        <v>2411825</v>
      </c>
      <c r="E59" s="24">
        <v>17230627</v>
      </c>
      <c r="F59" s="6">
        <v>17188756</v>
      </c>
      <c r="G59" s="25">
        <v>17188756</v>
      </c>
      <c r="H59" s="26">
        <v>17188756</v>
      </c>
      <c r="I59" s="24">
        <v>18109479</v>
      </c>
      <c r="J59" s="6">
        <v>19008519</v>
      </c>
      <c r="K59" s="25">
        <v>20081533</v>
      </c>
    </row>
    <row r="60" spans="1:11" ht="13.5">
      <c r="A60" s="33" t="s">
        <v>58</v>
      </c>
      <c r="B60" s="6">
        <v>2060407</v>
      </c>
      <c r="C60" s="6">
        <v>1045125</v>
      </c>
      <c r="D60" s="23">
        <v>2431825</v>
      </c>
      <c r="E60" s="24">
        <v>7214767</v>
      </c>
      <c r="F60" s="6">
        <v>7214767</v>
      </c>
      <c r="G60" s="25">
        <v>7214767</v>
      </c>
      <c r="H60" s="26">
        <v>7214767</v>
      </c>
      <c r="I60" s="24">
        <v>21724169</v>
      </c>
      <c r="J60" s="6">
        <v>22606995</v>
      </c>
      <c r="K60" s="25">
        <v>24066045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188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7500</v>
      </c>
      <c r="C64" s="92">
        <v>8700</v>
      </c>
      <c r="D64" s="93">
        <v>8700</v>
      </c>
      <c r="E64" s="91">
        <v>8700</v>
      </c>
      <c r="F64" s="92">
        <v>8700</v>
      </c>
      <c r="G64" s="93">
        <v>8700</v>
      </c>
      <c r="H64" s="94">
        <v>8700</v>
      </c>
      <c r="I64" s="91">
        <v>8700</v>
      </c>
      <c r="J64" s="92">
        <v>8700</v>
      </c>
      <c r="K64" s="93">
        <v>8700</v>
      </c>
    </row>
    <row r="65" spans="1:11" ht="13.5">
      <c r="A65" s="90" t="s">
        <v>63</v>
      </c>
      <c r="B65" s="91">
        <v>790</v>
      </c>
      <c r="C65" s="92">
        <v>790</v>
      </c>
      <c r="D65" s="93">
        <v>790</v>
      </c>
      <c r="E65" s="91">
        <v>790</v>
      </c>
      <c r="F65" s="92">
        <v>790</v>
      </c>
      <c r="G65" s="93">
        <v>790</v>
      </c>
      <c r="H65" s="94">
        <v>790</v>
      </c>
      <c r="I65" s="91">
        <v>790</v>
      </c>
      <c r="J65" s="92">
        <v>790</v>
      </c>
      <c r="K65" s="93">
        <v>790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0.5658426350605007</v>
      </c>
      <c r="C70" s="5">
        <f aca="true" t="shared" si="8" ref="C70:K70">IF(ISERROR(C71/C72),0,(C71/C72))</f>
        <v>0.8830077191053163</v>
      </c>
      <c r="D70" s="5">
        <f t="shared" si="8"/>
        <v>0.8691153690716309</v>
      </c>
      <c r="E70" s="5">
        <f t="shared" si="8"/>
        <v>1.1689838993237363</v>
      </c>
      <c r="F70" s="5">
        <f t="shared" si="8"/>
        <v>1.186193662591015</v>
      </c>
      <c r="G70" s="5">
        <f t="shared" si="8"/>
        <v>1.186193662591015</v>
      </c>
      <c r="H70" s="5">
        <f t="shared" si="8"/>
        <v>0</v>
      </c>
      <c r="I70" s="5">
        <f t="shared" si="8"/>
        <v>1.0640207457411437</v>
      </c>
      <c r="J70" s="5">
        <f t="shared" si="8"/>
        <v>1.047772218936291</v>
      </c>
      <c r="K70" s="5">
        <f t="shared" si="8"/>
        <v>1.02299217495548</v>
      </c>
    </row>
    <row r="71" spans="1:11" ht="12.75" hidden="1">
      <c r="A71" s="1" t="s">
        <v>103</v>
      </c>
      <c r="B71" s="1">
        <f>+B83</f>
        <v>93634941</v>
      </c>
      <c r="C71" s="1">
        <f aca="true" t="shared" si="9" ref="C71:K71">+C83</f>
        <v>155895351</v>
      </c>
      <c r="D71" s="1">
        <f t="shared" si="9"/>
        <v>195708035</v>
      </c>
      <c r="E71" s="1">
        <f t="shared" si="9"/>
        <v>270282266</v>
      </c>
      <c r="F71" s="1">
        <f t="shared" si="9"/>
        <v>264088404</v>
      </c>
      <c r="G71" s="1">
        <f t="shared" si="9"/>
        <v>264088404</v>
      </c>
      <c r="H71" s="1">
        <f t="shared" si="9"/>
        <v>230608971</v>
      </c>
      <c r="I71" s="1">
        <f t="shared" si="9"/>
        <v>286705111</v>
      </c>
      <c r="J71" s="1">
        <f t="shared" si="9"/>
        <v>290580940</v>
      </c>
      <c r="K71" s="1">
        <f t="shared" si="9"/>
        <v>307870783</v>
      </c>
    </row>
    <row r="72" spans="1:11" ht="12.75" hidden="1">
      <c r="A72" s="1" t="s">
        <v>104</v>
      </c>
      <c r="B72" s="1">
        <f>+B77</f>
        <v>165478766</v>
      </c>
      <c r="C72" s="1">
        <f aca="true" t="shared" si="10" ref="C72:K72">+C77</f>
        <v>176550383</v>
      </c>
      <c r="D72" s="1">
        <f t="shared" si="10"/>
        <v>225180732</v>
      </c>
      <c r="E72" s="1">
        <f t="shared" si="10"/>
        <v>231211282</v>
      </c>
      <c r="F72" s="1">
        <f t="shared" si="10"/>
        <v>222635150</v>
      </c>
      <c r="G72" s="1">
        <f t="shared" si="10"/>
        <v>222635150</v>
      </c>
      <c r="H72" s="1">
        <f t="shared" si="10"/>
        <v>0</v>
      </c>
      <c r="I72" s="1">
        <f t="shared" si="10"/>
        <v>269454437</v>
      </c>
      <c r="J72" s="1">
        <f t="shared" si="10"/>
        <v>277332167</v>
      </c>
      <c r="K72" s="1">
        <f t="shared" si="10"/>
        <v>300951259</v>
      </c>
    </row>
    <row r="73" spans="1:11" ht="12.75" hidden="1">
      <c r="A73" s="1" t="s">
        <v>105</v>
      </c>
      <c r="B73" s="1">
        <f>+B74</f>
        <v>-14065562.666666672</v>
      </c>
      <c r="C73" s="1">
        <f aca="true" t="shared" si="11" ref="C73:K73">+(C78+C80+C81+C82)-(B78+B80+B81+B82)</f>
        <v>-6817262</v>
      </c>
      <c r="D73" s="1">
        <f t="shared" si="11"/>
        <v>5758667</v>
      </c>
      <c r="E73" s="1">
        <f t="shared" si="11"/>
        <v>61824400</v>
      </c>
      <c r="F73" s="1">
        <f>+(F78+F80+F81+F82)-(D78+D80+D81+D82)</f>
        <v>61824400</v>
      </c>
      <c r="G73" s="1">
        <f>+(G78+G80+G81+G82)-(D78+D80+D81+D82)</f>
        <v>61824400</v>
      </c>
      <c r="H73" s="1">
        <f>+(H78+H80+H81+H82)-(D78+D80+D81+D82)</f>
        <v>37905592</v>
      </c>
      <c r="I73" s="1">
        <f>+(I78+I80+I81+I82)-(E78+E80+E81+E82)</f>
        <v>-49083481</v>
      </c>
      <c r="J73" s="1">
        <f t="shared" si="11"/>
        <v>-15829541</v>
      </c>
      <c r="K73" s="1">
        <f t="shared" si="11"/>
        <v>-2596658</v>
      </c>
    </row>
    <row r="74" spans="1:11" ht="12.75" hidden="1">
      <c r="A74" s="1" t="s">
        <v>106</v>
      </c>
      <c r="B74" s="1">
        <f>+TREND(C74:E74)</f>
        <v>-14065562.666666672</v>
      </c>
      <c r="C74" s="1">
        <f>+C73</f>
        <v>-6817262</v>
      </c>
      <c r="D74" s="1">
        <f aca="true" t="shared" si="12" ref="D74:K74">+D73</f>
        <v>5758667</v>
      </c>
      <c r="E74" s="1">
        <f t="shared" si="12"/>
        <v>61824400</v>
      </c>
      <c r="F74" s="1">
        <f t="shared" si="12"/>
        <v>61824400</v>
      </c>
      <c r="G74" s="1">
        <f t="shared" si="12"/>
        <v>61824400</v>
      </c>
      <c r="H74" s="1">
        <f t="shared" si="12"/>
        <v>37905592</v>
      </c>
      <c r="I74" s="1">
        <f t="shared" si="12"/>
        <v>-49083481</v>
      </c>
      <c r="J74" s="1">
        <f t="shared" si="12"/>
        <v>-15829541</v>
      </c>
      <c r="K74" s="1">
        <f t="shared" si="12"/>
        <v>-2596658</v>
      </c>
    </row>
    <row r="75" spans="1:11" ht="12.75" hidden="1">
      <c r="A75" s="1" t="s">
        <v>107</v>
      </c>
      <c r="B75" s="1">
        <f>+B84-(((B80+B81+B78)*B70)-B79)</f>
        <v>102636871.53632504</v>
      </c>
      <c r="C75" s="1">
        <f aca="true" t="shared" si="13" ref="C75:K75">+C84-(((C80+C81+C78)*C70)-C79)</f>
        <v>147563210.22875845</v>
      </c>
      <c r="D75" s="1">
        <f t="shared" si="13"/>
        <v>220548826.78367448</v>
      </c>
      <c r="E75" s="1">
        <f t="shared" si="13"/>
        <v>-16722851.37531647</v>
      </c>
      <c r="F75" s="1">
        <f t="shared" si="13"/>
        <v>-16879605.75627005</v>
      </c>
      <c r="G75" s="1">
        <f t="shared" si="13"/>
        <v>-16879605.75627005</v>
      </c>
      <c r="H75" s="1">
        <f t="shared" si="13"/>
        <v>302414427</v>
      </c>
      <c r="I75" s="1">
        <f t="shared" si="13"/>
        <v>43797645.94280739</v>
      </c>
      <c r="J75" s="1">
        <f t="shared" si="13"/>
        <v>70609937.37123844</v>
      </c>
      <c r="K75" s="1">
        <f t="shared" si="13"/>
        <v>90392677.34421137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165478766</v>
      </c>
      <c r="C77" s="3">
        <v>176550383</v>
      </c>
      <c r="D77" s="3">
        <v>225180732</v>
      </c>
      <c r="E77" s="3">
        <v>231211282</v>
      </c>
      <c r="F77" s="3">
        <v>222635150</v>
      </c>
      <c r="G77" s="3">
        <v>222635150</v>
      </c>
      <c r="H77" s="3">
        <v>0</v>
      </c>
      <c r="I77" s="3">
        <v>269454437</v>
      </c>
      <c r="J77" s="3">
        <v>277332167</v>
      </c>
      <c r="K77" s="3">
        <v>300951259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129267721</v>
      </c>
      <c r="C79" s="3">
        <v>183101440</v>
      </c>
      <c r="D79" s="3">
        <v>260532880</v>
      </c>
      <c r="E79" s="3">
        <v>117045582</v>
      </c>
      <c r="F79" s="3">
        <v>120706582</v>
      </c>
      <c r="G79" s="3">
        <v>120706582</v>
      </c>
      <c r="H79" s="3">
        <v>312093517</v>
      </c>
      <c r="I79" s="3">
        <v>118471770</v>
      </c>
      <c r="J79" s="3">
        <v>125461605</v>
      </c>
      <c r="K79" s="3">
        <v>136078040</v>
      </c>
    </row>
    <row r="80" spans="1:11" ht="12.75" hidden="1">
      <c r="A80" s="2" t="s">
        <v>67</v>
      </c>
      <c r="B80" s="3">
        <v>38050558</v>
      </c>
      <c r="C80" s="3">
        <v>25762258</v>
      </c>
      <c r="D80" s="3">
        <v>25407914</v>
      </c>
      <c r="E80" s="3">
        <v>85163374</v>
      </c>
      <c r="F80" s="3">
        <v>85163374</v>
      </c>
      <c r="G80" s="3">
        <v>85163374</v>
      </c>
      <c r="H80" s="3">
        <v>55062403</v>
      </c>
      <c r="I80" s="3">
        <v>34991901</v>
      </c>
      <c r="J80" s="3">
        <v>21760846</v>
      </c>
      <c r="K80" s="3">
        <v>22979453</v>
      </c>
    </row>
    <row r="81" spans="1:11" ht="12.75" hidden="1">
      <c r="A81" s="2" t="s">
        <v>68</v>
      </c>
      <c r="B81" s="3">
        <v>9013498</v>
      </c>
      <c r="C81" s="3">
        <v>14484536</v>
      </c>
      <c r="D81" s="3">
        <v>20597547</v>
      </c>
      <c r="E81" s="3">
        <v>22666487</v>
      </c>
      <c r="F81" s="3">
        <v>22666487</v>
      </c>
      <c r="G81" s="3">
        <v>22666487</v>
      </c>
      <c r="H81" s="3">
        <v>28848650</v>
      </c>
      <c r="I81" s="3">
        <v>23754479</v>
      </c>
      <c r="J81" s="3">
        <v>21155993</v>
      </c>
      <c r="K81" s="3">
        <v>17340728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93634941</v>
      </c>
      <c r="C83" s="3">
        <v>155895351</v>
      </c>
      <c r="D83" s="3">
        <v>195708035</v>
      </c>
      <c r="E83" s="3">
        <v>270282266</v>
      </c>
      <c r="F83" s="3">
        <v>264088404</v>
      </c>
      <c r="G83" s="3">
        <v>264088404</v>
      </c>
      <c r="H83" s="3">
        <v>230608971</v>
      </c>
      <c r="I83" s="3">
        <v>286705111</v>
      </c>
      <c r="J83" s="3">
        <v>290580940</v>
      </c>
      <c r="K83" s="3">
        <v>307870783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-7717062</v>
      </c>
      <c r="F84" s="3">
        <v>-9679090</v>
      </c>
      <c r="G84" s="3">
        <v>-9679090</v>
      </c>
      <c r="H84" s="3">
        <v>-9679090</v>
      </c>
      <c r="I84" s="3">
        <v>-12166757</v>
      </c>
      <c r="J84" s="3">
        <v>-9884596</v>
      </c>
      <c r="K84" s="3">
        <v>-4438133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6201232</v>
      </c>
      <c r="C5" s="6">
        <v>7127070</v>
      </c>
      <c r="D5" s="23">
        <v>7592874</v>
      </c>
      <c r="E5" s="24">
        <v>9500000</v>
      </c>
      <c r="F5" s="6">
        <v>9397005</v>
      </c>
      <c r="G5" s="25">
        <v>9397005</v>
      </c>
      <c r="H5" s="26">
        <v>0</v>
      </c>
      <c r="I5" s="24">
        <v>8725536</v>
      </c>
      <c r="J5" s="6">
        <v>9240343</v>
      </c>
      <c r="K5" s="25">
        <v>9757801</v>
      </c>
    </row>
    <row r="6" spans="1:11" ht="13.5">
      <c r="A6" s="22" t="s">
        <v>18</v>
      </c>
      <c r="B6" s="6">
        <v>42320075</v>
      </c>
      <c r="C6" s="6">
        <v>47479923</v>
      </c>
      <c r="D6" s="23">
        <v>47409521</v>
      </c>
      <c r="E6" s="24">
        <v>56749324</v>
      </c>
      <c r="F6" s="6">
        <v>56612264</v>
      </c>
      <c r="G6" s="25">
        <v>56612264</v>
      </c>
      <c r="H6" s="26">
        <v>0</v>
      </c>
      <c r="I6" s="24">
        <v>61446969</v>
      </c>
      <c r="J6" s="6">
        <v>65200753</v>
      </c>
      <c r="K6" s="25">
        <v>69090874</v>
      </c>
    </row>
    <row r="7" spans="1:11" ht="13.5">
      <c r="A7" s="22" t="s">
        <v>19</v>
      </c>
      <c r="B7" s="6">
        <v>432980</v>
      </c>
      <c r="C7" s="6">
        <v>572098</v>
      </c>
      <c r="D7" s="23">
        <v>232075</v>
      </c>
      <c r="E7" s="24">
        <v>604136</v>
      </c>
      <c r="F7" s="6">
        <v>395846</v>
      </c>
      <c r="G7" s="25">
        <v>395846</v>
      </c>
      <c r="H7" s="26">
        <v>0</v>
      </c>
      <c r="I7" s="24">
        <v>161532</v>
      </c>
      <c r="J7" s="6">
        <v>171062</v>
      </c>
      <c r="K7" s="25">
        <v>180642</v>
      </c>
    </row>
    <row r="8" spans="1:11" ht="13.5">
      <c r="A8" s="22" t="s">
        <v>20</v>
      </c>
      <c r="B8" s="6">
        <v>23458075</v>
      </c>
      <c r="C8" s="6">
        <v>69265590</v>
      </c>
      <c r="D8" s="23">
        <v>39254020</v>
      </c>
      <c r="E8" s="24">
        <v>55360400</v>
      </c>
      <c r="F8" s="6">
        <v>65860438</v>
      </c>
      <c r="G8" s="25">
        <v>65860438</v>
      </c>
      <c r="H8" s="26">
        <v>0</v>
      </c>
      <c r="I8" s="24">
        <v>48284000</v>
      </c>
      <c r="J8" s="6">
        <v>51132596</v>
      </c>
      <c r="K8" s="25">
        <v>53995310</v>
      </c>
    </row>
    <row r="9" spans="1:11" ht="13.5">
      <c r="A9" s="22" t="s">
        <v>21</v>
      </c>
      <c r="B9" s="6">
        <v>14353288</v>
      </c>
      <c r="C9" s="6">
        <v>17992611</v>
      </c>
      <c r="D9" s="23">
        <v>16520000</v>
      </c>
      <c r="E9" s="24">
        <v>13539465</v>
      </c>
      <c r="F9" s="6">
        <v>14193447</v>
      </c>
      <c r="G9" s="25">
        <v>14193447</v>
      </c>
      <c r="H9" s="26">
        <v>0</v>
      </c>
      <c r="I9" s="24">
        <v>19802315</v>
      </c>
      <c r="J9" s="6">
        <v>20969897</v>
      </c>
      <c r="K9" s="25">
        <v>22146091</v>
      </c>
    </row>
    <row r="10" spans="1:11" ht="25.5">
      <c r="A10" s="27" t="s">
        <v>96</v>
      </c>
      <c r="B10" s="28">
        <f>SUM(B5:B9)</f>
        <v>86765650</v>
      </c>
      <c r="C10" s="29">
        <f aca="true" t="shared" si="0" ref="C10:K10">SUM(C5:C9)</f>
        <v>142437292</v>
      </c>
      <c r="D10" s="30">
        <f t="shared" si="0"/>
        <v>111008490</v>
      </c>
      <c r="E10" s="28">
        <f t="shared" si="0"/>
        <v>135753325</v>
      </c>
      <c r="F10" s="29">
        <f t="shared" si="0"/>
        <v>146459000</v>
      </c>
      <c r="G10" s="31">
        <f t="shared" si="0"/>
        <v>146459000</v>
      </c>
      <c r="H10" s="32">
        <f t="shared" si="0"/>
        <v>0</v>
      </c>
      <c r="I10" s="28">
        <f t="shared" si="0"/>
        <v>138420352</v>
      </c>
      <c r="J10" s="29">
        <f t="shared" si="0"/>
        <v>146714651</v>
      </c>
      <c r="K10" s="31">
        <f t="shared" si="0"/>
        <v>155170718</v>
      </c>
    </row>
    <row r="11" spans="1:11" ht="13.5">
      <c r="A11" s="22" t="s">
        <v>22</v>
      </c>
      <c r="B11" s="6">
        <v>29277544</v>
      </c>
      <c r="C11" s="6">
        <v>33853000</v>
      </c>
      <c r="D11" s="23">
        <v>43468701</v>
      </c>
      <c r="E11" s="24">
        <v>57146517</v>
      </c>
      <c r="F11" s="6">
        <v>46566000</v>
      </c>
      <c r="G11" s="25">
        <v>46566000</v>
      </c>
      <c r="H11" s="26">
        <v>0</v>
      </c>
      <c r="I11" s="24">
        <v>43527445</v>
      </c>
      <c r="J11" s="6">
        <v>45551140</v>
      </c>
      <c r="K11" s="25">
        <v>47782902</v>
      </c>
    </row>
    <row r="12" spans="1:11" ht="13.5">
      <c r="A12" s="22" t="s">
        <v>23</v>
      </c>
      <c r="B12" s="6">
        <v>2969493</v>
      </c>
      <c r="C12" s="6">
        <v>3272487</v>
      </c>
      <c r="D12" s="23">
        <v>5022044</v>
      </c>
      <c r="E12" s="24">
        <v>4515082</v>
      </c>
      <c r="F12" s="6">
        <v>4861073</v>
      </c>
      <c r="G12" s="25">
        <v>4861073</v>
      </c>
      <c r="H12" s="26">
        <v>0</v>
      </c>
      <c r="I12" s="24">
        <v>5000275</v>
      </c>
      <c r="J12" s="6">
        <v>5295788</v>
      </c>
      <c r="K12" s="25">
        <v>5592113</v>
      </c>
    </row>
    <row r="13" spans="1:11" ht="13.5">
      <c r="A13" s="22" t="s">
        <v>97</v>
      </c>
      <c r="B13" s="6">
        <v>755091</v>
      </c>
      <c r="C13" s="6">
        <v>851907</v>
      </c>
      <c r="D13" s="23">
        <v>12769275</v>
      </c>
      <c r="E13" s="24">
        <v>899970</v>
      </c>
      <c r="F13" s="6">
        <v>10525000</v>
      </c>
      <c r="G13" s="25">
        <v>10525000</v>
      </c>
      <c r="H13" s="26">
        <v>0</v>
      </c>
      <c r="I13" s="24">
        <v>10324534</v>
      </c>
      <c r="J13" s="6">
        <v>9714235</v>
      </c>
      <c r="K13" s="25">
        <v>10259433</v>
      </c>
    </row>
    <row r="14" spans="1:11" ht="13.5">
      <c r="A14" s="22" t="s">
        <v>24</v>
      </c>
      <c r="B14" s="6">
        <v>132109</v>
      </c>
      <c r="C14" s="6">
        <v>190105</v>
      </c>
      <c r="D14" s="23">
        <v>1206620</v>
      </c>
      <c r="E14" s="24">
        <v>463000</v>
      </c>
      <c r="F14" s="6">
        <v>1156822</v>
      </c>
      <c r="G14" s="25">
        <v>1156822</v>
      </c>
      <c r="H14" s="26">
        <v>0</v>
      </c>
      <c r="I14" s="24">
        <v>500000</v>
      </c>
      <c r="J14" s="6">
        <v>529500</v>
      </c>
      <c r="K14" s="25">
        <v>559152</v>
      </c>
    </row>
    <row r="15" spans="1:11" ht="13.5">
      <c r="A15" s="22" t="s">
        <v>25</v>
      </c>
      <c r="B15" s="6">
        <v>23730334</v>
      </c>
      <c r="C15" s="6">
        <v>29812922</v>
      </c>
      <c r="D15" s="23">
        <v>28440355</v>
      </c>
      <c r="E15" s="24">
        <v>33603482</v>
      </c>
      <c r="F15" s="6">
        <v>35654392</v>
      </c>
      <c r="G15" s="25">
        <v>35654392</v>
      </c>
      <c r="H15" s="26">
        <v>0</v>
      </c>
      <c r="I15" s="24">
        <v>31157136</v>
      </c>
      <c r="J15" s="6">
        <v>32995406</v>
      </c>
      <c r="K15" s="25">
        <v>34932111</v>
      </c>
    </row>
    <row r="16" spans="1:11" ht="13.5">
      <c r="A16" s="33" t="s">
        <v>26</v>
      </c>
      <c r="B16" s="6">
        <v>129922</v>
      </c>
      <c r="C16" s="6">
        <v>242573</v>
      </c>
      <c r="D16" s="23">
        <v>58574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16434462</v>
      </c>
      <c r="C17" s="6">
        <v>111413820</v>
      </c>
      <c r="D17" s="23">
        <v>55898526</v>
      </c>
      <c r="E17" s="24">
        <v>49267149</v>
      </c>
      <c r="F17" s="6">
        <v>49384854</v>
      </c>
      <c r="G17" s="25">
        <v>49384854</v>
      </c>
      <c r="H17" s="26">
        <v>0</v>
      </c>
      <c r="I17" s="24">
        <v>48117978</v>
      </c>
      <c r="J17" s="6">
        <v>50957269</v>
      </c>
      <c r="K17" s="25">
        <v>53811528</v>
      </c>
    </row>
    <row r="18" spans="1:11" ht="13.5">
      <c r="A18" s="34" t="s">
        <v>28</v>
      </c>
      <c r="B18" s="35">
        <f>SUM(B11:B17)</f>
        <v>73428955</v>
      </c>
      <c r="C18" s="36">
        <f aca="true" t="shared" si="1" ref="C18:K18">SUM(C11:C17)</f>
        <v>179636814</v>
      </c>
      <c r="D18" s="37">
        <f t="shared" si="1"/>
        <v>146864095</v>
      </c>
      <c r="E18" s="35">
        <f t="shared" si="1"/>
        <v>145895200</v>
      </c>
      <c r="F18" s="36">
        <f t="shared" si="1"/>
        <v>148148141</v>
      </c>
      <c r="G18" s="38">
        <f t="shared" si="1"/>
        <v>148148141</v>
      </c>
      <c r="H18" s="39">
        <f t="shared" si="1"/>
        <v>0</v>
      </c>
      <c r="I18" s="35">
        <f t="shared" si="1"/>
        <v>138627368</v>
      </c>
      <c r="J18" s="36">
        <f t="shared" si="1"/>
        <v>145043338</v>
      </c>
      <c r="K18" s="38">
        <f t="shared" si="1"/>
        <v>152937239</v>
      </c>
    </row>
    <row r="19" spans="1:11" ht="13.5">
      <c r="A19" s="34" t="s">
        <v>29</v>
      </c>
      <c r="B19" s="40">
        <f>+B10-B18</f>
        <v>13336695</v>
      </c>
      <c r="C19" s="41">
        <f aca="true" t="shared" si="2" ref="C19:K19">+C10-C18</f>
        <v>-37199522</v>
      </c>
      <c r="D19" s="42">
        <f t="shared" si="2"/>
        <v>-35855605</v>
      </c>
      <c r="E19" s="40">
        <f t="shared" si="2"/>
        <v>-10141875</v>
      </c>
      <c r="F19" s="41">
        <f t="shared" si="2"/>
        <v>-1689141</v>
      </c>
      <c r="G19" s="43">
        <f t="shared" si="2"/>
        <v>-1689141</v>
      </c>
      <c r="H19" s="44">
        <f t="shared" si="2"/>
        <v>0</v>
      </c>
      <c r="I19" s="40">
        <f t="shared" si="2"/>
        <v>-207016</v>
      </c>
      <c r="J19" s="41">
        <f t="shared" si="2"/>
        <v>1671313</v>
      </c>
      <c r="K19" s="43">
        <f t="shared" si="2"/>
        <v>2233479</v>
      </c>
    </row>
    <row r="20" spans="1:11" ht="13.5">
      <c r="A20" s="22" t="s">
        <v>30</v>
      </c>
      <c r="B20" s="24">
        <v>13800000</v>
      </c>
      <c r="C20" s="6">
        <v>0</v>
      </c>
      <c r="D20" s="23">
        <v>13616012</v>
      </c>
      <c r="E20" s="24">
        <v>14991000</v>
      </c>
      <c r="F20" s="6">
        <v>14991000</v>
      </c>
      <c r="G20" s="25">
        <v>14991000</v>
      </c>
      <c r="H20" s="26">
        <v>0</v>
      </c>
      <c r="I20" s="24">
        <v>17615181</v>
      </c>
      <c r="J20" s="6">
        <v>15750471</v>
      </c>
      <c r="K20" s="25">
        <v>16418000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27136695</v>
      </c>
      <c r="C22" s="52">
        <f aca="true" t="shared" si="3" ref="C22:K22">SUM(C19:C21)</f>
        <v>-37199522</v>
      </c>
      <c r="D22" s="53">
        <f t="shared" si="3"/>
        <v>-22239593</v>
      </c>
      <c r="E22" s="51">
        <f t="shared" si="3"/>
        <v>4849125</v>
      </c>
      <c r="F22" s="52">
        <f t="shared" si="3"/>
        <v>13301859</v>
      </c>
      <c r="G22" s="54">
        <f t="shared" si="3"/>
        <v>13301859</v>
      </c>
      <c r="H22" s="55">
        <f t="shared" si="3"/>
        <v>0</v>
      </c>
      <c r="I22" s="51">
        <f t="shared" si="3"/>
        <v>17408165</v>
      </c>
      <c r="J22" s="52">
        <f t="shared" si="3"/>
        <v>17421784</v>
      </c>
      <c r="K22" s="54">
        <f t="shared" si="3"/>
        <v>18651479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27136695</v>
      </c>
      <c r="C24" s="41">
        <f aca="true" t="shared" si="4" ref="C24:K24">SUM(C22:C23)</f>
        <v>-37199522</v>
      </c>
      <c r="D24" s="42">
        <f t="shared" si="4"/>
        <v>-22239593</v>
      </c>
      <c r="E24" s="40">
        <f t="shared" si="4"/>
        <v>4849125</v>
      </c>
      <c r="F24" s="41">
        <f t="shared" si="4"/>
        <v>13301859</v>
      </c>
      <c r="G24" s="43">
        <f t="shared" si="4"/>
        <v>13301859</v>
      </c>
      <c r="H24" s="44">
        <f t="shared" si="4"/>
        <v>0</v>
      </c>
      <c r="I24" s="40">
        <f t="shared" si="4"/>
        <v>17408165</v>
      </c>
      <c r="J24" s="41">
        <f t="shared" si="4"/>
        <v>17421784</v>
      </c>
      <c r="K24" s="43">
        <f t="shared" si="4"/>
        <v>18651479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21341323</v>
      </c>
      <c r="C27" s="7">
        <v>23031495</v>
      </c>
      <c r="D27" s="64">
        <v>13905092</v>
      </c>
      <c r="E27" s="65">
        <v>22170334</v>
      </c>
      <c r="F27" s="7">
        <v>23813779</v>
      </c>
      <c r="G27" s="66">
        <v>23813779</v>
      </c>
      <c r="H27" s="67">
        <v>0</v>
      </c>
      <c r="I27" s="65">
        <v>28723000</v>
      </c>
      <c r="J27" s="7">
        <v>30406049</v>
      </c>
      <c r="K27" s="66">
        <v>32108984</v>
      </c>
    </row>
    <row r="28" spans="1:11" ht="13.5">
      <c r="A28" s="68" t="s">
        <v>30</v>
      </c>
      <c r="B28" s="6">
        <v>8111996</v>
      </c>
      <c r="C28" s="6">
        <v>22536699</v>
      </c>
      <c r="D28" s="23">
        <v>12853032</v>
      </c>
      <c r="E28" s="24">
        <v>14991100</v>
      </c>
      <c r="F28" s="6">
        <v>22306801</v>
      </c>
      <c r="G28" s="25">
        <v>22306801</v>
      </c>
      <c r="H28" s="26">
        <v>0</v>
      </c>
      <c r="I28" s="24">
        <v>17616500</v>
      </c>
      <c r="J28" s="6">
        <v>16078360</v>
      </c>
      <c r="K28" s="25">
        <v>16763692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13229327</v>
      </c>
      <c r="C31" s="6">
        <v>494796</v>
      </c>
      <c r="D31" s="23">
        <v>1052060</v>
      </c>
      <c r="E31" s="24">
        <v>7179234</v>
      </c>
      <c r="F31" s="6">
        <v>1506978</v>
      </c>
      <c r="G31" s="25">
        <v>1506978</v>
      </c>
      <c r="H31" s="26">
        <v>0</v>
      </c>
      <c r="I31" s="24">
        <v>11106500</v>
      </c>
      <c r="J31" s="6">
        <v>14327689</v>
      </c>
      <c r="K31" s="25">
        <v>15345292</v>
      </c>
    </row>
    <row r="32" spans="1:11" ht="13.5">
      <c r="A32" s="34" t="s">
        <v>36</v>
      </c>
      <c r="B32" s="7">
        <f>SUM(B28:B31)</f>
        <v>21341323</v>
      </c>
      <c r="C32" s="7">
        <f aca="true" t="shared" si="5" ref="C32:K32">SUM(C28:C31)</f>
        <v>23031495</v>
      </c>
      <c r="D32" s="64">
        <f t="shared" si="5"/>
        <v>13905092</v>
      </c>
      <c r="E32" s="65">
        <f t="shared" si="5"/>
        <v>22170334</v>
      </c>
      <c r="F32" s="7">
        <f t="shared" si="5"/>
        <v>23813779</v>
      </c>
      <c r="G32" s="66">
        <f t="shared" si="5"/>
        <v>23813779</v>
      </c>
      <c r="H32" s="67">
        <f t="shared" si="5"/>
        <v>0</v>
      </c>
      <c r="I32" s="65">
        <f t="shared" si="5"/>
        <v>28723000</v>
      </c>
      <c r="J32" s="7">
        <f t="shared" si="5"/>
        <v>30406049</v>
      </c>
      <c r="K32" s="66">
        <f t="shared" si="5"/>
        <v>32108984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97843782</v>
      </c>
      <c r="C35" s="6">
        <v>27986718</v>
      </c>
      <c r="D35" s="23">
        <v>46535525</v>
      </c>
      <c r="E35" s="24">
        <v>43420000</v>
      </c>
      <c r="F35" s="6">
        <v>52935057</v>
      </c>
      <c r="G35" s="25">
        <v>52935057</v>
      </c>
      <c r="H35" s="26">
        <v>137841056</v>
      </c>
      <c r="I35" s="24">
        <v>49722558</v>
      </c>
      <c r="J35" s="6">
        <v>85452000</v>
      </c>
      <c r="K35" s="25">
        <v>84000000</v>
      </c>
    </row>
    <row r="36" spans="1:11" ht="13.5">
      <c r="A36" s="22" t="s">
        <v>39</v>
      </c>
      <c r="B36" s="6">
        <v>81561596</v>
      </c>
      <c r="C36" s="6">
        <v>263551770</v>
      </c>
      <c r="D36" s="23">
        <v>264602426</v>
      </c>
      <c r="E36" s="24">
        <v>138516393</v>
      </c>
      <c r="F36" s="6">
        <v>287942393</v>
      </c>
      <c r="G36" s="25">
        <v>287942393</v>
      </c>
      <c r="H36" s="26">
        <v>103330900</v>
      </c>
      <c r="I36" s="24">
        <v>275060000</v>
      </c>
      <c r="J36" s="6">
        <v>273330000</v>
      </c>
      <c r="K36" s="25">
        <v>272625000</v>
      </c>
    </row>
    <row r="37" spans="1:11" ht="13.5">
      <c r="A37" s="22" t="s">
        <v>40</v>
      </c>
      <c r="B37" s="6">
        <v>41190127</v>
      </c>
      <c r="C37" s="6">
        <v>68094872</v>
      </c>
      <c r="D37" s="23">
        <v>79649831</v>
      </c>
      <c r="E37" s="24">
        <v>15591000</v>
      </c>
      <c r="F37" s="6">
        <v>35611000</v>
      </c>
      <c r="G37" s="25">
        <v>35611000</v>
      </c>
      <c r="H37" s="26">
        <v>16209793</v>
      </c>
      <c r="I37" s="24">
        <v>37260000</v>
      </c>
      <c r="J37" s="6">
        <v>26124962</v>
      </c>
      <c r="K37" s="25">
        <v>25033368</v>
      </c>
    </row>
    <row r="38" spans="1:11" ht="13.5">
      <c r="A38" s="22" t="s">
        <v>41</v>
      </c>
      <c r="B38" s="6">
        <v>11999202</v>
      </c>
      <c r="C38" s="6">
        <v>19092801</v>
      </c>
      <c r="D38" s="23">
        <v>20728887</v>
      </c>
      <c r="E38" s="24">
        <v>13945000</v>
      </c>
      <c r="F38" s="6">
        <v>24284387</v>
      </c>
      <c r="G38" s="25">
        <v>24284387</v>
      </c>
      <c r="H38" s="26">
        <v>1230259</v>
      </c>
      <c r="I38" s="24">
        <v>23000000</v>
      </c>
      <c r="J38" s="6">
        <v>23052000</v>
      </c>
      <c r="K38" s="25">
        <v>23630496</v>
      </c>
    </row>
    <row r="39" spans="1:11" ht="13.5">
      <c r="A39" s="22" t="s">
        <v>42</v>
      </c>
      <c r="B39" s="6">
        <v>126216049</v>
      </c>
      <c r="C39" s="6">
        <v>204350815</v>
      </c>
      <c r="D39" s="23">
        <v>210759233</v>
      </c>
      <c r="E39" s="24">
        <v>152400393</v>
      </c>
      <c r="F39" s="6">
        <v>280982063</v>
      </c>
      <c r="G39" s="25">
        <v>280982063</v>
      </c>
      <c r="H39" s="26">
        <v>223731904</v>
      </c>
      <c r="I39" s="24">
        <v>264522558</v>
      </c>
      <c r="J39" s="6">
        <v>309605038</v>
      </c>
      <c r="K39" s="25">
        <v>307961136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18738659</v>
      </c>
      <c r="C42" s="6">
        <v>13241310</v>
      </c>
      <c r="D42" s="23">
        <v>-16616706</v>
      </c>
      <c r="E42" s="24">
        <v>-2895217</v>
      </c>
      <c r="F42" s="6">
        <v>6269893</v>
      </c>
      <c r="G42" s="25">
        <v>6269893</v>
      </c>
      <c r="H42" s="26">
        <v>29462692</v>
      </c>
      <c r="I42" s="24">
        <v>22860070</v>
      </c>
      <c r="J42" s="6">
        <v>22254419</v>
      </c>
      <c r="K42" s="25">
        <v>25675865</v>
      </c>
    </row>
    <row r="43" spans="1:11" ht="13.5">
      <c r="A43" s="22" t="s">
        <v>45</v>
      </c>
      <c r="B43" s="6">
        <v>-9647979</v>
      </c>
      <c r="C43" s="6">
        <v>-21090892</v>
      </c>
      <c r="D43" s="23">
        <v>-13904992</v>
      </c>
      <c r="E43" s="24">
        <v>-9170000</v>
      </c>
      <c r="F43" s="6">
        <v>-20170000</v>
      </c>
      <c r="G43" s="25">
        <v>-20170000</v>
      </c>
      <c r="H43" s="26">
        <v>-24998332</v>
      </c>
      <c r="I43" s="24">
        <v>-26823002</v>
      </c>
      <c r="J43" s="6">
        <v>-14151000</v>
      </c>
      <c r="K43" s="25">
        <v>-14718000</v>
      </c>
    </row>
    <row r="44" spans="1:11" ht="13.5">
      <c r="A44" s="22" t="s">
        <v>46</v>
      </c>
      <c r="B44" s="6">
        <v>-56571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9832650</v>
      </c>
      <c r="C45" s="7">
        <v>1982504</v>
      </c>
      <c r="D45" s="64">
        <v>-28614442</v>
      </c>
      <c r="E45" s="65">
        <v>-3355217</v>
      </c>
      <c r="F45" s="7">
        <v>-10022107</v>
      </c>
      <c r="G45" s="66">
        <v>-10022107</v>
      </c>
      <c r="H45" s="67">
        <v>846181</v>
      </c>
      <c r="I45" s="65">
        <v>1113068</v>
      </c>
      <c r="J45" s="7">
        <v>9216487</v>
      </c>
      <c r="K45" s="66">
        <v>20174352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9832086</v>
      </c>
      <c r="C48" s="6">
        <v>1907256</v>
      </c>
      <c r="D48" s="23">
        <v>118711</v>
      </c>
      <c r="E48" s="24">
        <v>1820000</v>
      </c>
      <c r="F48" s="6">
        <v>226000</v>
      </c>
      <c r="G48" s="25">
        <v>226000</v>
      </c>
      <c r="H48" s="26">
        <v>4977007</v>
      </c>
      <c r="I48" s="24">
        <v>4500000</v>
      </c>
      <c r="J48" s="6">
        <v>3700000</v>
      </c>
      <c r="K48" s="25">
        <v>4100000</v>
      </c>
    </row>
    <row r="49" spans="1:11" ht="13.5">
      <c r="A49" s="22" t="s">
        <v>50</v>
      </c>
      <c r="B49" s="6">
        <f>+B75</f>
        <v>-6533516.019247271</v>
      </c>
      <c r="C49" s="6">
        <f aca="true" t="shared" si="6" ref="C49:K49">+C75</f>
        <v>53885538.701492585</v>
      </c>
      <c r="D49" s="23">
        <f t="shared" si="6"/>
        <v>61223493.95109944</v>
      </c>
      <c r="E49" s="24">
        <f t="shared" si="6"/>
        <v>-19329663.44056181</v>
      </c>
      <c r="F49" s="6">
        <f t="shared" si="6"/>
        <v>16219962.366823088</v>
      </c>
      <c r="G49" s="25">
        <f t="shared" si="6"/>
        <v>16219962.366823088</v>
      </c>
      <c r="H49" s="26">
        <f t="shared" si="6"/>
        <v>10483070</v>
      </c>
      <c r="I49" s="24">
        <f t="shared" si="6"/>
        <v>22199414.60066272</v>
      </c>
      <c r="J49" s="6">
        <f t="shared" si="6"/>
        <v>-7438741.159089856</v>
      </c>
      <c r="K49" s="25">
        <f t="shared" si="6"/>
        <v>-8476218.125344358</v>
      </c>
    </row>
    <row r="50" spans="1:11" ht="13.5">
      <c r="A50" s="34" t="s">
        <v>51</v>
      </c>
      <c r="B50" s="7">
        <f>+B48-B49</f>
        <v>16365602.019247271</v>
      </c>
      <c r="C50" s="7">
        <f aca="true" t="shared" si="7" ref="C50:K50">+C48-C49</f>
        <v>-51978282.701492585</v>
      </c>
      <c r="D50" s="64">
        <f t="shared" si="7"/>
        <v>-61104782.95109944</v>
      </c>
      <c r="E50" s="65">
        <f t="shared" si="7"/>
        <v>21149663.44056181</v>
      </c>
      <c r="F50" s="7">
        <f t="shared" si="7"/>
        <v>-15993962.366823088</v>
      </c>
      <c r="G50" s="66">
        <f t="shared" si="7"/>
        <v>-15993962.366823088</v>
      </c>
      <c r="H50" s="67">
        <f t="shared" si="7"/>
        <v>-5506063</v>
      </c>
      <c r="I50" s="65">
        <f t="shared" si="7"/>
        <v>-17699414.60066272</v>
      </c>
      <c r="J50" s="7">
        <f t="shared" si="7"/>
        <v>11138741.159089856</v>
      </c>
      <c r="K50" s="66">
        <f t="shared" si="7"/>
        <v>12576218.125344358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81561923</v>
      </c>
      <c r="C53" s="6">
        <v>116524862</v>
      </c>
      <c r="D53" s="23">
        <v>264602858</v>
      </c>
      <c r="E53" s="24">
        <v>138515692</v>
      </c>
      <c r="F53" s="6">
        <v>140159137</v>
      </c>
      <c r="G53" s="25">
        <v>140159137</v>
      </c>
      <c r="H53" s="26">
        <v>116345358</v>
      </c>
      <c r="I53" s="24">
        <v>275060010</v>
      </c>
      <c r="J53" s="6">
        <v>273330382</v>
      </c>
      <c r="K53" s="25">
        <v>272625304</v>
      </c>
    </row>
    <row r="54" spans="1:11" ht="13.5">
      <c r="A54" s="22" t="s">
        <v>97</v>
      </c>
      <c r="B54" s="6">
        <v>755091</v>
      </c>
      <c r="C54" s="6">
        <v>851907</v>
      </c>
      <c r="D54" s="23">
        <v>12769275</v>
      </c>
      <c r="E54" s="24">
        <v>899970</v>
      </c>
      <c r="F54" s="6">
        <v>10525000</v>
      </c>
      <c r="G54" s="25">
        <v>10525000</v>
      </c>
      <c r="H54" s="26">
        <v>0</v>
      </c>
      <c r="I54" s="24">
        <v>10324534</v>
      </c>
      <c r="J54" s="6">
        <v>9714235</v>
      </c>
      <c r="K54" s="25">
        <v>10259433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3200000</v>
      </c>
      <c r="J55" s="6">
        <v>0</v>
      </c>
      <c r="K55" s="25">
        <v>0</v>
      </c>
    </row>
    <row r="56" spans="1:11" ht="13.5">
      <c r="A56" s="22" t="s">
        <v>55</v>
      </c>
      <c r="B56" s="6">
        <v>2118581</v>
      </c>
      <c r="C56" s="6">
        <v>6362880</v>
      </c>
      <c r="D56" s="23">
        <v>6831420</v>
      </c>
      <c r="E56" s="24">
        <v>7400000</v>
      </c>
      <c r="F56" s="6">
        <v>0</v>
      </c>
      <c r="G56" s="25">
        <v>0</v>
      </c>
      <c r="H56" s="26">
        <v>0</v>
      </c>
      <c r="I56" s="24">
        <v>3979392</v>
      </c>
      <c r="J56" s="6">
        <v>4212538</v>
      </c>
      <c r="K56" s="25">
        <v>4448441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21060000</v>
      </c>
      <c r="C59" s="6">
        <v>21892365</v>
      </c>
      <c r="D59" s="23">
        <v>23785187</v>
      </c>
      <c r="E59" s="24">
        <v>25237344</v>
      </c>
      <c r="F59" s="6">
        <v>23785187</v>
      </c>
      <c r="G59" s="25">
        <v>23785187</v>
      </c>
      <c r="H59" s="26">
        <v>23308152</v>
      </c>
      <c r="I59" s="24">
        <v>26448737</v>
      </c>
      <c r="J59" s="6">
        <v>28009212</v>
      </c>
      <c r="K59" s="25">
        <v>29577728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7218779</v>
      </c>
      <c r="J60" s="6">
        <v>7644687</v>
      </c>
      <c r="K60" s="25">
        <v>8072789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589</v>
      </c>
      <c r="C62" s="92">
        <v>559</v>
      </c>
      <c r="D62" s="93">
        <v>529</v>
      </c>
      <c r="E62" s="91">
        <v>439</v>
      </c>
      <c r="F62" s="92">
        <v>499</v>
      </c>
      <c r="G62" s="93">
        <v>499</v>
      </c>
      <c r="H62" s="94">
        <v>469</v>
      </c>
      <c r="I62" s="91">
        <v>418</v>
      </c>
      <c r="J62" s="92">
        <v>393</v>
      </c>
      <c r="K62" s="93">
        <v>371</v>
      </c>
    </row>
    <row r="63" spans="1:11" ht="13.5">
      <c r="A63" s="90" t="s">
        <v>61</v>
      </c>
      <c r="B63" s="91">
        <v>1628</v>
      </c>
      <c r="C63" s="92">
        <v>1468</v>
      </c>
      <c r="D63" s="93">
        <v>1308</v>
      </c>
      <c r="E63" s="91">
        <v>828</v>
      </c>
      <c r="F63" s="92">
        <v>1148</v>
      </c>
      <c r="G63" s="93">
        <v>1148</v>
      </c>
      <c r="H63" s="94">
        <v>988</v>
      </c>
      <c r="I63" s="91">
        <v>791</v>
      </c>
      <c r="J63" s="92">
        <v>756</v>
      </c>
      <c r="K63" s="93">
        <v>722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6597</v>
      </c>
      <c r="C65" s="92">
        <v>6347</v>
      </c>
      <c r="D65" s="93">
        <v>6097</v>
      </c>
      <c r="E65" s="91">
        <v>5347</v>
      </c>
      <c r="F65" s="92">
        <v>5847</v>
      </c>
      <c r="G65" s="93">
        <v>5847</v>
      </c>
      <c r="H65" s="94">
        <v>5597</v>
      </c>
      <c r="I65" s="91">
        <v>5090</v>
      </c>
      <c r="J65" s="92">
        <v>4790</v>
      </c>
      <c r="K65" s="93">
        <v>4522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0.514985456367552</v>
      </c>
      <c r="C70" s="5">
        <f aca="true" t="shared" si="8" ref="C70:K70">IF(ISERROR(C71/C72),0,(C71/C72))</f>
        <v>0.4527220837182528</v>
      </c>
      <c r="D70" s="5">
        <f t="shared" si="8"/>
        <v>0.4936525126151047</v>
      </c>
      <c r="E70" s="5">
        <f t="shared" si="8"/>
        <v>0.7507415860140452</v>
      </c>
      <c r="F70" s="5">
        <f t="shared" si="8"/>
        <v>0.47881222625927033</v>
      </c>
      <c r="G70" s="5">
        <f t="shared" si="8"/>
        <v>0.47881222625927033</v>
      </c>
      <c r="H70" s="5">
        <f t="shared" si="8"/>
        <v>0</v>
      </c>
      <c r="I70" s="5">
        <f t="shared" si="8"/>
        <v>0.5079597380689397</v>
      </c>
      <c r="J70" s="5">
        <f t="shared" si="8"/>
        <v>0.5026939400997535</v>
      </c>
      <c r="K70" s="5">
        <f t="shared" si="8"/>
        <v>0.5129488690532735</v>
      </c>
    </row>
    <row r="71" spans="1:11" ht="12.75" hidden="1">
      <c r="A71" s="1" t="s">
        <v>103</v>
      </c>
      <c r="B71" s="1">
        <f>+B83</f>
        <v>32379502</v>
      </c>
      <c r="C71" s="1">
        <f aca="true" t="shared" si="9" ref="C71:K71">+C83</f>
        <v>32867444</v>
      </c>
      <c r="D71" s="1">
        <f t="shared" si="9"/>
        <v>35307210</v>
      </c>
      <c r="E71" s="1">
        <f t="shared" si="9"/>
        <v>59900762</v>
      </c>
      <c r="F71" s="1">
        <f t="shared" si="9"/>
        <v>38402041</v>
      </c>
      <c r="G71" s="1">
        <f t="shared" si="9"/>
        <v>38402041</v>
      </c>
      <c r="H71" s="1">
        <f t="shared" si="9"/>
        <v>73480370</v>
      </c>
      <c r="I71" s="1">
        <f t="shared" si="9"/>
        <v>45703586</v>
      </c>
      <c r="J71" s="1">
        <f t="shared" si="9"/>
        <v>47962528</v>
      </c>
      <c r="K71" s="1">
        <f t="shared" si="9"/>
        <v>51805151</v>
      </c>
    </row>
    <row r="72" spans="1:11" ht="12.75" hidden="1">
      <c r="A72" s="1" t="s">
        <v>104</v>
      </c>
      <c r="B72" s="1">
        <f>+B77</f>
        <v>62874595</v>
      </c>
      <c r="C72" s="1">
        <f aca="true" t="shared" si="10" ref="C72:K72">+C77</f>
        <v>72599604</v>
      </c>
      <c r="D72" s="1">
        <f t="shared" si="10"/>
        <v>71522395</v>
      </c>
      <c r="E72" s="1">
        <f t="shared" si="10"/>
        <v>79788789</v>
      </c>
      <c r="F72" s="1">
        <f t="shared" si="10"/>
        <v>80202716</v>
      </c>
      <c r="G72" s="1">
        <f t="shared" si="10"/>
        <v>80202716</v>
      </c>
      <c r="H72" s="1">
        <f t="shared" si="10"/>
        <v>0</v>
      </c>
      <c r="I72" s="1">
        <f t="shared" si="10"/>
        <v>89974820</v>
      </c>
      <c r="J72" s="1">
        <f t="shared" si="10"/>
        <v>95410993</v>
      </c>
      <c r="K72" s="1">
        <f t="shared" si="10"/>
        <v>100994766</v>
      </c>
    </row>
    <row r="73" spans="1:11" ht="12.75" hidden="1">
      <c r="A73" s="1" t="s">
        <v>105</v>
      </c>
      <c r="B73" s="1">
        <f>+B74</f>
        <v>-52304705.50000001</v>
      </c>
      <c r="C73" s="1">
        <f aca="true" t="shared" si="11" ref="C73:K73">+(C78+C80+C81+C82)-(B78+B80+B81+B82)</f>
        <v>-61872394</v>
      </c>
      <c r="D73" s="1">
        <f t="shared" si="11"/>
        <v>4552599</v>
      </c>
      <c r="E73" s="1">
        <f t="shared" si="11"/>
        <v>13571461</v>
      </c>
      <c r="F73" s="1">
        <f>+(F78+F80+F81+F82)-(D78+D80+D81+D82)</f>
        <v>5734461</v>
      </c>
      <c r="G73" s="1">
        <f>+(G78+G80+G81+G82)-(D78+D80+D81+D82)</f>
        <v>5734461</v>
      </c>
      <c r="H73" s="1">
        <f>+(H78+H80+H81+H82)-(D78+D80+D81+D82)</f>
        <v>102231988</v>
      </c>
      <c r="I73" s="1">
        <f>+(I78+I80+I81+I82)-(E78+E80+E81+E82)</f>
        <v>-14800000</v>
      </c>
      <c r="J73" s="1">
        <f t="shared" si="11"/>
        <v>37052000</v>
      </c>
      <c r="K73" s="1">
        <f t="shared" si="11"/>
        <v>-1352000</v>
      </c>
    </row>
    <row r="74" spans="1:11" ht="12.75" hidden="1">
      <c r="A74" s="1" t="s">
        <v>106</v>
      </c>
      <c r="B74" s="1">
        <f>+TREND(C74:E74)</f>
        <v>-52304705.50000001</v>
      </c>
      <c r="C74" s="1">
        <f>+C73</f>
        <v>-61872394</v>
      </c>
      <c r="D74" s="1">
        <f aca="true" t="shared" si="12" ref="D74:K74">+D73</f>
        <v>4552599</v>
      </c>
      <c r="E74" s="1">
        <f t="shared" si="12"/>
        <v>13571461</v>
      </c>
      <c r="F74" s="1">
        <f t="shared" si="12"/>
        <v>5734461</v>
      </c>
      <c r="G74" s="1">
        <f t="shared" si="12"/>
        <v>5734461</v>
      </c>
      <c r="H74" s="1">
        <f t="shared" si="12"/>
        <v>102231988</v>
      </c>
      <c r="I74" s="1">
        <f t="shared" si="12"/>
        <v>-14800000</v>
      </c>
      <c r="J74" s="1">
        <f t="shared" si="12"/>
        <v>37052000</v>
      </c>
      <c r="K74" s="1">
        <f t="shared" si="12"/>
        <v>-1352000</v>
      </c>
    </row>
    <row r="75" spans="1:11" ht="12.75" hidden="1">
      <c r="A75" s="1" t="s">
        <v>107</v>
      </c>
      <c r="B75" s="1">
        <f>+B84-(((B80+B81+B78)*B70)-B79)</f>
        <v>-6533516.019247271</v>
      </c>
      <c r="C75" s="1">
        <f aca="true" t="shared" si="13" ref="C75:K75">+C84-(((C80+C81+C78)*C70)-C79)</f>
        <v>53885538.701492585</v>
      </c>
      <c r="D75" s="1">
        <f t="shared" si="13"/>
        <v>61223493.95109944</v>
      </c>
      <c r="E75" s="1">
        <f t="shared" si="13"/>
        <v>-19329663.44056181</v>
      </c>
      <c r="F75" s="1">
        <f t="shared" si="13"/>
        <v>16219962.366823088</v>
      </c>
      <c r="G75" s="1">
        <f t="shared" si="13"/>
        <v>16219962.366823088</v>
      </c>
      <c r="H75" s="1">
        <f t="shared" si="13"/>
        <v>10483070</v>
      </c>
      <c r="I75" s="1">
        <f t="shared" si="13"/>
        <v>22199414.60066272</v>
      </c>
      <c r="J75" s="1">
        <f t="shared" si="13"/>
        <v>-7438741.159089856</v>
      </c>
      <c r="K75" s="1">
        <f t="shared" si="13"/>
        <v>-8476218.125344358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62874595</v>
      </c>
      <c r="C77" s="3">
        <v>72599604</v>
      </c>
      <c r="D77" s="3">
        <v>71522395</v>
      </c>
      <c r="E77" s="3">
        <v>79788789</v>
      </c>
      <c r="F77" s="3">
        <v>80202716</v>
      </c>
      <c r="G77" s="3">
        <v>80202716</v>
      </c>
      <c r="H77" s="3">
        <v>0</v>
      </c>
      <c r="I77" s="3">
        <v>89974820</v>
      </c>
      <c r="J77" s="3">
        <v>95410993</v>
      </c>
      <c r="K77" s="3">
        <v>100994766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36299306</v>
      </c>
      <c r="C79" s="3">
        <v>63179943</v>
      </c>
      <c r="D79" s="3">
        <v>73525203</v>
      </c>
      <c r="E79" s="3">
        <v>13200000</v>
      </c>
      <c r="F79" s="3">
        <v>31620000</v>
      </c>
      <c r="G79" s="3">
        <v>31620000</v>
      </c>
      <c r="H79" s="3">
        <v>10483070</v>
      </c>
      <c r="I79" s="3">
        <v>35000000</v>
      </c>
      <c r="J79" s="3">
        <v>23854962</v>
      </c>
      <c r="K79" s="3">
        <v>22762368</v>
      </c>
    </row>
    <row r="80" spans="1:11" ht="12.75" hidden="1">
      <c r="A80" s="2" t="s">
        <v>67</v>
      </c>
      <c r="B80" s="3">
        <v>79837327</v>
      </c>
      <c r="C80" s="3">
        <v>20363496</v>
      </c>
      <c r="D80" s="3">
        <v>24180754</v>
      </c>
      <c r="E80" s="3">
        <v>40000000</v>
      </c>
      <c r="F80" s="3">
        <v>30563000</v>
      </c>
      <c r="G80" s="3">
        <v>30563000</v>
      </c>
      <c r="H80" s="3">
        <v>76287702</v>
      </c>
      <c r="I80" s="3">
        <v>24000000</v>
      </c>
      <c r="J80" s="3">
        <v>61152000</v>
      </c>
      <c r="K80" s="3">
        <v>60000000</v>
      </c>
    </row>
    <row r="81" spans="1:11" ht="12.75" hidden="1">
      <c r="A81" s="2" t="s">
        <v>68</v>
      </c>
      <c r="B81" s="3">
        <v>3335550</v>
      </c>
      <c r="C81" s="3">
        <v>166548</v>
      </c>
      <c r="D81" s="3">
        <v>739020</v>
      </c>
      <c r="E81" s="3">
        <v>0</v>
      </c>
      <c r="F81" s="3">
        <v>1600000</v>
      </c>
      <c r="G81" s="3">
        <v>1600000</v>
      </c>
      <c r="H81" s="3">
        <v>52372825</v>
      </c>
      <c r="I81" s="3">
        <v>1200000</v>
      </c>
      <c r="J81" s="3">
        <v>1100000</v>
      </c>
      <c r="K81" s="3">
        <v>900000</v>
      </c>
    </row>
    <row r="82" spans="1:11" ht="12.75" hidden="1">
      <c r="A82" s="2" t="s">
        <v>69</v>
      </c>
      <c r="B82" s="3">
        <v>575457</v>
      </c>
      <c r="C82" s="3">
        <v>1345896</v>
      </c>
      <c r="D82" s="3">
        <v>1508765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32379502</v>
      </c>
      <c r="C83" s="3">
        <v>32867444</v>
      </c>
      <c r="D83" s="3">
        <v>35307210</v>
      </c>
      <c r="E83" s="3">
        <v>59900762</v>
      </c>
      <c r="F83" s="3">
        <v>38402041</v>
      </c>
      <c r="G83" s="3">
        <v>38402041</v>
      </c>
      <c r="H83" s="3">
        <v>73480370</v>
      </c>
      <c r="I83" s="3">
        <v>45703586</v>
      </c>
      <c r="J83" s="3">
        <v>47962528</v>
      </c>
      <c r="K83" s="3">
        <v>51805151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-2500000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5946743</v>
      </c>
      <c r="C5" s="6">
        <v>6221253</v>
      </c>
      <c r="D5" s="23">
        <v>6770986</v>
      </c>
      <c r="E5" s="24">
        <v>11161120</v>
      </c>
      <c r="F5" s="6">
        <v>0</v>
      </c>
      <c r="G5" s="25">
        <v>0</v>
      </c>
      <c r="H5" s="26">
        <v>0</v>
      </c>
      <c r="I5" s="24">
        <v>12077785</v>
      </c>
      <c r="J5" s="6">
        <v>12356565</v>
      </c>
      <c r="K5" s="25">
        <v>12379846</v>
      </c>
    </row>
    <row r="6" spans="1:11" ht="13.5">
      <c r="A6" s="22" t="s">
        <v>18</v>
      </c>
      <c r="B6" s="6">
        <v>6114770</v>
      </c>
      <c r="C6" s="6">
        <v>6056000</v>
      </c>
      <c r="D6" s="23">
        <v>6702019</v>
      </c>
      <c r="E6" s="24">
        <v>7959555</v>
      </c>
      <c r="F6" s="6">
        <v>5357502</v>
      </c>
      <c r="G6" s="25">
        <v>5357502</v>
      </c>
      <c r="H6" s="26">
        <v>0</v>
      </c>
      <c r="I6" s="24">
        <v>8611900</v>
      </c>
      <c r="J6" s="6">
        <v>9326400</v>
      </c>
      <c r="K6" s="25">
        <v>10110000</v>
      </c>
    </row>
    <row r="7" spans="1:11" ht="13.5">
      <c r="A7" s="22" t="s">
        <v>19</v>
      </c>
      <c r="B7" s="6">
        <v>4264823</v>
      </c>
      <c r="C7" s="6">
        <v>4501960</v>
      </c>
      <c r="D7" s="23">
        <v>4525808</v>
      </c>
      <c r="E7" s="24">
        <v>5538750</v>
      </c>
      <c r="F7" s="6">
        <v>0</v>
      </c>
      <c r="G7" s="25">
        <v>0</v>
      </c>
      <c r="H7" s="26">
        <v>0</v>
      </c>
      <c r="I7" s="24">
        <v>6223340</v>
      </c>
      <c r="J7" s="6">
        <v>6596698</v>
      </c>
      <c r="K7" s="25">
        <v>6992502</v>
      </c>
    </row>
    <row r="8" spans="1:11" ht="13.5">
      <c r="A8" s="22" t="s">
        <v>20</v>
      </c>
      <c r="B8" s="6">
        <v>90727045</v>
      </c>
      <c r="C8" s="6">
        <v>103366781</v>
      </c>
      <c r="D8" s="23">
        <v>120187678</v>
      </c>
      <c r="E8" s="24">
        <v>139229000</v>
      </c>
      <c r="F8" s="6">
        <v>101870003</v>
      </c>
      <c r="G8" s="25">
        <v>101870003</v>
      </c>
      <c r="H8" s="26">
        <v>0</v>
      </c>
      <c r="I8" s="24">
        <v>178338657</v>
      </c>
      <c r="J8" s="6">
        <v>185795235</v>
      </c>
      <c r="K8" s="25">
        <v>196532922</v>
      </c>
    </row>
    <row r="9" spans="1:11" ht="13.5">
      <c r="A9" s="22" t="s">
        <v>21</v>
      </c>
      <c r="B9" s="6">
        <v>76514693</v>
      </c>
      <c r="C9" s="6">
        <v>3023848</v>
      </c>
      <c r="D9" s="23">
        <v>4348083</v>
      </c>
      <c r="E9" s="24">
        <v>-45696009</v>
      </c>
      <c r="F9" s="6">
        <v>59782034</v>
      </c>
      <c r="G9" s="25">
        <v>59782034</v>
      </c>
      <c r="H9" s="26">
        <v>0</v>
      </c>
      <c r="I9" s="24">
        <v>5400241</v>
      </c>
      <c r="J9" s="6">
        <v>5641051</v>
      </c>
      <c r="K9" s="25">
        <v>6114750</v>
      </c>
    </row>
    <row r="10" spans="1:11" ht="25.5">
      <c r="A10" s="27" t="s">
        <v>96</v>
      </c>
      <c r="B10" s="28">
        <f>SUM(B5:B9)</f>
        <v>183568074</v>
      </c>
      <c r="C10" s="29">
        <f aca="true" t="shared" si="0" ref="C10:K10">SUM(C5:C9)</f>
        <v>123169842</v>
      </c>
      <c r="D10" s="30">
        <f t="shared" si="0"/>
        <v>142534574</v>
      </c>
      <c r="E10" s="28">
        <f t="shared" si="0"/>
        <v>118192416</v>
      </c>
      <c r="F10" s="29">
        <f t="shared" si="0"/>
        <v>167009539</v>
      </c>
      <c r="G10" s="31">
        <f t="shared" si="0"/>
        <v>167009539</v>
      </c>
      <c r="H10" s="32">
        <f t="shared" si="0"/>
        <v>0</v>
      </c>
      <c r="I10" s="28">
        <f t="shared" si="0"/>
        <v>210651923</v>
      </c>
      <c r="J10" s="29">
        <f t="shared" si="0"/>
        <v>219715949</v>
      </c>
      <c r="K10" s="31">
        <f t="shared" si="0"/>
        <v>232130020</v>
      </c>
    </row>
    <row r="11" spans="1:11" ht="13.5">
      <c r="A11" s="22" t="s">
        <v>22</v>
      </c>
      <c r="B11" s="6">
        <v>45422759</v>
      </c>
      <c r="C11" s="6">
        <v>44759000</v>
      </c>
      <c r="D11" s="23">
        <v>51662439</v>
      </c>
      <c r="E11" s="24">
        <v>63623000</v>
      </c>
      <c r="F11" s="6">
        <v>43438060</v>
      </c>
      <c r="G11" s="25">
        <v>43438060</v>
      </c>
      <c r="H11" s="26">
        <v>0</v>
      </c>
      <c r="I11" s="24">
        <v>75569000</v>
      </c>
      <c r="J11" s="6">
        <v>79872000</v>
      </c>
      <c r="K11" s="25">
        <v>84599634</v>
      </c>
    </row>
    <row r="12" spans="1:11" ht="13.5">
      <c r="A12" s="22" t="s">
        <v>23</v>
      </c>
      <c r="B12" s="6">
        <v>12799003</v>
      </c>
      <c r="C12" s="6">
        <v>13847000</v>
      </c>
      <c r="D12" s="23">
        <v>14443760</v>
      </c>
      <c r="E12" s="24">
        <v>18582123</v>
      </c>
      <c r="F12" s="6">
        <v>17026000</v>
      </c>
      <c r="G12" s="25">
        <v>17026000</v>
      </c>
      <c r="H12" s="26">
        <v>0</v>
      </c>
      <c r="I12" s="24">
        <v>20324143</v>
      </c>
      <c r="J12" s="6">
        <v>21461952</v>
      </c>
      <c r="K12" s="25">
        <v>22681104</v>
      </c>
    </row>
    <row r="13" spans="1:11" ht="13.5">
      <c r="A13" s="22" t="s">
        <v>97</v>
      </c>
      <c r="B13" s="6">
        <v>47717000</v>
      </c>
      <c r="C13" s="6">
        <v>10591570</v>
      </c>
      <c r="D13" s="23">
        <v>10949276</v>
      </c>
      <c r="E13" s="24">
        <v>3100120</v>
      </c>
      <c r="F13" s="6">
        <v>0</v>
      </c>
      <c r="G13" s="25">
        <v>0</v>
      </c>
      <c r="H13" s="26">
        <v>0</v>
      </c>
      <c r="I13" s="24">
        <v>13167000</v>
      </c>
      <c r="J13" s="6">
        <v>12889450</v>
      </c>
      <c r="K13" s="25">
        <v>14344000</v>
      </c>
    </row>
    <row r="14" spans="1:11" ht="13.5">
      <c r="A14" s="22" t="s">
        <v>24</v>
      </c>
      <c r="B14" s="6">
        <v>0</v>
      </c>
      <c r="C14" s="6">
        <v>271282</v>
      </c>
      <c r="D14" s="23">
        <v>125374</v>
      </c>
      <c r="E14" s="24">
        <v>0</v>
      </c>
      <c r="F14" s="6">
        <v>0</v>
      </c>
      <c r="G14" s="25">
        <v>0</v>
      </c>
      <c r="H14" s="26">
        <v>0</v>
      </c>
      <c r="I14" s="24">
        <v>216000</v>
      </c>
      <c r="J14" s="6">
        <v>228900</v>
      </c>
      <c r="K14" s="25">
        <v>242700</v>
      </c>
    </row>
    <row r="15" spans="1:11" ht="13.5">
      <c r="A15" s="22" t="s">
        <v>25</v>
      </c>
      <c r="B15" s="6">
        <v>8443897</v>
      </c>
      <c r="C15" s="6">
        <v>11447915</v>
      </c>
      <c r="D15" s="23">
        <v>9422785</v>
      </c>
      <c r="E15" s="24">
        <v>3529500</v>
      </c>
      <c r="F15" s="6">
        <v>0</v>
      </c>
      <c r="G15" s="25">
        <v>0</v>
      </c>
      <c r="H15" s="26">
        <v>0</v>
      </c>
      <c r="I15" s="24">
        <v>15019333</v>
      </c>
      <c r="J15" s="6">
        <v>16138090</v>
      </c>
      <c r="K15" s="25">
        <v>17436160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2675900</v>
      </c>
      <c r="J16" s="6">
        <v>2836500</v>
      </c>
      <c r="K16" s="25">
        <v>3006700</v>
      </c>
    </row>
    <row r="17" spans="1:11" ht="13.5">
      <c r="A17" s="22" t="s">
        <v>27</v>
      </c>
      <c r="B17" s="6">
        <v>40630582</v>
      </c>
      <c r="C17" s="6">
        <v>39953418</v>
      </c>
      <c r="D17" s="23">
        <v>45355828</v>
      </c>
      <c r="E17" s="24">
        <v>63120641</v>
      </c>
      <c r="F17" s="6">
        <v>91491940</v>
      </c>
      <c r="G17" s="25">
        <v>91491940</v>
      </c>
      <c r="H17" s="26">
        <v>0</v>
      </c>
      <c r="I17" s="24">
        <v>55754270</v>
      </c>
      <c r="J17" s="6">
        <v>60936829</v>
      </c>
      <c r="K17" s="25">
        <v>63407219</v>
      </c>
    </row>
    <row r="18" spans="1:11" ht="13.5">
      <c r="A18" s="34" t="s">
        <v>28</v>
      </c>
      <c r="B18" s="35">
        <f>SUM(B11:B17)</f>
        <v>155013241</v>
      </c>
      <c r="C18" s="36">
        <f aca="true" t="shared" si="1" ref="C18:K18">SUM(C11:C17)</f>
        <v>120870185</v>
      </c>
      <c r="D18" s="37">
        <f t="shared" si="1"/>
        <v>131959462</v>
      </c>
      <c r="E18" s="35">
        <f t="shared" si="1"/>
        <v>151955384</v>
      </c>
      <c r="F18" s="36">
        <f t="shared" si="1"/>
        <v>151956000</v>
      </c>
      <c r="G18" s="38">
        <f t="shared" si="1"/>
        <v>151956000</v>
      </c>
      <c r="H18" s="39">
        <f t="shared" si="1"/>
        <v>0</v>
      </c>
      <c r="I18" s="35">
        <f t="shared" si="1"/>
        <v>182725646</v>
      </c>
      <c r="J18" s="36">
        <f t="shared" si="1"/>
        <v>194363721</v>
      </c>
      <c r="K18" s="38">
        <f t="shared" si="1"/>
        <v>205717517</v>
      </c>
    </row>
    <row r="19" spans="1:11" ht="13.5">
      <c r="A19" s="34" t="s">
        <v>29</v>
      </c>
      <c r="B19" s="40">
        <f>+B10-B18</f>
        <v>28554833</v>
      </c>
      <c r="C19" s="41">
        <f aca="true" t="shared" si="2" ref="C19:K19">+C10-C18</f>
        <v>2299657</v>
      </c>
      <c r="D19" s="42">
        <f t="shared" si="2"/>
        <v>10575112</v>
      </c>
      <c r="E19" s="40">
        <f t="shared" si="2"/>
        <v>-33762968</v>
      </c>
      <c r="F19" s="41">
        <f t="shared" si="2"/>
        <v>15053539</v>
      </c>
      <c r="G19" s="43">
        <f t="shared" si="2"/>
        <v>15053539</v>
      </c>
      <c r="H19" s="44">
        <f t="shared" si="2"/>
        <v>0</v>
      </c>
      <c r="I19" s="40">
        <f t="shared" si="2"/>
        <v>27926277</v>
      </c>
      <c r="J19" s="41">
        <f t="shared" si="2"/>
        <v>25352228</v>
      </c>
      <c r="K19" s="43">
        <f t="shared" si="2"/>
        <v>26412503</v>
      </c>
    </row>
    <row r="20" spans="1:11" ht="13.5">
      <c r="A20" s="22" t="s">
        <v>30</v>
      </c>
      <c r="B20" s="24">
        <v>30953076</v>
      </c>
      <c r="C20" s="6">
        <v>18911833</v>
      </c>
      <c r="D20" s="23">
        <v>75053573</v>
      </c>
      <c r="E20" s="24">
        <v>51017000</v>
      </c>
      <c r="F20" s="6">
        <v>2200000</v>
      </c>
      <c r="G20" s="25">
        <v>2200000</v>
      </c>
      <c r="H20" s="26">
        <v>0</v>
      </c>
      <c r="I20" s="24">
        <v>44700342</v>
      </c>
      <c r="J20" s="6">
        <v>45432800</v>
      </c>
      <c r="K20" s="25">
        <v>48158350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59507909</v>
      </c>
      <c r="C22" s="52">
        <f aca="true" t="shared" si="3" ref="C22:K22">SUM(C19:C21)</f>
        <v>21211490</v>
      </c>
      <c r="D22" s="53">
        <f t="shared" si="3"/>
        <v>85628685</v>
      </c>
      <c r="E22" s="51">
        <f t="shared" si="3"/>
        <v>17254032</v>
      </c>
      <c r="F22" s="52">
        <f t="shared" si="3"/>
        <v>17253539</v>
      </c>
      <c r="G22" s="54">
        <f t="shared" si="3"/>
        <v>17253539</v>
      </c>
      <c r="H22" s="55">
        <f t="shared" si="3"/>
        <v>0</v>
      </c>
      <c r="I22" s="51">
        <f t="shared" si="3"/>
        <v>72626619</v>
      </c>
      <c r="J22" s="52">
        <f t="shared" si="3"/>
        <v>70785028</v>
      </c>
      <c r="K22" s="54">
        <f t="shared" si="3"/>
        <v>74570853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59507909</v>
      </c>
      <c r="C24" s="41">
        <f aca="true" t="shared" si="4" ref="C24:K24">SUM(C22:C23)</f>
        <v>21211490</v>
      </c>
      <c r="D24" s="42">
        <f t="shared" si="4"/>
        <v>85628685</v>
      </c>
      <c r="E24" s="40">
        <f t="shared" si="4"/>
        <v>17254032</v>
      </c>
      <c r="F24" s="41">
        <f t="shared" si="4"/>
        <v>17253539</v>
      </c>
      <c r="G24" s="43">
        <f t="shared" si="4"/>
        <v>17253539</v>
      </c>
      <c r="H24" s="44">
        <f t="shared" si="4"/>
        <v>0</v>
      </c>
      <c r="I24" s="40">
        <f t="shared" si="4"/>
        <v>72626619</v>
      </c>
      <c r="J24" s="41">
        <f t="shared" si="4"/>
        <v>70785028</v>
      </c>
      <c r="K24" s="43">
        <f t="shared" si="4"/>
        <v>74570853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19953562</v>
      </c>
      <c r="C27" s="7">
        <v>24861047</v>
      </c>
      <c r="D27" s="64">
        <v>91900000</v>
      </c>
      <c r="E27" s="65">
        <v>66446000</v>
      </c>
      <c r="F27" s="7">
        <v>66446000</v>
      </c>
      <c r="G27" s="66">
        <v>66446000</v>
      </c>
      <c r="H27" s="67">
        <v>0</v>
      </c>
      <c r="I27" s="65">
        <v>71110938</v>
      </c>
      <c r="J27" s="7">
        <v>71316650</v>
      </c>
      <c r="K27" s="66">
        <v>74934352</v>
      </c>
    </row>
    <row r="28" spans="1:11" ht="13.5">
      <c r="A28" s="68" t="s">
        <v>30</v>
      </c>
      <c r="B28" s="6">
        <v>18911562</v>
      </c>
      <c r="C28" s="6">
        <v>18912047</v>
      </c>
      <c r="D28" s="23">
        <v>75053573</v>
      </c>
      <c r="E28" s="24">
        <v>49192025</v>
      </c>
      <c r="F28" s="6">
        <v>49192025</v>
      </c>
      <c r="G28" s="25">
        <v>49192025</v>
      </c>
      <c r="H28" s="26">
        <v>0</v>
      </c>
      <c r="I28" s="24">
        <v>44700738</v>
      </c>
      <c r="J28" s="6">
        <v>45432800</v>
      </c>
      <c r="K28" s="25">
        <v>48158790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1042000</v>
      </c>
      <c r="C31" s="6">
        <v>5949000</v>
      </c>
      <c r="D31" s="23">
        <v>16846427</v>
      </c>
      <c r="E31" s="24">
        <v>17253975</v>
      </c>
      <c r="F31" s="6">
        <v>17253975</v>
      </c>
      <c r="G31" s="25">
        <v>17253975</v>
      </c>
      <c r="H31" s="26">
        <v>0</v>
      </c>
      <c r="I31" s="24">
        <v>26410200</v>
      </c>
      <c r="J31" s="6">
        <v>25883850</v>
      </c>
      <c r="K31" s="25">
        <v>26775562</v>
      </c>
    </row>
    <row r="32" spans="1:11" ht="13.5">
      <c r="A32" s="34" t="s">
        <v>36</v>
      </c>
      <c r="B32" s="7">
        <f>SUM(B28:B31)</f>
        <v>19953562</v>
      </c>
      <c r="C32" s="7">
        <f aca="true" t="shared" si="5" ref="C32:K32">SUM(C28:C31)</f>
        <v>24861047</v>
      </c>
      <c r="D32" s="64">
        <f t="shared" si="5"/>
        <v>91900000</v>
      </c>
      <c r="E32" s="65">
        <f t="shared" si="5"/>
        <v>66446000</v>
      </c>
      <c r="F32" s="7">
        <f t="shared" si="5"/>
        <v>66446000</v>
      </c>
      <c r="G32" s="66">
        <f t="shared" si="5"/>
        <v>66446000</v>
      </c>
      <c r="H32" s="67">
        <f t="shared" si="5"/>
        <v>0</v>
      </c>
      <c r="I32" s="65">
        <f t="shared" si="5"/>
        <v>71110938</v>
      </c>
      <c r="J32" s="7">
        <f t="shared" si="5"/>
        <v>71316650</v>
      </c>
      <c r="K32" s="66">
        <f t="shared" si="5"/>
        <v>74934352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138783108</v>
      </c>
      <c r="C35" s="6">
        <v>85495589</v>
      </c>
      <c r="D35" s="23">
        <v>86906708</v>
      </c>
      <c r="E35" s="24">
        <v>117563000</v>
      </c>
      <c r="F35" s="6">
        <v>117563000</v>
      </c>
      <c r="G35" s="25">
        <v>117563000</v>
      </c>
      <c r="H35" s="26">
        <v>130948639</v>
      </c>
      <c r="I35" s="24">
        <v>96965180</v>
      </c>
      <c r="J35" s="6">
        <v>102362065</v>
      </c>
      <c r="K35" s="25">
        <v>108176670</v>
      </c>
    </row>
    <row r="36" spans="1:11" ht="13.5">
      <c r="A36" s="22" t="s">
        <v>39</v>
      </c>
      <c r="B36" s="6">
        <v>463321584</v>
      </c>
      <c r="C36" s="6">
        <v>161157356</v>
      </c>
      <c r="D36" s="23">
        <v>240870467</v>
      </c>
      <c r="E36" s="24">
        <v>1421441000</v>
      </c>
      <c r="F36" s="6">
        <v>1421441000</v>
      </c>
      <c r="G36" s="25">
        <v>1421441000</v>
      </c>
      <c r="H36" s="26">
        <v>240906039</v>
      </c>
      <c r="I36" s="24">
        <v>387648000</v>
      </c>
      <c r="J36" s="6">
        <v>461534996</v>
      </c>
      <c r="K36" s="25">
        <v>538943000</v>
      </c>
    </row>
    <row r="37" spans="1:11" ht="13.5">
      <c r="A37" s="22" t="s">
        <v>40</v>
      </c>
      <c r="B37" s="6">
        <v>33354987</v>
      </c>
      <c r="C37" s="6">
        <v>47486966</v>
      </c>
      <c r="D37" s="23">
        <v>38416562</v>
      </c>
      <c r="E37" s="24">
        <v>1501088000</v>
      </c>
      <c r="F37" s="6">
        <v>1501088000</v>
      </c>
      <c r="G37" s="25">
        <v>1501088000</v>
      </c>
      <c r="H37" s="26">
        <v>26482501</v>
      </c>
      <c r="I37" s="24">
        <v>21145000</v>
      </c>
      <c r="J37" s="6">
        <v>21203000</v>
      </c>
      <c r="K37" s="25">
        <v>19167000</v>
      </c>
    </row>
    <row r="38" spans="1:11" ht="13.5">
      <c r="A38" s="22" t="s">
        <v>41</v>
      </c>
      <c r="B38" s="6">
        <v>33467075</v>
      </c>
      <c r="C38" s="6">
        <v>4157323</v>
      </c>
      <c r="D38" s="23">
        <v>8724252</v>
      </c>
      <c r="E38" s="24">
        <v>0</v>
      </c>
      <c r="F38" s="6">
        <v>0</v>
      </c>
      <c r="G38" s="25">
        <v>0</v>
      </c>
      <c r="H38" s="26">
        <v>7732114</v>
      </c>
      <c r="I38" s="24">
        <v>9131630</v>
      </c>
      <c r="J38" s="6">
        <v>9566780</v>
      </c>
      <c r="K38" s="25">
        <v>9979012</v>
      </c>
    </row>
    <row r="39" spans="1:11" ht="13.5">
      <c r="A39" s="22" t="s">
        <v>42</v>
      </c>
      <c r="B39" s="6">
        <v>535282630</v>
      </c>
      <c r="C39" s="6">
        <v>195008656</v>
      </c>
      <c r="D39" s="23">
        <v>280636361</v>
      </c>
      <c r="E39" s="24">
        <v>37916000</v>
      </c>
      <c r="F39" s="6">
        <v>37916000</v>
      </c>
      <c r="G39" s="25">
        <v>37916000</v>
      </c>
      <c r="H39" s="26">
        <v>337640063</v>
      </c>
      <c r="I39" s="24">
        <v>454336550</v>
      </c>
      <c r="J39" s="6">
        <v>533127281</v>
      </c>
      <c r="K39" s="25">
        <v>617973658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44392000</v>
      </c>
      <c r="C42" s="6">
        <v>17962853</v>
      </c>
      <c r="D42" s="23">
        <v>85164808</v>
      </c>
      <c r="E42" s="24">
        <v>22556329</v>
      </c>
      <c r="F42" s="6">
        <v>16463500</v>
      </c>
      <c r="G42" s="25">
        <v>16463500</v>
      </c>
      <c r="H42" s="26">
        <v>102609483</v>
      </c>
      <c r="I42" s="24">
        <v>89120134</v>
      </c>
      <c r="J42" s="6">
        <v>89845791</v>
      </c>
      <c r="K42" s="25">
        <v>95305078</v>
      </c>
    </row>
    <row r="43" spans="1:11" ht="13.5">
      <c r="A43" s="22" t="s">
        <v>45</v>
      </c>
      <c r="B43" s="6">
        <v>-38731000</v>
      </c>
      <c r="C43" s="6">
        <v>-24861353</v>
      </c>
      <c r="D43" s="23">
        <v>-91177859</v>
      </c>
      <c r="E43" s="24">
        <v>-17253996</v>
      </c>
      <c r="F43" s="6">
        <v>-8626998</v>
      </c>
      <c r="G43" s="25">
        <v>-8626998</v>
      </c>
      <c r="H43" s="26">
        <v>-60160326</v>
      </c>
      <c r="I43" s="24">
        <v>-81032200</v>
      </c>
      <c r="J43" s="6">
        <v>-80834850</v>
      </c>
      <c r="K43" s="25">
        <v>-85219762</v>
      </c>
    </row>
    <row r="44" spans="1:11" ht="13.5">
      <c r="A44" s="22" t="s">
        <v>46</v>
      </c>
      <c r="B44" s="6">
        <v>5000</v>
      </c>
      <c r="C44" s="6">
        <v>-980118</v>
      </c>
      <c r="D44" s="23">
        <v>1536220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65744000</v>
      </c>
      <c r="C45" s="7">
        <v>57865382</v>
      </c>
      <c r="D45" s="64">
        <v>53388169</v>
      </c>
      <c r="E45" s="65">
        <v>29287333</v>
      </c>
      <c r="F45" s="7">
        <v>7836502</v>
      </c>
      <c r="G45" s="66">
        <v>7836502</v>
      </c>
      <c r="H45" s="67">
        <v>42449157</v>
      </c>
      <c r="I45" s="65">
        <v>54514934</v>
      </c>
      <c r="J45" s="7">
        <v>63525875</v>
      </c>
      <c r="K45" s="66">
        <v>73611191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65743406</v>
      </c>
      <c r="C48" s="6">
        <v>70696445</v>
      </c>
      <c r="D48" s="23">
        <v>66219644</v>
      </c>
      <c r="E48" s="24">
        <v>105673000</v>
      </c>
      <c r="F48" s="6">
        <v>105673000</v>
      </c>
      <c r="G48" s="25">
        <v>105673000</v>
      </c>
      <c r="H48" s="26">
        <v>97413525</v>
      </c>
      <c r="I48" s="24">
        <v>74657000</v>
      </c>
      <c r="J48" s="6">
        <v>79135000</v>
      </c>
      <c r="K48" s="25">
        <v>83882000</v>
      </c>
    </row>
    <row r="49" spans="1:11" ht="13.5">
      <c r="A49" s="22" t="s">
        <v>50</v>
      </c>
      <c r="B49" s="6">
        <f>+B75</f>
        <v>60112468.90755966</v>
      </c>
      <c r="C49" s="6">
        <f aca="true" t="shared" si="6" ref="C49:K49">+C75</f>
        <v>73237450.4174744</v>
      </c>
      <c r="D49" s="23">
        <f t="shared" si="6"/>
        <v>40083175.76153668</v>
      </c>
      <c r="E49" s="24">
        <f t="shared" si="6"/>
        <v>10482191.616466556</v>
      </c>
      <c r="F49" s="6">
        <f t="shared" si="6"/>
        <v>4774851.003544146</v>
      </c>
      <c r="G49" s="25">
        <f t="shared" si="6"/>
        <v>4774851.003544146</v>
      </c>
      <c r="H49" s="26">
        <f t="shared" si="6"/>
        <v>33553130</v>
      </c>
      <c r="I49" s="24">
        <f t="shared" si="6"/>
        <v>9041611.728121422</v>
      </c>
      <c r="J49" s="6">
        <f t="shared" si="6"/>
        <v>8554181.20129285</v>
      </c>
      <c r="K49" s="25">
        <f t="shared" si="6"/>
        <v>5939984.685995914</v>
      </c>
    </row>
    <row r="50" spans="1:11" ht="13.5">
      <c r="A50" s="34" t="s">
        <v>51</v>
      </c>
      <c r="B50" s="7">
        <f>+B48-B49</f>
        <v>5630937.092440337</v>
      </c>
      <c r="C50" s="7">
        <f aca="true" t="shared" si="7" ref="C50:K50">+C48-C49</f>
        <v>-2541005.417474404</v>
      </c>
      <c r="D50" s="64">
        <f t="shared" si="7"/>
        <v>26136468.23846332</v>
      </c>
      <c r="E50" s="65">
        <f t="shared" si="7"/>
        <v>95190808.38353345</v>
      </c>
      <c r="F50" s="7">
        <f t="shared" si="7"/>
        <v>100898148.99645585</v>
      </c>
      <c r="G50" s="66">
        <f t="shared" si="7"/>
        <v>100898148.99645585</v>
      </c>
      <c r="H50" s="67">
        <f t="shared" si="7"/>
        <v>63860395</v>
      </c>
      <c r="I50" s="65">
        <f t="shared" si="7"/>
        <v>65615388.27187858</v>
      </c>
      <c r="J50" s="7">
        <f t="shared" si="7"/>
        <v>70580818.79870716</v>
      </c>
      <c r="K50" s="66">
        <f t="shared" si="7"/>
        <v>77942015.3140041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463321556</v>
      </c>
      <c r="C53" s="6">
        <v>158123772</v>
      </c>
      <c r="D53" s="23">
        <v>240870836</v>
      </c>
      <c r="E53" s="24">
        <v>69546000</v>
      </c>
      <c r="F53" s="6">
        <v>69546000</v>
      </c>
      <c r="G53" s="25">
        <v>69546000</v>
      </c>
      <c r="H53" s="26">
        <v>3100000</v>
      </c>
      <c r="I53" s="24">
        <v>97122938</v>
      </c>
      <c r="J53" s="6">
        <v>98887650</v>
      </c>
      <c r="K53" s="25">
        <v>104158352</v>
      </c>
    </row>
    <row r="54" spans="1:11" ht="13.5">
      <c r="A54" s="22" t="s">
        <v>97</v>
      </c>
      <c r="B54" s="6">
        <v>47717000</v>
      </c>
      <c r="C54" s="6">
        <v>10591570</v>
      </c>
      <c r="D54" s="23">
        <v>10949276</v>
      </c>
      <c r="E54" s="24">
        <v>3100120</v>
      </c>
      <c r="F54" s="6">
        <v>0</v>
      </c>
      <c r="G54" s="25">
        <v>0</v>
      </c>
      <c r="H54" s="26">
        <v>0</v>
      </c>
      <c r="I54" s="24">
        <v>13167000</v>
      </c>
      <c r="J54" s="6">
        <v>12889450</v>
      </c>
      <c r="K54" s="25">
        <v>14344000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26752000</v>
      </c>
      <c r="F55" s="6">
        <v>26752000</v>
      </c>
      <c r="G55" s="25">
        <v>26752000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6156000</v>
      </c>
      <c r="C56" s="6">
        <v>8898807</v>
      </c>
      <c r="D56" s="23">
        <v>6205615</v>
      </c>
      <c r="E56" s="24">
        <v>0</v>
      </c>
      <c r="F56" s="6">
        <v>0</v>
      </c>
      <c r="G56" s="25">
        <v>0</v>
      </c>
      <c r="H56" s="26">
        <v>0</v>
      </c>
      <c r="I56" s="24">
        <v>10987000</v>
      </c>
      <c r="J56" s="6">
        <v>11531000</v>
      </c>
      <c r="K56" s="25">
        <v>12175000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2680000</v>
      </c>
      <c r="C59" s="6">
        <v>2680000</v>
      </c>
      <c r="D59" s="23">
        <v>2680000</v>
      </c>
      <c r="E59" s="24">
        <v>2819900</v>
      </c>
      <c r="F59" s="6">
        <v>2819900</v>
      </c>
      <c r="G59" s="25">
        <v>2819900</v>
      </c>
      <c r="H59" s="26">
        <v>2819900</v>
      </c>
      <c r="I59" s="24">
        <v>2988987</v>
      </c>
      <c r="J59" s="6">
        <v>3168500</v>
      </c>
      <c r="K59" s="25">
        <v>3358500</v>
      </c>
    </row>
    <row r="60" spans="1:11" ht="13.5">
      <c r="A60" s="33" t="s">
        <v>58</v>
      </c>
      <c r="B60" s="6">
        <v>2720219</v>
      </c>
      <c r="C60" s="6">
        <v>2720219</v>
      </c>
      <c r="D60" s="23">
        <v>2720219</v>
      </c>
      <c r="E60" s="24">
        <v>2860119</v>
      </c>
      <c r="F60" s="6">
        <v>2860119</v>
      </c>
      <c r="G60" s="25">
        <v>2860119</v>
      </c>
      <c r="H60" s="26">
        <v>2860119</v>
      </c>
      <c r="I60" s="24">
        <v>3029311</v>
      </c>
      <c r="J60" s="6">
        <v>3208655</v>
      </c>
      <c r="K60" s="25">
        <v>3398759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2347</v>
      </c>
      <c r="C62" s="92">
        <v>2347</v>
      </c>
      <c r="D62" s="93">
        <v>2347</v>
      </c>
      <c r="E62" s="91">
        <v>2343</v>
      </c>
      <c r="F62" s="92">
        <v>2347</v>
      </c>
      <c r="G62" s="93">
        <v>2347</v>
      </c>
      <c r="H62" s="94">
        <v>2347</v>
      </c>
      <c r="I62" s="91">
        <v>2347</v>
      </c>
      <c r="J62" s="92">
        <v>2347</v>
      </c>
      <c r="K62" s="93">
        <v>2347</v>
      </c>
    </row>
    <row r="63" spans="1:11" ht="13.5">
      <c r="A63" s="90" t="s">
        <v>61</v>
      </c>
      <c r="B63" s="91">
        <v>28852</v>
      </c>
      <c r="C63" s="92">
        <v>28852</v>
      </c>
      <c r="D63" s="93">
        <v>28852</v>
      </c>
      <c r="E63" s="91">
        <v>32452</v>
      </c>
      <c r="F63" s="92">
        <v>28852</v>
      </c>
      <c r="G63" s="93">
        <v>28852</v>
      </c>
      <c r="H63" s="94">
        <v>28852</v>
      </c>
      <c r="I63" s="91">
        <v>28852</v>
      </c>
      <c r="J63" s="92">
        <v>28852</v>
      </c>
      <c r="K63" s="93">
        <v>28852</v>
      </c>
    </row>
    <row r="64" spans="1:11" ht="13.5">
      <c r="A64" s="90" t="s">
        <v>62</v>
      </c>
      <c r="B64" s="91">
        <v>5811</v>
      </c>
      <c r="C64" s="92">
        <v>5811</v>
      </c>
      <c r="D64" s="93">
        <v>5811</v>
      </c>
      <c r="E64" s="91">
        <v>5811</v>
      </c>
      <c r="F64" s="92">
        <v>5811</v>
      </c>
      <c r="G64" s="93">
        <v>5811</v>
      </c>
      <c r="H64" s="94">
        <v>5811</v>
      </c>
      <c r="I64" s="91">
        <v>5811</v>
      </c>
      <c r="J64" s="92">
        <v>5811</v>
      </c>
      <c r="K64" s="93">
        <v>5811</v>
      </c>
    </row>
    <row r="65" spans="1:11" ht="13.5">
      <c r="A65" s="90" t="s">
        <v>63</v>
      </c>
      <c r="B65" s="91">
        <v>45016</v>
      </c>
      <c r="C65" s="92">
        <v>45016</v>
      </c>
      <c r="D65" s="93">
        <v>45016</v>
      </c>
      <c r="E65" s="91">
        <v>45016</v>
      </c>
      <c r="F65" s="92">
        <v>45016</v>
      </c>
      <c r="G65" s="93">
        <v>45016</v>
      </c>
      <c r="H65" s="94">
        <v>45016</v>
      </c>
      <c r="I65" s="91">
        <v>45016</v>
      </c>
      <c r="J65" s="92">
        <v>45016</v>
      </c>
      <c r="K65" s="93">
        <v>45016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0.43482332038470917</v>
      </c>
      <c r="C70" s="5">
        <f aca="true" t="shared" si="8" ref="C70:K70">IF(ISERROR(C71/C72),0,(C71/C72))</f>
        <v>0.9152144018917332</v>
      </c>
      <c r="D70" s="5">
        <f t="shared" si="8"/>
        <v>0.3510036945701171</v>
      </c>
      <c r="E70" s="5">
        <f t="shared" si="8"/>
        <v>-0.8815972764059341</v>
      </c>
      <c r="F70" s="5">
        <f t="shared" si="8"/>
        <v>0.2556895707700466</v>
      </c>
      <c r="G70" s="5">
        <f t="shared" si="8"/>
        <v>0.2556895707700466</v>
      </c>
      <c r="H70" s="5">
        <f t="shared" si="8"/>
        <v>0</v>
      </c>
      <c r="I70" s="5">
        <f t="shared" si="8"/>
        <v>0.9028611656468477</v>
      </c>
      <c r="J70" s="5">
        <f t="shared" si="8"/>
        <v>0.9025838295512636</v>
      </c>
      <c r="K70" s="5">
        <f t="shared" si="8"/>
        <v>0.8947607580264374</v>
      </c>
    </row>
    <row r="71" spans="1:11" ht="12.75" hidden="1">
      <c r="A71" s="1" t="s">
        <v>103</v>
      </c>
      <c r="B71" s="1">
        <f>+B83</f>
        <v>38515000</v>
      </c>
      <c r="C71" s="1">
        <f aca="true" t="shared" si="9" ref="C71:K71">+C83</f>
        <v>14003788</v>
      </c>
      <c r="D71" s="1">
        <f t="shared" si="9"/>
        <v>6001769</v>
      </c>
      <c r="E71" s="1">
        <f t="shared" si="9"/>
        <v>23128999</v>
      </c>
      <c r="F71" s="1">
        <f t="shared" si="9"/>
        <v>16655500</v>
      </c>
      <c r="G71" s="1">
        <f t="shared" si="9"/>
        <v>16655500</v>
      </c>
      <c r="H71" s="1">
        <f t="shared" si="9"/>
        <v>151894815</v>
      </c>
      <c r="I71" s="1">
        <f t="shared" si="9"/>
        <v>23555581</v>
      </c>
      <c r="J71" s="1">
        <f t="shared" si="9"/>
        <v>24662215</v>
      </c>
      <c r="K71" s="1">
        <f t="shared" si="9"/>
        <v>25594270</v>
      </c>
    </row>
    <row r="72" spans="1:11" ht="12.75" hidden="1">
      <c r="A72" s="1" t="s">
        <v>104</v>
      </c>
      <c r="B72" s="1">
        <f>+B77</f>
        <v>88576206</v>
      </c>
      <c r="C72" s="1">
        <f aca="true" t="shared" si="10" ref="C72:K72">+C77</f>
        <v>15301101</v>
      </c>
      <c r="D72" s="1">
        <f t="shared" si="10"/>
        <v>17098877</v>
      </c>
      <c r="E72" s="1">
        <f t="shared" si="10"/>
        <v>-26235334</v>
      </c>
      <c r="F72" s="1">
        <f t="shared" si="10"/>
        <v>65139536</v>
      </c>
      <c r="G72" s="1">
        <f t="shared" si="10"/>
        <v>65139536</v>
      </c>
      <c r="H72" s="1">
        <f t="shared" si="10"/>
        <v>0</v>
      </c>
      <c r="I72" s="1">
        <f t="shared" si="10"/>
        <v>26089926</v>
      </c>
      <c r="J72" s="1">
        <f t="shared" si="10"/>
        <v>27324016</v>
      </c>
      <c r="K72" s="1">
        <f t="shared" si="10"/>
        <v>28604596</v>
      </c>
    </row>
    <row r="73" spans="1:11" ht="12.75" hidden="1">
      <c r="A73" s="1" t="s">
        <v>105</v>
      </c>
      <c r="B73" s="1">
        <f>+B74</f>
        <v>12170411.83333333</v>
      </c>
      <c r="C73" s="1">
        <f aca="true" t="shared" si="11" ref="C73:K73">+(C78+C80+C81+C82)-(B78+B80+B81+B82)</f>
        <v>10543623</v>
      </c>
      <c r="D73" s="1">
        <f t="shared" si="11"/>
        <v>5883702</v>
      </c>
      <c r="E73" s="1">
        <f t="shared" si="11"/>
        <v>-8536952</v>
      </c>
      <c r="F73" s="1">
        <f>+(F78+F80+F81+F82)-(D78+D80+D81+D82)</f>
        <v>-8536952</v>
      </c>
      <c r="G73" s="1">
        <f>+(G78+G80+G81+G82)-(D78+D80+D81+D82)</f>
        <v>-8536952</v>
      </c>
      <c r="H73" s="1">
        <f>+(H78+H80+H81+H82)-(D78+D80+D81+D82)</f>
        <v>13066530</v>
      </c>
      <c r="I73" s="1">
        <f>+(I78+I80+I81+I82)-(E78+E80+E81+E82)</f>
        <v>10138180</v>
      </c>
      <c r="J73" s="1">
        <f t="shared" si="11"/>
        <v>906885</v>
      </c>
      <c r="K73" s="1">
        <f t="shared" si="11"/>
        <v>1054605</v>
      </c>
    </row>
    <row r="74" spans="1:11" ht="12.75" hidden="1">
      <c r="A74" s="1" t="s">
        <v>106</v>
      </c>
      <c r="B74" s="1">
        <f>+TREND(C74:E74)</f>
        <v>12170411.83333333</v>
      </c>
      <c r="C74" s="1">
        <f>+C73</f>
        <v>10543623</v>
      </c>
      <c r="D74" s="1">
        <f aca="true" t="shared" si="12" ref="D74:K74">+D73</f>
        <v>5883702</v>
      </c>
      <c r="E74" s="1">
        <f t="shared" si="12"/>
        <v>-8536952</v>
      </c>
      <c r="F74" s="1">
        <f t="shared" si="12"/>
        <v>-8536952</v>
      </c>
      <c r="G74" s="1">
        <f t="shared" si="12"/>
        <v>-8536952</v>
      </c>
      <c r="H74" s="1">
        <f t="shared" si="12"/>
        <v>13066530</v>
      </c>
      <c r="I74" s="1">
        <f t="shared" si="12"/>
        <v>10138180</v>
      </c>
      <c r="J74" s="1">
        <f t="shared" si="12"/>
        <v>906885</v>
      </c>
      <c r="K74" s="1">
        <f t="shared" si="12"/>
        <v>1054605</v>
      </c>
    </row>
    <row r="75" spans="1:11" ht="12.75" hidden="1">
      <c r="A75" s="1" t="s">
        <v>107</v>
      </c>
      <c r="B75" s="1">
        <f>+B84-(((B80+B81+B78)*B70)-B79)</f>
        <v>60112468.90755966</v>
      </c>
      <c r="C75" s="1">
        <f aca="true" t="shared" si="13" ref="C75:K75">+C84-(((C80+C81+C78)*C70)-C79)</f>
        <v>73237450.4174744</v>
      </c>
      <c r="D75" s="1">
        <f t="shared" si="13"/>
        <v>40083175.76153668</v>
      </c>
      <c r="E75" s="1">
        <f t="shared" si="13"/>
        <v>10482191.616466556</v>
      </c>
      <c r="F75" s="1">
        <f t="shared" si="13"/>
        <v>4774851.003544146</v>
      </c>
      <c r="G75" s="1">
        <f t="shared" si="13"/>
        <v>4774851.003544146</v>
      </c>
      <c r="H75" s="1">
        <f t="shared" si="13"/>
        <v>33553130</v>
      </c>
      <c r="I75" s="1">
        <f t="shared" si="13"/>
        <v>9041611.728121422</v>
      </c>
      <c r="J75" s="1">
        <f t="shared" si="13"/>
        <v>8554181.20129285</v>
      </c>
      <c r="K75" s="1">
        <f t="shared" si="13"/>
        <v>5939984.685995914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88576206</v>
      </c>
      <c r="C77" s="3">
        <v>15301101</v>
      </c>
      <c r="D77" s="3">
        <v>17098877</v>
      </c>
      <c r="E77" s="3">
        <v>-26235334</v>
      </c>
      <c r="F77" s="3">
        <v>65139536</v>
      </c>
      <c r="G77" s="3">
        <v>65139536</v>
      </c>
      <c r="H77" s="3">
        <v>0</v>
      </c>
      <c r="I77" s="3">
        <v>26089926</v>
      </c>
      <c r="J77" s="3">
        <v>27324016</v>
      </c>
      <c r="K77" s="3">
        <v>28604596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32816600</v>
      </c>
      <c r="C79" s="3">
        <v>47331236</v>
      </c>
      <c r="D79" s="3">
        <v>38267104</v>
      </c>
      <c r="E79" s="3">
        <v>0</v>
      </c>
      <c r="F79" s="3">
        <v>0</v>
      </c>
      <c r="G79" s="3">
        <v>0</v>
      </c>
      <c r="H79" s="3">
        <v>25738130</v>
      </c>
      <c r="I79" s="3">
        <v>21000000</v>
      </c>
      <c r="J79" s="3">
        <v>21045000</v>
      </c>
      <c r="K79" s="3">
        <v>19005000</v>
      </c>
    </row>
    <row r="80" spans="1:11" ht="12.75" hidden="1">
      <c r="A80" s="2" t="s">
        <v>67</v>
      </c>
      <c r="B80" s="3">
        <v>2160349</v>
      </c>
      <c r="C80" s="3">
        <v>6852605</v>
      </c>
      <c r="D80" s="3">
        <v>11258943</v>
      </c>
      <c r="E80" s="3">
        <v>11890000</v>
      </c>
      <c r="F80" s="3">
        <v>11890000</v>
      </c>
      <c r="G80" s="3">
        <v>11890000</v>
      </c>
      <c r="H80" s="3">
        <v>28519065</v>
      </c>
      <c r="I80" s="3">
        <v>12627180</v>
      </c>
      <c r="J80" s="3">
        <v>13410065</v>
      </c>
      <c r="K80" s="3">
        <v>14214670</v>
      </c>
    </row>
    <row r="81" spans="1:11" ht="12.75" hidden="1">
      <c r="A81" s="2" t="s">
        <v>68</v>
      </c>
      <c r="B81" s="3">
        <v>1839278</v>
      </c>
      <c r="C81" s="3">
        <v>1101581</v>
      </c>
      <c r="D81" s="3">
        <v>5595376</v>
      </c>
      <c r="E81" s="3">
        <v>0</v>
      </c>
      <c r="F81" s="3">
        <v>0</v>
      </c>
      <c r="G81" s="3">
        <v>0</v>
      </c>
      <c r="H81" s="3">
        <v>4974417</v>
      </c>
      <c r="I81" s="3">
        <v>9401000</v>
      </c>
      <c r="J81" s="3">
        <v>9525000</v>
      </c>
      <c r="K81" s="3">
        <v>9775000</v>
      </c>
    </row>
    <row r="82" spans="1:11" ht="12.75" hidden="1">
      <c r="A82" s="2" t="s">
        <v>69</v>
      </c>
      <c r="B82" s="3">
        <v>0</v>
      </c>
      <c r="C82" s="3">
        <v>6589064</v>
      </c>
      <c r="D82" s="3">
        <v>3572633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38515000</v>
      </c>
      <c r="C83" s="3">
        <v>14003788</v>
      </c>
      <c r="D83" s="3">
        <v>6001769</v>
      </c>
      <c r="E83" s="3">
        <v>23128999</v>
      </c>
      <c r="F83" s="3">
        <v>16655500</v>
      </c>
      <c r="G83" s="3">
        <v>16655500</v>
      </c>
      <c r="H83" s="3">
        <v>151894815</v>
      </c>
      <c r="I83" s="3">
        <v>23555581</v>
      </c>
      <c r="J83" s="3">
        <v>24662215</v>
      </c>
      <c r="K83" s="3">
        <v>25594270</v>
      </c>
    </row>
    <row r="84" spans="1:11" ht="12.75" hidden="1">
      <c r="A84" s="2" t="s">
        <v>71</v>
      </c>
      <c r="B84" s="3">
        <v>29035000</v>
      </c>
      <c r="C84" s="3">
        <v>33186000</v>
      </c>
      <c r="D84" s="3">
        <v>7732000</v>
      </c>
      <c r="E84" s="3">
        <v>0</v>
      </c>
      <c r="F84" s="3">
        <v>7815000</v>
      </c>
      <c r="G84" s="3">
        <v>7815000</v>
      </c>
      <c r="H84" s="3">
        <v>7815000</v>
      </c>
      <c r="I84" s="3">
        <v>7930000</v>
      </c>
      <c r="J84" s="3">
        <v>8210000</v>
      </c>
      <c r="K84" s="3">
        <v>8400000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8644081</v>
      </c>
      <c r="C5" s="6">
        <v>11886693</v>
      </c>
      <c r="D5" s="23">
        <v>13151617</v>
      </c>
      <c r="E5" s="24">
        <v>13261000</v>
      </c>
      <c r="F5" s="6">
        <v>14062000</v>
      </c>
      <c r="G5" s="25">
        <v>14062000</v>
      </c>
      <c r="H5" s="26">
        <v>0</v>
      </c>
      <c r="I5" s="24">
        <v>23956707</v>
      </c>
      <c r="J5" s="6">
        <v>25298282</v>
      </c>
      <c r="K5" s="25">
        <v>26714986</v>
      </c>
    </row>
    <row r="6" spans="1:11" ht="13.5">
      <c r="A6" s="22" t="s">
        <v>18</v>
      </c>
      <c r="B6" s="6">
        <v>80764866</v>
      </c>
      <c r="C6" s="6">
        <v>85149621</v>
      </c>
      <c r="D6" s="23">
        <v>109423437</v>
      </c>
      <c r="E6" s="24">
        <v>107572000</v>
      </c>
      <c r="F6" s="6">
        <v>108793308</v>
      </c>
      <c r="G6" s="25">
        <v>108793308</v>
      </c>
      <c r="H6" s="26">
        <v>0</v>
      </c>
      <c r="I6" s="24">
        <v>122668361</v>
      </c>
      <c r="J6" s="6">
        <v>133041380</v>
      </c>
      <c r="K6" s="25">
        <v>144615818</v>
      </c>
    </row>
    <row r="7" spans="1:11" ht="13.5">
      <c r="A7" s="22" t="s">
        <v>19</v>
      </c>
      <c r="B7" s="6">
        <v>107493</v>
      </c>
      <c r="C7" s="6">
        <v>247436</v>
      </c>
      <c r="D7" s="23">
        <v>229241</v>
      </c>
      <c r="E7" s="24">
        <v>23000</v>
      </c>
      <c r="F7" s="6">
        <v>23170</v>
      </c>
      <c r="G7" s="25">
        <v>23170</v>
      </c>
      <c r="H7" s="26">
        <v>0</v>
      </c>
      <c r="I7" s="24">
        <v>27681</v>
      </c>
      <c r="J7" s="6">
        <v>29314</v>
      </c>
      <c r="K7" s="25">
        <v>30955</v>
      </c>
    </row>
    <row r="8" spans="1:11" ht="13.5">
      <c r="A8" s="22" t="s">
        <v>20</v>
      </c>
      <c r="B8" s="6">
        <v>38318624</v>
      </c>
      <c r="C8" s="6">
        <v>67128760</v>
      </c>
      <c r="D8" s="23">
        <v>35553538</v>
      </c>
      <c r="E8" s="24">
        <v>46900528</v>
      </c>
      <c r="F8" s="6">
        <v>54211460</v>
      </c>
      <c r="G8" s="25">
        <v>54211460</v>
      </c>
      <c r="H8" s="26">
        <v>0</v>
      </c>
      <c r="I8" s="24">
        <v>50157001</v>
      </c>
      <c r="J8" s="6">
        <v>49847997</v>
      </c>
      <c r="K8" s="25">
        <v>50295996</v>
      </c>
    </row>
    <row r="9" spans="1:11" ht="13.5">
      <c r="A9" s="22" t="s">
        <v>21</v>
      </c>
      <c r="B9" s="6">
        <v>22675533</v>
      </c>
      <c r="C9" s="6">
        <v>47144543</v>
      </c>
      <c r="D9" s="23">
        <v>27473019</v>
      </c>
      <c r="E9" s="24">
        <v>31149790</v>
      </c>
      <c r="F9" s="6">
        <v>39720226</v>
      </c>
      <c r="G9" s="25">
        <v>39720226</v>
      </c>
      <c r="H9" s="26">
        <v>0</v>
      </c>
      <c r="I9" s="24">
        <v>44476165</v>
      </c>
      <c r="J9" s="6">
        <v>46033396</v>
      </c>
      <c r="K9" s="25">
        <v>47911786</v>
      </c>
    </row>
    <row r="10" spans="1:11" ht="25.5">
      <c r="A10" s="27" t="s">
        <v>96</v>
      </c>
      <c r="B10" s="28">
        <f>SUM(B5:B9)</f>
        <v>150510597</v>
      </c>
      <c r="C10" s="29">
        <f aca="true" t="shared" si="0" ref="C10:K10">SUM(C5:C9)</f>
        <v>211557053</v>
      </c>
      <c r="D10" s="30">
        <f t="shared" si="0"/>
        <v>185830852</v>
      </c>
      <c r="E10" s="28">
        <f t="shared" si="0"/>
        <v>198906318</v>
      </c>
      <c r="F10" s="29">
        <f t="shared" si="0"/>
        <v>216810164</v>
      </c>
      <c r="G10" s="31">
        <f t="shared" si="0"/>
        <v>216810164</v>
      </c>
      <c r="H10" s="32">
        <f t="shared" si="0"/>
        <v>0</v>
      </c>
      <c r="I10" s="28">
        <f t="shared" si="0"/>
        <v>241285915</v>
      </c>
      <c r="J10" s="29">
        <f t="shared" si="0"/>
        <v>254250369</v>
      </c>
      <c r="K10" s="31">
        <f t="shared" si="0"/>
        <v>269569541</v>
      </c>
    </row>
    <row r="11" spans="1:11" ht="13.5">
      <c r="A11" s="22" t="s">
        <v>22</v>
      </c>
      <c r="B11" s="6">
        <v>45227645</v>
      </c>
      <c r="C11" s="6">
        <v>37938990</v>
      </c>
      <c r="D11" s="23">
        <v>39291553</v>
      </c>
      <c r="E11" s="24">
        <v>50866439</v>
      </c>
      <c r="F11" s="6">
        <v>62816276</v>
      </c>
      <c r="G11" s="25">
        <v>62816276</v>
      </c>
      <c r="H11" s="26">
        <v>0</v>
      </c>
      <c r="I11" s="24">
        <v>48616664</v>
      </c>
      <c r="J11" s="6">
        <v>51914186</v>
      </c>
      <c r="K11" s="25">
        <v>55439204</v>
      </c>
    </row>
    <row r="12" spans="1:11" ht="13.5">
      <c r="A12" s="22" t="s">
        <v>23</v>
      </c>
      <c r="B12" s="6">
        <v>2987669</v>
      </c>
      <c r="C12" s="6">
        <v>3827113</v>
      </c>
      <c r="D12" s="23">
        <v>4467796</v>
      </c>
      <c r="E12" s="24">
        <v>3953246</v>
      </c>
      <c r="F12" s="6">
        <v>3952545</v>
      </c>
      <c r="G12" s="25">
        <v>3952545</v>
      </c>
      <c r="H12" s="26">
        <v>0</v>
      </c>
      <c r="I12" s="24">
        <v>3995551</v>
      </c>
      <c r="J12" s="6">
        <v>4231289</v>
      </c>
      <c r="K12" s="25">
        <v>4468241</v>
      </c>
    </row>
    <row r="13" spans="1:11" ht="13.5">
      <c r="A13" s="22" t="s">
        <v>97</v>
      </c>
      <c r="B13" s="6">
        <v>29978365</v>
      </c>
      <c r="C13" s="6">
        <v>29062842</v>
      </c>
      <c r="D13" s="23">
        <v>31464008</v>
      </c>
      <c r="E13" s="24">
        <v>29825976</v>
      </c>
      <c r="F13" s="6">
        <v>34650000</v>
      </c>
      <c r="G13" s="25">
        <v>34650000</v>
      </c>
      <c r="H13" s="26">
        <v>0</v>
      </c>
      <c r="I13" s="24">
        <v>32962741</v>
      </c>
      <c r="J13" s="6">
        <v>34691142</v>
      </c>
      <c r="K13" s="25">
        <v>36134030</v>
      </c>
    </row>
    <row r="14" spans="1:11" ht="13.5">
      <c r="A14" s="22" t="s">
        <v>24</v>
      </c>
      <c r="B14" s="6">
        <v>2804953</v>
      </c>
      <c r="C14" s="6">
        <v>460960</v>
      </c>
      <c r="D14" s="23">
        <v>174226</v>
      </c>
      <c r="E14" s="24">
        <v>590000</v>
      </c>
      <c r="F14" s="6">
        <v>424700</v>
      </c>
      <c r="G14" s="25">
        <v>424700</v>
      </c>
      <c r="H14" s="26">
        <v>0</v>
      </c>
      <c r="I14" s="24">
        <v>140000</v>
      </c>
      <c r="J14" s="6">
        <v>148260</v>
      </c>
      <c r="K14" s="25">
        <v>156562</v>
      </c>
    </row>
    <row r="15" spans="1:11" ht="13.5">
      <c r="A15" s="22" t="s">
        <v>25</v>
      </c>
      <c r="B15" s="6">
        <v>44928796</v>
      </c>
      <c r="C15" s="6">
        <v>48971144</v>
      </c>
      <c r="D15" s="23">
        <v>56101299</v>
      </c>
      <c r="E15" s="24">
        <v>56190809</v>
      </c>
      <c r="F15" s="6">
        <v>66591347</v>
      </c>
      <c r="G15" s="25">
        <v>66591347</v>
      </c>
      <c r="H15" s="26">
        <v>0</v>
      </c>
      <c r="I15" s="24">
        <v>72821427</v>
      </c>
      <c r="J15" s="6">
        <v>80801249</v>
      </c>
      <c r="K15" s="25">
        <v>89853329</v>
      </c>
    </row>
    <row r="16" spans="1:11" ht="13.5">
      <c r="A16" s="33" t="s">
        <v>26</v>
      </c>
      <c r="B16" s="6">
        <v>214000</v>
      </c>
      <c r="C16" s="6">
        <v>650000</v>
      </c>
      <c r="D16" s="23">
        <v>0</v>
      </c>
      <c r="E16" s="24">
        <v>18545500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48275624</v>
      </c>
      <c r="C17" s="6">
        <v>120343188</v>
      </c>
      <c r="D17" s="23">
        <v>102800342</v>
      </c>
      <c r="E17" s="24">
        <v>82355323</v>
      </c>
      <c r="F17" s="6">
        <v>101153976</v>
      </c>
      <c r="G17" s="25">
        <v>101153976</v>
      </c>
      <c r="H17" s="26">
        <v>0</v>
      </c>
      <c r="I17" s="24">
        <v>101558932</v>
      </c>
      <c r="J17" s="6">
        <v>102514643</v>
      </c>
      <c r="K17" s="25">
        <v>100048575</v>
      </c>
    </row>
    <row r="18" spans="1:11" ht="13.5">
      <c r="A18" s="34" t="s">
        <v>28</v>
      </c>
      <c r="B18" s="35">
        <f>SUM(B11:B17)</f>
        <v>174417052</v>
      </c>
      <c r="C18" s="36">
        <f aca="true" t="shared" si="1" ref="C18:K18">SUM(C11:C17)</f>
        <v>241254237</v>
      </c>
      <c r="D18" s="37">
        <f t="shared" si="1"/>
        <v>234299224</v>
      </c>
      <c r="E18" s="35">
        <f t="shared" si="1"/>
        <v>242327293</v>
      </c>
      <c r="F18" s="36">
        <f t="shared" si="1"/>
        <v>269588844</v>
      </c>
      <c r="G18" s="38">
        <f t="shared" si="1"/>
        <v>269588844</v>
      </c>
      <c r="H18" s="39">
        <f t="shared" si="1"/>
        <v>0</v>
      </c>
      <c r="I18" s="35">
        <f t="shared" si="1"/>
        <v>260095315</v>
      </c>
      <c r="J18" s="36">
        <f t="shared" si="1"/>
        <v>274300769</v>
      </c>
      <c r="K18" s="38">
        <f t="shared" si="1"/>
        <v>286099941</v>
      </c>
    </row>
    <row r="19" spans="1:11" ht="13.5">
      <c r="A19" s="34" t="s">
        <v>29</v>
      </c>
      <c r="B19" s="40">
        <f>+B10-B18</f>
        <v>-23906455</v>
      </c>
      <c r="C19" s="41">
        <f aca="true" t="shared" si="2" ref="C19:K19">+C10-C18</f>
        <v>-29697184</v>
      </c>
      <c r="D19" s="42">
        <f t="shared" si="2"/>
        <v>-48468372</v>
      </c>
      <c r="E19" s="40">
        <f t="shared" si="2"/>
        <v>-43420975</v>
      </c>
      <c r="F19" s="41">
        <f t="shared" si="2"/>
        <v>-52778680</v>
      </c>
      <c r="G19" s="43">
        <f t="shared" si="2"/>
        <v>-52778680</v>
      </c>
      <c r="H19" s="44">
        <f t="shared" si="2"/>
        <v>0</v>
      </c>
      <c r="I19" s="40">
        <f t="shared" si="2"/>
        <v>-18809400</v>
      </c>
      <c r="J19" s="41">
        <f t="shared" si="2"/>
        <v>-20050400</v>
      </c>
      <c r="K19" s="43">
        <f t="shared" si="2"/>
        <v>-16530400</v>
      </c>
    </row>
    <row r="20" spans="1:11" ht="13.5">
      <c r="A20" s="22" t="s">
        <v>30</v>
      </c>
      <c r="B20" s="24">
        <v>0</v>
      </c>
      <c r="C20" s="6">
        <v>0</v>
      </c>
      <c r="D20" s="23">
        <v>16287968</v>
      </c>
      <c r="E20" s="24">
        <v>26604000</v>
      </c>
      <c r="F20" s="6">
        <v>20651000</v>
      </c>
      <c r="G20" s="25">
        <v>20651000</v>
      </c>
      <c r="H20" s="26">
        <v>0</v>
      </c>
      <c r="I20" s="24">
        <v>18812400</v>
      </c>
      <c r="J20" s="6">
        <v>20054400</v>
      </c>
      <c r="K20" s="25">
        <v>16534400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-23906455</v>
      </c>
      <c r="C22" s="52">
        <f aca="true" t="shared" si="3" ref="C22:K22">SUM(C19:C21)</f>
        <v>-29697184</v>
      </c>
      <c r="D22" s="53">
        <f t="shared" si="3"/>
        <v>-32180404</v>
      </c>
      <c r="E22" s="51">
        <f t="shared" si="3"/>
        <v>-16816975</v>
      </c>
      <c r="F22" s="52">
        <f t="shared" si="3"/>
        <v>-32127680</v>
      </c>
      <c r="G22" s="54">
        <f t="shared" si="3"/>
        <v>-32127680</v>
      </c>
      <c r="H22" s="55">
        <f t="shared" si="3"/>
        <v>0</v>
      </c>
      <c r="I22" s="51">
        <f t="shared" si="3"/>
        <v>3000</v>
      </c>
      <c r="J22" s="52">
        <f t="shared" si="3"/>
        <v>4000</v>
      </c>
      <c r="K22" s="54">
        <f t="shared" si="3"/>
        <v>4000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-23906455</v>
      </c>
      <c r="C24" s="41">
        <f aca="true" t="shared" si="4" ref="C24:K24">SUM(C22:C23)</f>
        <v>-29697184</v>
      </c>
      <c r="D24" s="42">
        <f t="shared" si="4"/>
        <v>-32180404</v>
      </c>
      <c r="E24" s="40">
        <f t="shared" si="4"/>
        <v>-16816975</v>
      </c>
      <c r="F24" s="41">
        <f t="shared" si="4"/>
        <v>-32127680</v>
      </c>
      <c r="G24" s="43">
        <f t="shared" si="4"/>
        <v>-32127680</v>
      </c>
      <c r="H24" s="44">
        <f t="shared" si="4"/>
        <v>0</v>
      </c>
      <c r="I24" s="40">
        <f t="shared" si="4"/>
        <v>3000</v>
      </c>
      <c r="J24" s="41">
        <f t="shared" si="4"/>
        <v>4000</v>
      </c>
      <c r="K24" s="43">
        <f t="shared" si="4"/>
        <v>4000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0</v>
      </c>
      <c r="C27" s="7">
        <v>15537000</v>
      </c>
      <c r="D27" s="64">
        <v>14359182</v>
      </c>
      <c r="E27" s="65">
        <v>26754000</v>
      </c>
      <c r="F27" s="7">
        <v>31659277</v>
      </c>
      <c r="G27" s="66">
        <v>31659277</v>
      </c>
      <c r="H27" s="67">
        <v>0</v>
      </c>
      <c r="I27" s="65">
        <v>20504000</v>
      </c>
      <c r="J27" s="7">
        <v>14520000</v>
      </c>
      <c r="K27" s="66">
        <v>2000000</v>
      </c>
    </row>
    <row r="28" spans="1:11" ht="13.5">
      <c r="A28" s="68" t="s">
        <v>30</v>
      </c>
      <c r="B28" s="6">
        <v>0</v>
      </c>
      <c r="C28" s="6">
        <v>15537000</v>
      </c>
      <c r="D28" s="23">
        <v>14359182</v>
      </c>
      <c r="E28" s="24">
        <v>26754000</v>
      </c>
      <c r="F28" s="6">
        <v>30260277</v>
      </c>
      <c r="G28" s="25">
        <v>30260277</v>
      </c>
      <c r="H28" s="26">
        <v>0</v>
      </c>
      <c r="I28" s="24">
        <v>19104000</v>
      </c>
      <c r="J28" s="6">
        <v>14520000</v>
      </c>
      <c r="K28" s="25">
        <v>2000000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1399000</v>
      </c>
      <c r="G31" s="25">
        <v>1399000</v>
      </c>
      <c r="H31" s="26">
        <v>0</v>
      </c>
      <c r="I31" s="24">
        <v>1400000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0</v>
      </c>
      <c r="C32" s="7">
        <f aca="true" t="shared" si="5" ref="C32:K32">SUM(C28:C31)</f>
        <v>15537000</v>
      </c>
      <c r="D32" s="64">
        <f t="shared" si="5"/>
        <v>14359182</v>
      </c>
      <c r="E32" s="65">
        <f t="shared" si="5"/>
        <v>26754000</v>
      </c>
      <c r="F32" s="7">
        <f t="shared" si="5"/>
        <v>31659277</v>
      </c>
      <c r="G32" s="66">
        <f t="shared" si="5"/>
        <v>31659277</v>
      </c>
      <c r="H32" s="67">
        <f t="shared" si="5"/>
        <v>0</v>
      </c>
      <c r="I32" s="65">
        <f t="shared" si="5"/>
        <v>20504000</v>
      </c>
      <c r="J32" s="7">
        <f t="shared" si="5"/>
        <v>14520000</v>
      </c>
      <c r="K32" s="66">
        <f t="shared" si="5"/>
        <v>2000000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72323287</v>
      </c>
      <c r="C35" s="6">
        <v>28550276</v>
      </c>
      <c r="D35" s="23">
        <v>59298342</v>
      </c>
      <c r="E35" s="24">
        <v>82430000</v>
      </c>
      <c r="F35" s="6">
        <v>82430000</v>
      </c>
      <c r="G35" s="25">
        <v>82430000</v>
      </c>
      <c r="H35" s="26">
        <v>108330303</v>
      </c>
      <c r="I35" s="24">
        <v>100683187</v>
      </c>
      <c r="J35" s="6">
        <v>98467250</v>
      </c>
      <c r="K35" s="25">
        <v>157795673</v>
      </c>
    </row>
    <row r="36" spans="1:11" ht="13.5">
      <c r="A36" s="22" t="s">
        <v>39</v>
      </c>
      <c r="B36" s="6">
        <v>699636575</v>
      </c>
      <c r="C36" s="6">
        <v>706578468</v>
      </c>
      <c r="D36" s="23">
        <v>690688455</v>
      </c>
      <c r="E36" s="24">
        <v>562087000</v>
      </c>
      <c r="F36" s="6">
        <v>562087000</v>
      </c>
      <c r="G36" s="25">
        <v>562087000</v>
      </c>
      <c r="H36" s="26">
        <v>708905740</v>
      </c>
      <c r="I36" s="24">
        <v>571810412</v>
      </c>
      <c r="J36" s="6">
        <v>559211850</v>
      </c>
      <c r="K36" s="25">
        <v>540698000</v>
      </c>
    </row>
    <row r="37" spans="1:11" ht="13.5">
      <c r="A37" s="22" t="s">
        <v>40</v>
      </c>
      <c r="B37" s="6">
        <v>199210334</v>
      </c>
      <c r="C37" s="6">
        <v>146727744</v>
      </c>
      <c r="D37" s="23">
        <v>213618797</v>
      </c>
      <c r="E37" s="24">
        <v>169471000</v>
      </c>
      <c r="F37" s="6">
        <v>169471000</v>
      </c>
      <c r="G37" s="25">
        <v>169471000</v>
      </c>
      <c r="H37" s="26">
        <v>239876844</v>
      </c>
      <c r="I37" s="24">
        <v>169502446</v>
      </c>
      <c r="J37" s="6">
        <v>121707740</v>
      </c>
      <c r="K37" s="25">
        <v>109213562</v>
      </c>
    </row>
    <row r="38" spans="1:11" ht="13.5">
      <c r="A38" s="22" t="s">
        <v>41</v>
      </c>
      <c r="B38" s="6">
        <v>26482916</v>
      </c>
      <c r="C38" s="6">
        <v>18955000</v>
      </c>
      <c r="D38" s="23">
        <v>35003000</v>
      </c>
      <c r="E38" s="24">
        <v>16785000</v>
      </c>
      <c r="F38" s="6">
        <v>16785000</v>
      </c>
      <c r="G38" s="25">
        <v>16785000</v>
      </c>
      <c r="H38" s="26">
        <v>31713970</v>
      </c>
      <c r="I38" s="24">
        <v>32098500</v>
      </c>
      <c r="J38" s="6">
        <v>32402080</v>
      </c>
      <c r="K38" s="25">
        <v>33177111</v>
      </c>
    </row>
    <row r="39" spans="1:11" ht="13.5">
      <c r="A39" s="22" t="s">
        <v>42</v>
      </c>
      <c r="B39" s="6">
        <v>546266612</v>
      </c>
      <c r="C39" s="6">
        <v>569446000</v>
      </c>
      <c r="D39" s="23">
        <v>501365000</v>
      </c>
      <c r="E39" s="24">
        <v>458261000</v>
      </c>
      <c r="F39" s="6">
        <v>458261000</v>
      </c>
      <c r="G39" s="25">
        <v>458261000</v>
      </c>
      <c r="H39" s="26">
        <v>545645229</v>
      </c>
      <c r="I39" s="24">
        <v>470892653</v>
      </c>
      <c r="J39" s="6">
        <v>503569280</v>
      </c>
      <c r="K39" s="25">
        <v>556103000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-6530042</v>
      </c>
      <c r="C42" s="6">
        <v>28629355</v>
      </c>
      <c r="D42" s="23">
        <v>10269800</v>
      </c>
      <c r="E42" s="24">
        <v>-35883000</v>
      </c>
      <c r="F42" s="6">
        <v>-15022000</v>
      </c>
      <c r="G42" s="25">
        <v>-15022000</v>
      </c>
      <c r="H42" s="26">
        <v>7918378</v>
      </c>
      <c r="I42" s="24">
        <v>13467647</v>
      </c>
      <c r="J42" s="6">
        <v>16927279</v>
      </c>
      <c r="K42" s="25">
        <v>13072658</v>
      </c>
    </row>
    <row r="43" spans="1:11" ht="13.5">
      <c r="A43" s="22" t="s">
        <v>45</v>
      </c>
      <c r="B43" s="6">
        <v>3022354</v>
      </c>
      <c r="C43" s="6">
        <v>-27602412</v>
      </c>
      <c r="D43" s="23">
        <v>-14358381</v>
      </c>
      <c r="E43" s="24">
        <v>-26604000</v>
      </c>
      <c r="F43" s="6">
        <v>-14576000</v>
      </c>
      <c r="G43" s="25">
        <v>-14576000</v>
      </c>
      <c r="H43" s="26">
        <v>-18307660</v>
      </c>
      <c r="I43" s="24">
        <v>-26547460</v>
      </c>
      <c r="J43" s="6">
        <v>-14520000</v>
      </c>
      <c r="K43" s="25">
        <v>-16534000</v>
      </c>
    </row>
    <row r="44" spans="1:11" ht="13.5">
      <c r="A44" s="22" t="s">
        <v>46</v>
      </c>
      <c r="B44" s="6">
        <v>1952978</v>
      </c>
      <c r="C44" s="6">
        <v>-1810000</v>
      </c>
      <c r="D44" s="23">
        <v>4534676</v>
      </c>
      <c r="E44" s="24">
        <v>-2167992</v>
      </c>
      <c r="F44" s="6">
        <v>0</v>
      </c>
      <c r="G44" s="25">
        <v>0</v>
      </c>
      <c r="H44" s="26">
        <v>0</v>
      </c>
      <c r="I44" s="24">
        <v>1917780</v>
      </c>
      <c r="J44" s="6">
        <v>2650000</v>
      </c>
      <c r="K44" s="25">
        <v>2756000</v>
      </c>
    </row>
    <row r="45" spans="1:11" ht="13.5">
      <c r="A45" s="34" t="s">
        <v>47</v>
      </c>
      <c r="B45" s="7">
        <v>-1395710</v>
      </c>
      <c r="C45" s="7">
        <v>-2180798</v>
      </c>
      <c r="D45" s="64">
        <v>-1735236</v>
      </c>
      <c r="E45" s="65">
        <v>-63226992</v>
      </c>
      <c r="F45" s="7">
        <v>-29598000</v>
      </c>
      <c r="G45" s="66">
        <v>-29598000</v>
      </c>
      <c r="H45" s="67">
        <v>-8584335</v>
      </c>
      <c r="I45" s="65">
        <v>-11162033</v>
      </c>
      <c r="J45" s="7">
        <v>-6104754</v>
      </c>
      <c r="K45" s="66">
        <v>-6810096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25585</v>
      </c>
      <c r="C48" s="6">
        <v>4968669</v>
      </c>
      <c r="D48" s="23">
        <v>3798000</v>
      </c>
      <c r="E48" s="24">
        <v>2205000</v>
      </c>
      <c r="F48" s="6">
        <v>2205000</v>
      </c>
      <c r="G48" s="25">
        <v>2205000</v>
      </c>
      <c r="H48" s="26">
        <v>-17798604</v>
      </c>
      <c r="I48" s="24">
        <v>-18542693</v>
      </c>
      <c r="J48" s="6">
        <v>3500000</v>
      </c>
      <c r="K48" s="25">
        <v>4800000</v>
      </c>
    </row>
    <row r="49" spans="1:11" ht="13.5">
      <c r="A49" s="22" t="s">
        <v>50</v>
      </c>
      <c r="B49" s="6">
        <f>+B75</f>
        <v>114935710.15947042</v>
      </c>
      <c r="C49" s="6">
        <f aca="true" t="shared" si="6" ref="C49:K49">+C75</f>
        <v>124544572.771844</v>
      </c>
      <c r="D49" s="23">
        <f t="shared" si="6"/>
        <v>161858819.14793673</v>
      </c>
      <c r="E49" s="24">
        <f t="shared" si="6"/>
        <v>129840743.83020604</v>
      </c>
      <c r="F49" s="6">
        <f t="shared" si="6"/>
        <v>126901916.67618327</v>
      </c>
      <c r="G49" s="25">
        <f t="shared" si="6"/>
        <v>126901916.67618327</v>
      </c>
      <c r="H49" s="26">
        <f t="shared" si="6"/>
        <v>238785632</v>
      </c>
      <c r="I49" s="24">
        <f t="shared" si="6"/>
        <v>68109055.97564094</v>
      </c>
      <c r="J49" s="6">
        <f t="shared" si="6"/>
        <v>44283890.63065578</v>
      </c>
      <c r="K49" s="25">
        <f t="shared" si="6"/>
        <v>-8337048.9228075</v>
      </c>
    </row>
    <row r="50" spans="1:11" ht="13.5">
      <c r="A50" s="34" t="s">
        <v>51</v>
      </c>
      <c r="B50" s="7">
        <f>+B48-B49</f>
        <v>-114910125.15947042</v>
      </c>
      <c r="C50" s="7">
        <f aca="true" t="shared" si="7" ref="C50:K50">+C48-C49</f>
        <v>-119575903.771844</v>
      </c>
      <c r="D50" s="64">
        <f t="shared" si="7"/>
        <v>-158060819.14793673</v>
      </c>
      <c r="E50" s="65">
        <f t="shared" si="7"/>
        <v>-127635743.83020604</v>
      </c>
      <c r="F50" s="7">
        <f t="shared" si="7"/>
        <v>-124696916.67618327</v>
      </c>
      <c r="G50" s="66">
        <f t="shared" si="7"/>
        <v>-124696916.67618327</v>
      </c>
      <c r="H50" s="67">
        <f t="shared" si="7"/>
        <v>-256584236</v>
      </c>
      <c r="I50" s="65">
        <f t="shared" si="7"/>
        <v>-86651748.97564094</v>
      </c>
      <c r="J50" s="7">
        <f t="shared" si="7"/>
        <v>-40783890.63065578</v>
      </c>
      <c r="K50" s="66">
        <f t="shared" si="7"/>
        <v>13137048.9228075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569101000</v>
      </c>
      <c r="C53" s="6">
        <v>785345370</v>
      </c>
      <c r="D53" s="23">
        <v>576712182</v>
      </c>
      <c r="E53" s="24">
        <v>562067000</v>
      </c>
      <c r="F53" s="6">
        <v>566972277</v>
      </c>
      <c r="G53" s="25">
        <v>566972277</v>
      </c>
      <c r="H53" s="26">
        <v>535313000</v>
      </c>
      <c r="I53" s="24">
        <v>569827000</v>
      </c>
      <c r="J53" s="6">
        <v>565049000</v>
      </c>
      <c r="K53" s="25">
        <v>547107000</v>
      </c>
    </row>
    <row r="54" spans="1:11" ht="13.5">
      <c r="A54" s="22" t="s">
        <v>97</v>
      </c>
      <c r="B54" s="6">
        <v>29978365</v>
      </c>
      <c r="C54" s="6">
        <v>29062842</v>
      </c>
      <c r="D54" s="23">
        <v>31464008</v>
      </c>
      <c r="E54" s="24">
        <v>29825976</v>
      </c>
      <c r="F54" s="6">
        <v>34650000</v>
      </c>
      <c r="G54" s="25">
        <v>34650000</v>
      </c>
      <c r="H54" s="26">
        <v>0</v>
      </c>
      <c r="I54" s="24">
        <v>32962741</v>
      </c>
      <c r="J54" s="6">
        <v>34691142</v>
      </c>
      <c r="K54" s="25">
        <v>36134030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3365557</v>
      </c>
      <c r="C56" s="6">
        <v>4922704</v>
      </c>
      <c r="D56" s="23">
        <v>9647729</v>
      </c>
      <c r="E56" s="24">
        <v>1799577</v>
      </c>
      <c r="F56" s="6">
        <v>12200219</v>
      </c>
      <c r="G56" s="25">
        <v>12200219</v>
      </c>
      <c r="H56" s="26">
        <v>0</v>
      </c>
      <c r="I56" s="24">
        <v>6667707</v>
      </c>
      <c r="J56" s="6">
        <v>6932398</v>
      </c>
      <c r="K56" s="25">
        <v>7335012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1373000</v>
      </c>
      <c r="C59" s="6">
        <v>25105000</v>
      </c>
      <c r="D59" s="23">
        <v>30144000</v>
      </c>
      <c r="E59" s="24">
        <v>31620000</v>
      </c>
      <c r="F59" s="6">
        <v>0</v>
      </c>
      <c r="G59" s="25">
        <v>0</v>
      </c>
      <c r="H59" s="26">
        <v>0</v>
      </c>
      <c r="I59" s="24">
        <v>21759042</v>
      </c>
      <c r="J59" s="6">
        <v>21759042</v>
      </c>
      <c r="K59" s="25">
        <v>21759042</v>
      </c>
    </row>
    <row r="60" spans="1:11" ht="13.5">
      <c r="A60" s="33" t="s">
        <v>58</v>
      </c>
      <c r="B60" s="6">
        <v>1373000</v>
      </c>
      <c r="C60" s="6">
        <v>25105000</v>
      </c>
      <c r="D60" s="23">
        <v>30144000</v>
      </c>
      <c r="E60" s="24">
        <v>31620000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2000</v>
      </c>
      <c r="C65" s="92">
        <v>2000</v>
      </c>
      <c r="D65" s="93">
        <v>2000</v>
      </c>
      <c r="E65" s="91">
        <v>2000</v>
      </c>
      <c r="F65" s="92">
        <v>2000</v>
      </c>
      <c r="G65" s="93">
        <v>2000</v>
      </c>
      <c r="H65" s="94">
        <v>0</v>
      </c>
      <c r="I65" s="91">
        <v>2850</v>
      </c>
      <c r="J65" s="92">
        <v>2850</v>
      </c>
      <c r="K65" s="93">
        <v>2850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0.8570410461823083</v>
      </c>
      <c r="C70" s="5">
        <f aca="true" t="shared" si="8" ref="C70:K70">IF(ISERROR(C71/C72),0,(C71/C72))</f>
        <v>0.6188963074342109</v>
      </c>
      <c r="D70" s="5">
        <f t="shared" si="8"/>
        <v>0.6294067154612115</v>
      </c>
      <c r="E70" s="5">
        <f t="shared" si="8"/>
        <v>0.4113821045132807</v>
      </c>
      <c r="F70" s="5">
        <f t="shared" si="8"/>
        <v>0.44830853823306527</v>
      </c>
      <c r="G70" s="5">
        <f t="shared" si="8"/>
        <v>0.44830853823306527</v>
      </c>
      <c r="H70" s="5">
        <f t="shared" si="8"/>
        <v>0</v>
      </c>
      <c r="I70" s="5">
        <f t="shared" si="8"/>
        <v>0.7890092838909103</v>
      </c>
      <c r="J70" s="5">
        <f t="shared" si="8"/>
        <v>0.7814611894685257</v>
      </c>
      <c r="K70" s="5">
        <f t="shared" si="8"/>
        <v>0.7575995886565653</v>
      </c>
    </row>
    <row r="71" spans="1:11" ht="12.75" hidden="1">
      <c r="A71" s="1" t="s">
        <v>103</v>
      </c>
      <c r="B71" s="1">
        <f>+B83</f>
        <v>96061000</v>
      </c>
      <c r="C71" s="1">
        <f aca="true" t="shared" si="9" ref="C71:K71">+C83</f>
        <v>89233000</v>
      </c>
      <c r="D71" s="1">
        <f t="shared" si="9"/>
        <v>94398000</v>
      </c>
      <c r="E71" s="1">
        <f t="shared" si="9"/>
        <v>62523000</v>
      </c>
      <c r="F71" s="1">
        <f t="shared" si="9"/>
        <v>72884000</v>
      </c>
      <c r="G71" s="1">
        <f t="shared" si="9"/>
        <v>72884000</v>
      </c>
      <c r="H71" s="1">
        <f t="shared" si="9"/>
        <v>85211458</v>
      </c>
      <c r="I71" s="1">
        <f t="shared" si="9"/>
        <v>150780647</v>
      </c>
      <c r="J71" s="1">
        <f t="shared" si="9"/>
        <v>159709613</v>
      </c>
      <c r="K71" s="1">
        <f t="shared" si="9"/>
        <v>166098096</v>
      </c>
    </row>
    <row r="72" spans="1:11" ht="12.75" hidden="1">
      <c r="A72" s="1" t="s">
        <v>104</v>
      </c>
      <c r="B72" s="1">
        <f>+B77</f>
        <v>112084480</v>
      </c>
      <c r="C72" s="1">
        <f aca="true" t="shared" si="10" ref="C72:K72">+C77</f>
        <v>144180857</v>
      </c>
      <c r="D72" s="1">
        <f t="shared" si="10"/>
        <v>149979334</v>
      </c>
      <c r="E72" s="1">
        <f t="shared" si="10"/>
        <v>151982790</v>
      </c>
      <c r="F72" s="1">
        <f t="shared" si="10"/>
        <v>162575534</v>
      </c>
      <c r="G72" s="1">
        <f t="shared" si="10"/>
        <v>162575534</v>
      </c>
      <c r="H72" s="1">
        <f t="shared" si="10"/>
        <v>0</v>
      </c>
      <c r="I72" s="1">
        <f t="shared" si="10"/>
        <v>191101233</v>
      </c>
      <c r="J72" s="1">
        <f t="shared" si="10"/>
        <v>204373058</v>
      </c>
      <c r="K72" s="1">
        <f t="shared" si="10"/>
        <v>219242590</v>
      </c>
    </row>
    <row r="73" spans="1:11" ht="12.75" hidden="1">
      <c r="A73" s="1" t="s">
        <v>105</v>
      </c>
      <c r="B73" s="1">
        <f>+B74</f>
        <v>-34114142.16666669</v>
      </c>
      <c r="C73" s="1">
        <f aca="true" t="shared" si="11" ref="C73:K73">+(C78+C80+C81+C82)-(B78+B80+B81+B82)</f>
        <v>-49619744</v>
      </c>
      <c r="D73" s="1">
        <f t="shared" si="11"/>
        <v>34174851</v>
      </c>
      <c r="E73" s="1">
        <f t="shared" si="11"/>
        <v>24935835</v>
      </c>
      <c r="F73" s="1">
        <f>+(F78+F80+F81+F82)-(D78+D80+D81+D82)</f>
        <v>24935835</v>
      </c>
      <c r="G73" s="1">
        <f>+(G78+G80+G81+G82)-(D78+D80+D81+D82)</f>
        <v>24935835</v>
      </c>
      <c r="H73" s="1">
        <f>+(H78+H80+H81+H82)-(D78+D80+D81+D82)</f>
        <v>70466010</v>
      </c>
      <c r="I73" s="1">
        <f>+(I78+I80+I81+I82)-(E78+E80+E81+E82)</f>
        <v>20267000</v>
      </c>
      <c r="J73" s="1">
        <f t="shared" si="11"/>
        <v>-4865750</v>
      </c>
      <c r="K73" s="1">
        <f t="shared" si="11"/>
        <v>58028423</v>
      </c>
    </row>
    <row r="74" spans="1:11" ht="12.75" hidden="1">
      <c r="A74" s="1" t="s">
        <v>106</v>
      </c>
      <c r="B74" s="1">
        <f>+TREND(C74:E74)</f>
        <v>-34114142.16666669</v>
      </c>
      <c r="C74" s="1">
        <f>+C73</f>
        <v>-49619744</v>
      </c>
      <c r="D74" s="1">
        <f aca="true" t="shared" si="12" ref="D74:K74">+D73</f>
        <v>34174851</v>
      </c>
      <c r="E74" s="1">
        <f t="shared" si="12"/>
        <v>24935835</v>
      </c>
      <c r="F74" s="1">
        <f t="shared" si="12"/>
        <v>24935835</v>
      </c>
      <c r="G74" s="1">
        <f t="shared" si="12"/>
        <v>24935835</v>
      </c>
      <c r="H74" s="1">
        <f t="shared" si="12"/>
        <v>70466010</v>
      </c>
      <c r="I74" s="1">
        <f t="shared" si="12"/>
        <v>20267000</v>
      </c>
      <c r="J74" s="1">
        <f t="shared" si="12"/>
        <v>-4865750</v>
      </c>
      <c r="K74" s="1">
        <f t="shared" si="12"/>
        <v>58028423</v>
      </c>
    </row>
    <row r="75" spans="1:11" ht="12.75" hidden="1">
      <c r="A75" s="1" t="s">
        <v>107</v>
      </c>
      <c r="B75" s="1">
        <f>+B84-(((B80+B81+B78)*B70)-B79)</f>
        <v>114935710.15947042</v>
      </c>
      <c r="C75" s="1">
        <f aca="true" t="shared" si="13" ref="C75:K75">+C84-(((C80+C81+C78)*C70)-C79)</f>
        <v>124544572.771844</v>
      </c>
      <c r="D75" s="1">
        <f t="shared" si="13"/>
        <v>161858819.14793673</v>
      </c>
      <c r="E75" s="1">
        <f t="shared" si="13"/>
        <v>129840743.83020604</v>
      </c>
      <c r="F75" s="1">
        <f t="shared" si="13"/>
        <v>126901916.67618327</v>
      </c>
      <c r="G75" s="1">
        <f t="shared" si="13"/>
        <v>126901916.67618327</v>
      </c>
      <c r="H75" s="1">
        <f t="shared" si="13"/>
        <v>238785632</v>
      </c>
      <c r="I75" s="1">
        <f t="shared" si="13"/>
        <v>68109055.97564094</v>
      </c>
      <c r="J75" s="1">
        <f t="shared" si="13"/>
        <v>44283890.63065578</v>
      </c>
      <c r="K75" s="1">
        <f t="shared" si="13"/>
        <v>-8337048.9228075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112084480</v>
      </c>
      <c r="C77" s="3">
        <v>144180857</v>
      </c>
      <c r="D77" s="3">
        <v>149979334</v>
      </c>
      <c r="E77" s="3">
        <v>151982790</v>
      </c>
      <c r="F77" s="3">
        <v>162575534</v>
      </c>
      <c r="G77" s="3">
        <v>162575534</v>
      </c>
      <c r="H77" s="3">
        <v>0</v>
      </c>
      <c r="I77" s="3">
        <v>191101233</v>
      </c>
      <c r="J77" s="3">
        <v>204373058</v>
      </c>
      <c r="K77" s="3">
        <v>219242590</v>
      </c>
    </row>
    <row r="78" spans="1:11" ht="12.75" hidden="1">
      <c r="A78" s="2" t="s">
        <v>65</v>
      </c>
      <c r="B78" s="3">
        <v>20100</v>
      </c>
      <c r="C78" s="3">
        <v>20100</v>
      </c>
      <c r="D78" s="3">
        <v>0</v>
      </c>
      <c r="E78" s="3">
        <v>0</v>
      </c>
      <c r="F78" s="3">
        <v>0</v>
      </c>
      <c r="G78" s="3">
        <v>0</v>
      </c>
      <c r="H78" s="3">
        <v>-65664</v>
      </c>
      <c r="I78" s="3">
        <v>20000</v>
      </c>
      <c r="J78" s="3">
        <v>20000</v>
      </c>
      <c r="K78" s="3">
        <v>20000</v>
      </c>
    </row>
    <row r="79" spans="1:11" ht="12.75" hidden="1">
      <c r="A79" s="2" t="s">
        <v>66</v>
      </c>
      <c r="B79" s="3">
        <v>175010052</v>
      </c>
      <c r="C79" s="3">
        <v>137216669</v>
      </c>
      <c r="D79" s="3">
        <v>196256000</v>
      </c>
      <c r="E79" s="3">
        <v>162581000</v>
      </c>
      <c r="F79" s="3">
        <v>162581000</v>
      </c>
      <c r="G79" s="3">
        <v>162581000</v>
      </c>
      <c r="H79" s="3">
        <v>238785632</v>
      </c>
      <c r="I79" s="3">
        <v>146894000</v>
      </c>
      <c r="J79" s="3">
        <v>118512740</v>
      </c>
      <c r="K79" s="3">
        <v>107587562</v>
      </c>
    </row>
    <row r="80" spans="1:11" ht="12.75" hidden="1">
      <c r="A80" s="2" t="s">
        <v>67</v>
      </c>
      <c r="B80" s="3">
        <v>45528829</v>
      </c>
      <c r="C80" s="3">
        <v>14540164</v>
      </c>
      <c r="D80" s="3">
        <v>43696100</v>
      </c>
      <c r="E80" s="3">
        <v>54632000</v>
      </c>
      <c r="F80" s="3">
        <v>54632000</v>
      </c>
      <c r="G80" s="3">
        <v>54632000</v>
      </c>
      <c r="H80" s="3">
        <v>95470737</v>
      </c>
      <c r="I80" s="3">
        <v>99833000</v>
      </c>
      <c r="J80" s="3">
        <v>94967250</v>
      </c>
      <c r="K80" s="3">
        <v>152995673</v>
      </c>
    </row>
    <row r="81" spans="1:11" ht="12.75" hidden="1">
      <c r="A81" s="2" t="s">
        <v>68</v>
      </c>
      <c r="B81" s="3">
        <v>24546129</v>
      </c>
      <c r="C81" s="3">
        <v>5915050</v>
      </c>
      <c r="D81" s="3">
        <v>10954065</v>
      </c>
      <c r="E81" s="3">
        <v>24954000</v>
      </c>
      <c r="F81" s="3">
        <v>24954000</v>
      </c>
      <c r="G81" s="3">
        <v>24954000</v>
      </c>
      <c r="H81" s="3">
        <v>29851262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-140160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96061000</v>
      </c>
      <c r="C83" s="3">
        <v>89233000</v>
      </c>
      <c r="D83" s="3">
        <v>94398000</v>
      </c>
      <c r="E83" s="3">
        <v>62523000</v>
      </c>
      <c r="F83" s="3">
        <v>72884000</v>
      </c>
      <c r="G83" s="3">
        <v>72884000</v>
      </c>
      <c r="H83" s="3">
        <v>85211458</v>
      </c>
      <c r="I83" s="3">
        <v>150780647</v>
      </c>
      <c r="J83" s="3">
        <v>159709613</v>
      </c>
      <c r="K83" s="3">
        <v>166098096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1212333</v>
      </c>
      <c r="C5" s="6">
        <v>7518126</v>
      </c>
      <c r="D5" s="23">
        <v>6692201</v>
      </c>
      <c r="E5" s="24">
        <v>7064000</v>
      </c>
      <c r="F5" s="6">
        <v>7064000</v>
      </c>
      <c r="G5" s="25">
        <v>7064000</v>
      </c>
      <c r="H5" s="26">
        <v>0</v>
      </c>
      <c r="I5" s="24">
        <v>11414160</v>
      </c>
      <c r="J5" s="6">
        <v>11414160</v>
      </c>
      <c r="K5" s="25">
        <v>11414160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1748436</v>
      </c>
      <c r="C7" s="6">
        <v>2575812</v>
      </c>
      <c r="D7" s="23">
        <v>1865683</v>
      </c>
      <c r="E7" s="24">
        <v>1100000</v>
      </c>
      <c r="F7" s="6">
        <v>1100000</v>
      </c>
      <c r="G7" s="25">
        <v>1100000</v>
      </c>
      <c r="H7" s="26">
        <v>0</v>
      </c>
      <c r="I7" s="24">
        <v>1150000</v>
      </c>
      <c r="J7" s="6">
        <v>1219000</v>
      </c>
      <c r="K7" s="25">
        <v>1292140</v>
      </c>
    </row>
    <row r="8" spans="1:11" ht="13.5">
      <c r="A8" s="22" t="s">
        <v>20</v>
      </c>
      <c r="B8" s="6">
        <v>70409980</v>
      </c>
      <c r="C8" s="6">
        <v>111019557</v>
      </c>
      <c r="D8" s="23">
        <v>118030912</v>
      </c>
      <c r="E8" s="24">
        <v>91589001</v>
      </c>
      <c r="F8" s="6">
        <v>91589001</v>
      </c>
      <c r="G8" s="25">
        <v>91589001</v>
      </c>
      <c r="H8" s="26">
        <v>0</v>
      </c>
      <c r="I8" s="24">
        <v>109019000</v>
      </c>
      <c r="J8" s="6">
        <v>107733000</v>
      </c>
      <c r="K8" s="25">
        <v>104881001</v>
      </c>
    </row>
    <row r="9" spans="1:11" ht="13.5">
      <c r="A9" s="22" t="s">
        <v>21</v>
      </c>
      <c r="B9" s="6">
        <v>2403878</v>
      </c>
      <c r="C9" s="6">
        <v>1520316</v>
      </c>
      <c r="D9" s="23">
        <v>1023973</v>
      </c>
      <c r="E9" s="24">
        <v>6030000</v>
      </c>
      <c r="F9" s="6">
        <v>6030000</v>
      </c>
      <c r="G9" s="25">
        <v>6030000</v>
      </c>
      <c r="H9" s="26">
        <v>0</v>
      </c>
      <c r="I9" s="24">
        <v>1153161</v>
      </c>
      <c r="J9" s="6">
        <v>1268477</v>
      </c>
      <c r="K9" s="25">
        <v>1395325</v>
      </c>
    </row>
    <row r="10" spans="1:11" ht="25.5">
      <c r="A10" s="27" t="s">
        <v>96</v>
      </c>
      <c r="B10" s="28">
        <f>SUM(B5:B9)</f>
        <v>75774627</v>
      </c>
      <c r="C10" s="29">
        <f aca="true" t="shared" si="0" ref="C10:K10">SUM(C5:C9)</f>
        <v>122633811</v>
      </c>
      <c r="D10" s="30">
        <f t="shared" si="0"/>
        <v>127612769</v>
      </c>
      <c r="E10" s="28">
        <f t="shared" si="0"/>
        <v>105783001</v>
      </c>
      <c r="F10" s="29">
        <f t="shared" si="0"/>
        <v>105783001</v>
      </c>
      <c r="G10" s="31">
        <f t="shared" si="0"/>
        <v>105783001</v>
      </c>
      <c r="H10" s="32">
        <f t="shared" si="0"/>
        <v>0</v>
      </c>
      <c r="I10" s="28">
        <f t="shared" si="0"/>
        <v>122736321</v>
      </c>
      <c r="J10" s="29">
        <f t="shared" si="0"/>
        <v>121634637</v>
      </c>
      <c r="K10" s="31">
        <f t="shared" si="0"/>
        <v>118982626</v>
      </c>
    </row>
    <row r="11" spans="1:11" ht="13.5">
      <c r="A11" s="22" t="s">
        <v>22</v>
      </c>
      <c r="B11" s="6">
        <v>18304088</v>
      </c>
      <c r="C11" s="6">
        <v>19478118</v>
      </c>
      <c r="D11" s="23">
        <v>21804960</v>
      </c>
      <c r="E11" s="24">
        <v>27205000</v>
      </c>
      <c r="F11" s="6">
        <v>27205000</v>
      </c>
      <c r="G11" s="25">
        <v>27205000</v>
      </c>
      <c r="H11" s="26">
        <v>0</v>
      </c>
      <c r="I11" s="24">
        <v>25494701</v>
      </c>
      <c r="J11" s="6">
        <v>27024222</v>
      </c>
      <c r="K11" s="25">
        <v>28916159</v>
      </c>
    </row>
    <row r="12" spans="1:11" ht="13.5">
      <c r="A12" s="22" t="s">
        <v>23</v>
      </c>
      <c r="B12" s="6">
        <v>7699186</v>
      </c>
      <c r="C12" s="6">
        <v>4490720</v>
      </c>
      <c r="D12" s="23">
        <v>8604101</v>
      </c>
      <c r="E12" s="24">
        <v>9113624</v>
      </c>
      <c r="F12" s="6">
        <v>9113624</v>
      </c>
      <c r="G12" s="25">
        <v>9113624</v>
      </c>
      <c r="H12" s="26">
        <v>0</v>
      </c>
      <c r="I12" s="24">
        <v>9221751</v>
      </c>
      <c r="J12" s="6">
        <v>9775059</v>
      </c>
      <c r="K12" s="25">
        <v>10459313</v>
      </c>
    </row>
    <row r="13" spans="1:11" ht="13.5">
      <c r="A13" s="22" t="s">
        <v>97</v>
      </c>
      <c r="B13" s="6">
        <v>0</v>
      </c>
      <c r="C13" s="6">
        <v>17613779</v>
      </c>
      <c r="D13" s="23">
        <v>14477087</v>
      </c>
      <c r="E13" s="24">
        <v>21800000</v>
      </c>
      <c r="F13" s="6">
        <v>21800000</v>
      </c>
      <c r="G13" s="25">
        <v>21800000</v>
      </c>
      <c r="H13" s="26">
        <v>0</v>
      </c>
      <c r="I13" s="24">
        <v>14484713</v>
      </c>
      <c r="J13" s="6">
        <v>14484713</v>
      </c>
      <c r="K13" s="25">
        <v>14484713</v>
      </c>
    </row>
    <row r="14" spans="1:11" ht="13.5">
      <c r="A14" s="22" t="s">
        <v>24</v>
      </c>
      <c r="B14" s="6">
        <v>0</v>
      </c>
      <c r="C14" s="6">
        <v>17924</v>
      </c>
      <c r="D14" s="23">
        <v>204246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1231817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1290663</v>
      </c>
      <c r="D16" s="23">
        <v>1990903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25362950</v>
      </c>
      <c r="C17" s="6">
        <v>45082504</v>
      </c>
      <c r="D17" s="23">
        <v>56403154</v>
      </c>
      <c r="E17" s="24">
        <v>46962998</v>
      </c>
      <c r="F17" s="6">
        <v>46962998</v>
      </c>
      <c r="G17" s="25">
        <v>46962998</v>
      </c>
      <c r="H17" s="26">
        <v>0</v>
      </c>
      <c r="I17" s="24">
        <v>67399002</v>
      </c>
      <c r="J17" s="6">
        <v>61487100</v>
      </c>
      <c r="K17" s="25">
        <v>63782105</v>
      </c>
    </row>
    <row r="18" spans="1:11" ht="13.5">
      <c r="A18" s="34" t="s">
        <v>28</v>
      </c>
      <c r="B18" s="35">
        <f>SUM(B11:B17)</f>
        <v>52598041</v>
      </c>
      <c r="C18" s="36">
        <f aca="true" t="shared" si="1" ref="C18:K18">SUM(C11:C17)</f>
        <v>87973708</v>
      </c>
      <c r="D18" s="37">
        <f t="shared" si="1"/>
        <v>103484451</v>
      </c>
      <c r="E18" s="35">
        <f t="shared" si="1"/>
        <v>105081622</v>
      </c>
      <c r="F18" s="36">
        <f t="shared" si="1"/>
        <v>105081622</v>
      </c>
      <c r="G18" s="38">
        <f t="shared" si="1"/>
        <v>105081622</v>
      </c>
      <c r="H18" s="39">
        <f t="shared" si="1"/>
        <v>0</v>
      </c>
      <c r="I18" s="35">
        <f t="shared" si="1"/>
        <v>116600167</v>
      </c>
      <c r="J18" s="36">
        <f t="shared" si="1"/>
        <v>112771094</v>
      </c>
      <c r="K18" s="38">
        <f t="shared" si="1"/>
        <v>117642290</v>
      </c>
    </row>
    <row r="19" spans="1:11" ht="13.5">
      <c r="A19" s="34" t="s">
        <v>29</v>
      </c>
      <c r="B19" s="40">
        <f>+B10-B18</f>
        <v>23176586</v>
      </c>
      <c r="C19" s="41">
        <f aca="true" t="shared" si="2" ref="C19:K19">+C10-C18</f>
        <v>34660103</v>
      </c>
      <c r="D19" s="42">
        <f t="shared" si="2"/>
        <v>24128318</v>
      </c>
      <c r="E19" s="40">
        <f t="shared" si="2"/>
        <v>701379</v>
      </c>
      <c r="F19" s="41">
        <f t="shared" si="2"/>
        <v>701379</v>
      </c>
      <c r="G19" s="43">
        <f t="shared" si="2"/>
        <v>701379</v>
      </c>
      <c r="H19" s="44">
        <f t="shared" si="2"/>
        <v>0</v>
      </c>
      <c r="I19" s="40">
        <f t="shared" si="2"/>
        <v>6136154</v>
      </c>
      <c r="J19" s="41">
        <f t="shared" si="2"/>
        <v>8863543</v>
      </c>
      <c r="K19" s="43">
        <f t="shared" si="2"/>
        <v>1340336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27696000</v>
      </c>
      <c r="J20" s="6">
        <v>28687000</v>
      </c>
      <c r="K20" s="25">
        <v>30171000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23176586</v>
      </c>
      <c r="C22" s="52">
        <f aca="true" t="shared" si="3" ref="C22:K22">SUM(C19:C21)</f>
        <v>34660103</v>
      </c>
      <c r="D22" s="53">
        <f t="shared" si="3"/>
        <v>24128318</v>
      </c>
      <c r="E22" s="51">
        <f t="shared" si="3"/>
        <v>701379</v>
      </c>
      <c r="F22" s="52">
        <f t="shared" si="3"/>
        <v>701379</v>
      </c>
      <c r="G22" s="54">
        <f t="shared" si="3"/>
        <v>701379</v>
      </c>
      <c r="H22" s="55">
        <f t="shared" si="3"/>
        <v>0</v>
      </c>
      <c r="I22" s="51">
        <f t="shared" si="3"/>
        <v>33832154</v>
      </c>
      <c r="J22" s="52">
        <f t="shared" si="3"/>
        <v>37550543</v>
      </c>
      <c r="K22" s="54">
        <f t="shared" si="3"/>
        <v>31511336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23176586</v>
      </c>
      <c r="C24" s="41">
        <f aca="true" t="shared" si="4" ref="C24:K24">SUM(C22:C23)</f>
        <v>34660103</v>
      </c>
      <c r="D24" s="42">
        <f t="shared" si="4"/>
        <v>24128318</v>
      </c>
      <c r="E24" s="40">
        <f t="shared" si="4"/>
        <v>701379</v>
      </c>
      <c r="F24" s="41">
        <f t="shared" si="4"/>
        <v>701379</v>
      </c>
      <c r="G24" s="43">
        <f t="shared" si="4"/>
        <v>701379</v>
      </c>
      <c r="H24" s="44">
        <f t="shared" si="4"/>
        <v>0</v>
      </c>
      <c r="I24" s="40">
        <f t="shared" si="4"/>
        <v>33832154</v>
      </c>
      <c r="J24" s="41">
        <f t="shared" si="4"/>
        <v>37550543</v>
      </c>
      <c r="K24" s="43">
        <f t="shared" si="4"/>
        <v>31511336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50779157</v>
      </c>
      <c r="C27" s="7">
        <v>117097281</v>
      </c>
      <c r="D27" s="64">
        <v>111314814</v>
      </c>
      <c r="E27" s="65">
        <v>49900000</v>
      </c>
      <c r="F27" s="7">
        <v>49900000</v>
      </c>
      <c r="G27" s="66">
        <v>49900000</v>
      </c>
      <c r="H27" s="67">
        <v>0</v>
      </c>
      <c r="I27" s="65">
        <v>60154000</v>
      </c>
      <c r="J27" s="7">
        <v>45700000</v>
      </c>
      <c r="K27" s="66">
        <v>54308000</v>
      </c>
    </row>
    <row r="28" spans="1:11" ht="13.5">
      <c r="A28" s="68" t="s">
        <v>30</v>
      </c>
      <c r="B28" s="6">
        <v>47032035</v>
      </c>
      <c r="C28" s="6">
        <v>29856000</v>
      </c>
      <c r="D28" s="23">
        <v>24613000</v>
      </c>
      <c r="E28" s="24">
        <v>28383000</v>
      </c>
      <c r="F28" s="6">
        <v>28383000</v>
      </c>
      <c r="G28" s="25">
        <v>28383000</v>
      </c>
      <c r="H28" s="26">
        <v>0</v>
      </c>
      <c r="I28" s="24">
        <v>27696000</v>
      </c>
      <c r="J28" s="6">
        <v>28687000</v>
      </c>
      <c r="K28" s="25">
        <v>30171000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3747122</v>
      </c>
      <c r="C31" s="6">
        <v>87241281</v>
      </c>
      <c r="D31" s="23">
        <v>86701814</v>
      </c>
      <c r="E31" s="24">
        <v>21517000</v>
      </c>
      <c r="F31" s="6">
        <v>21517000</v>
      </c>
      <c r="G31" s="25">
        <v>21517000</v>
      </c>
      <c r="H31" s="26">
        <v>0</v>
      </c>
      <c r="I31" s="24">
        <v>32458000</v>
      </c>
      <c r="J31" s="6">
        <v>17013000</v>
      </c>
      <c r="K31" s="25">
        <v>24137000</v>
      </c>
    </row>
    <row r="32" spans="1:11" ht="13.5">
      <c r="A32" s="34" t="s">
        <v>36</v>
      </c>
      <c r="B32" s="7">
        <f>SUM(B28:B31)</f>
        <v>50779157</v>
      </c>
      <c r="C32" s="7">
        <f aca="true" t="shared" si="5" ref="C32:K32">SUM(C28:C31)</f>
        <v>117097281</v>
      </c>
      <c r="D32" s="64">
        <f t="shared" si="5"/>
        <v>111314814</v>
      </c>
      <c r="E32" s="65">
        <f t="shared" si="5"/>
        <v>49900000</v>
      </c>
      <c r="F32" s="7">
        <f t="shared" si="5"/>
        <v>49900000</v>
      </c>
      <c r="G32" s="66">
        <f t="shared" si="5"/>
        <v>49900000</v>
      </c>
      <c r="H32" s="67">
        <f t="shared" si="5"/>
        <v>0</v>
      </c>
      <c r="I32" s="65">
        <f t="shared" si="5"/>
        <v>60154000</v>
      </c>
      <c r="J32" s="7">
        <f t="shared" si="5"/>
        <v>45700000</v>
      </c>
      <c r="K32" s="66">
        <f t="shared" si="5"/>
        <v>54308000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60810760</v>
      </c>
      <c r="C35" s="6">
        <v>72117785</v>
      </c>
      <c r="D35" s="23">
        <v>50239288</v>
      </c>
      <c r="E35" s="24">
        <v>25304000</v>
      </c>
      <c r="F35" s="6">
        <v>25304000</v>
      </c>
      <c r="G35" s="25">
        <v>25304000</v>
      </c>
      <c r="H35" s="26">
        <v>0</v>
      </c>
      <c r="I35" s="24">
        <v>27400000</v>
      </c>
      <c r="J35" s="6">
        <v>25380000</v>
      </c>
      <c r="K35" s="25">
        <v>24232480</v>
      </c>
    </row>
    <row r="36" spans="1:11" ht="13.5">
      <c r="A36" s="22" t="s">
        <v>39</v>
      </c>
      <c r="B36" s="6">
        <v>144003735</v>
      </c>
      <c r="C36" s="6">
        <v>302303153</v>
      </c>
      <c r="D36" s="23">
        <v>325828774</v>
      </c>
      <c r="E36" s="24">
        <v>0</v>
      </c>
      <c r="F36" s="6">
        <v>0</v>
      </c>
      <c r="G36" s="25">
        <v>0</v>
      </c>
      <c r="H36" s="26">
        <v>0</v>
      </c>
      <c r="I36" s="24">
        <v>204000000</v>
      </c>
      <c r="J36" s="6">
        <v>224400000</v>
      </c>
      <c r="K36" s="25">
        <v>246840000</v>
      </c>
    </row>
    <row r="37" spans="1:11" ht="13.5">
      <c r="A37" s="22" t="s">
        <v>40</v>
      </c>
      <c r="B37" s="6">
        <v>73672612</v>
      </c>
      <c r="C37" s="6">
        <v>54908689</v>
      </c>
      <c r="D37" s="23">
        <v>32173777</v>
      </c>
      <c r="E37" s="24">
        <v>0</v>
      </c>
      <c r="F37" s="6">
        <v>0</v>
      </c>
      <c r="G37" s="25">
        <v>0</v>
      </c>
      <c r="H37" s="26">
        <v>0</v>
      </c>
      <c r="I37" s="24">
        <v>5937000</v>
      </c>
      <c r="J37" s="6">
        <v>5000000</v>
      </c>
      <c r="K37" s="25">
        <v>5000000</v>
      </c>
    </row>
    <row r="38" spans="1:11" ht="13.5">
      <c r="A38" s="22" t="s">
        <v>41</v>
      </c>
      <c r="B38" s="6">
        <v>587152</v>
      </c>
      <c r="C38" s="6">
        <v>546351</v>
      </c>
      <c r="D38" s="23">
        <v>800068</v>
      </c>
      <c r="E38" s="24">
        <v>0</v>
      </c>
      <c r="F38" s="6">
        <v>0</v>
      </c>
      <c r="G38" s="25">
        <v>0</v>
      </c>
      <c r="H38" s="26">
        <v>0</v>
      </c>
      <c r="I38" s="24">
        <v>950000</v>
      </c>
      <c r="J38" s="6">
        <v>950000</v>
      </c>
      <c r="K38" s="25">
        <v>950000</v>
      </c>
    </row>
    <row r="39" spans="1:11" ht="13.5">
      <c r="A39" s="22" t="s">
        <v>42</v>
      </c>
      <c r="B39" s="6">
        <v>130554731</v>
      </c>
      <c r="C39" s="6">
        <v>318965898</v>
      </c>
      <c r="D39" s="23">
        <v>343094217</v>
      </c>
      <c r="E39" s="24">
        <v>25304000</v>
      </c>
      <c r="F39" s="6">
        <v>25304000</v>
      </c>
      <c r="G39" s="25">
        <v>25304000</v>
      </c>
      <c r="H39" s="26">
        <v>0</v>
      </c>
      <c r="I39" s="24">
        <v>224513000</v>
      </c>
      <c r="J39" s="6">
        <v>243830000</v>
      </c>
      <c r="K39" s="25">
        <v>265122480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57058656</v>
      </c>
      <c r="C42" s="6">
        <v>49993638</v>
      </c>
      <c r="D42" s="23">
        <v>13337162</v>
      </c>
      <c r="E42" s="24">
        <v>-23095996</v>
      </c>
      <c r="F42" s="6">
        <v>-23095996</v>
      </c>
      <c r="G42" s="25">
        <v>-23095996</v>
      </c>
      <c r="H42" s="26">
        <v>34007307</v>
      </c>
      <c r="I42" s="24">
        <v>76442971</v>
      </c>
      <c r="J42" s="6">
        <v>67676464</v>
      </c>
      <c r="K42" s="25">
        <v>62612790</v>
      </c>
    </row>
    <row r="43" spans="1:11" ht="13.5">
      <c r="A43" s="22" t="s">
        <v>45</v>
      </c>
      <c r="B43" s="6">
        <v>-18399283</v>
      </c>
      <c r="C43" s="6">
        <v>-46342908</v>
      </c>
      <c r="D43" s="23">
        <v>-40560441</v>
      </c>
      <c r="E43" s="24">
        <v>0</v>
      </c>
      <c r="F43" s="6">
        <v>0</v>
      </c>
      <c r="G43" s="25">
        <v>0</v>
      </c>
      <c r="H43" s="26">
        <v>-35730232</v>
      </c>
      <c r="I43" s="24">
        <v>-46454000</v>
      </c>
      <c r="J43" s="6">
        <v>-42017000</v>
      </c>
      <c r="K43" s="25">
        <v>-40703000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50181780</v>
      </c>
      <c r="C45" s="7">
        <v>53826060</v>
      </c>
      <c r="D45" s="64">
        <v>26602777</v>
      </c>
      <c r="E45" s="65">
        <v>2208004</v>
      </c>
      <c r="F45" s="7">
        <v>2208004</v>
      </c>
      <c r="G45" s="66">
        <v>2208004</v>
      </c>
      <c r="H45" s="67">
        <v>2166699</v>
      </c>
      <c r="I45" s="65">
        <v>56085198</v>
      </c>
      <c r="J45" s="7">
        <v>81744662</v>
      </c>
      <c r="K45" s="66">
        <v>103654452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50181780</v>
      </c>
      <c r="C48" s="6">
        <v>53826056</v>
      </c>
      <c r="D48" s="23">
        <v>26602777</v>
      </c>
      <c r="E48" s="24">
        <v>25304000</v>
      </c>
      <c r="F48" s="6">
        <v>25304000</v>
      </c>
      <c r="G48" s="25">
        <v>25304000</v>
      </c>
      <c r="H48" s="26">
        <v>0</v>
      </c>
      <c r="I48" s="24">
        <v>24100000</v>
      </c>
      <c r="J48" s="6">
        <v>22880000</v>
      </c>
      <c r="K48" s="25">
        <v>23932480</v>
      </c>
    </row>
    <row r="49" spans="1:11" ht="13.5">
      <c r="A49" s="22" t="s">
        <v>50</v>
      </c>
      <c r="B49" s="6">
        <f>+B75</f>
        <v>67155502.2180376</v>
      </c>
      <c r="C49" s="6">
        <f aca="true" t="shared" si="6" ref="C49:K49">+C75</f>
        <v>5279688.94450172</v>
      </c>
      <c r="D49" s="23">
        <f t="shared" si="6"/>
        <v>24886265.24058283</v>
      </c>
      <c r="E49" s="24">
        <f t="shared" si="6"/>
        <v>0</v>
      </c>
      <c r="F49" s="6">
        <f t="shared" si="6"/>
        <v>0</v>
      </c>
      <c r="G49" s="25">
        <f t="shared" si="6"/>
        <v>0</v>
      </c>
      <c r="H49" s="26">
        <f t="shared" si="6"/>
        <v>0</v>
      </c>
      <c r="I49" s="24">
        <f t="shared" si="6"/>
        <v>1012643.7350490205</v>
      </c>
      <c r="J49" s="6">
        <f t="shared" si="6"/>
        <v>2488583.801617913</v>
      </c>
      <c r="K49" s="25">
        <f t="shared" si="6"/>
        <v>4698507.972802966</v>
      </c>
    </row>
    <row r="50" spans="1:11" ht="13.5">
      <c r="A50" s="34" t="s">
        <v>51</v>
      </c>
      <c r="B50" s="7">
        <f>+B48-B49</f>
        <v>-16973722.218037605</v>
      </c>
      <c r="C50" s="7">
        <f aca="true" t="shared" si="7" ref="C50:K50">+C48-C49</f>
        <v>48546367.05549828</v>
      </c>
      <c r="D50" s="64">
        <f t="shared" si="7"/>
        <v>1716511.7594171688</v>
      </c>
      <c r="E50" s="65">
        <f t="shared" si="7"/>
        <v>25304000</v>
      </c>
      <c r="F50" s="7">
        <f t="shared" si="7"/>
        <v>25304000</v>
      </c>
      <c r="G50" s="66">
        <f t="shared" si="7"/>
        <v>25304000</v>
      </c>
      <c r="H50" s="67">
        <f t="shared" si="7"/>
        <v>0</v>
      </c>
      <c r="I50" s="65">
        <f t="shared" si="7"/>
        <v>23087356.26495098</v>
      </c>
      <c r="J50" s="7">
        <f t="shared" si="7"/>
        <v>20391416.198382087</v>
      </c>
      <c r="K50" s="66">
        <f t="shared" si="7"/>
        <v>19233972.027197033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50779157</v>
      </c>
      <c r="C53" s="6">
        <v>117097281</v>
      </c>
      <c r="D53" s="23">
        <v>111394814</v>
      </c>
      <c r="E53" s="24">
        <v>49900000</v>
      </c>
      <c r="F53" s="6">
        <v>49900000</v>
      </c>
      <c r="G53" s="25">
        <v>49900000</v>
      </c>
      <c r="H53" s="26">
        <v>0</v>
      </c>
      <c r="I53" s="24">
        <v>60154000</v>
      </c>
      <c r="J53" s="6">
        <v>45700000</v>
      </c>
      <c r="K53" s="25">
        <v>54308000</v>
      </c>
    </row>
    <row r="54" spans="1:11" ht="13.5">
      <c r="A54" s="22" t="s">
        <v>97</v>
      </c>
      <c r="B54" s="6">
        <v>0</v>
      </c>
      <c r="C54" s="6">
        <v>17613779</v>
      </c>
      <c r="D54" s="23">
        <v>14477087</v>
      </c>
      <c r="E54" s="24">
        <v>21800000</v>
      </c>
      <c r="F54" s="6">
        <v>21800000</v>
      </c>
      <c r="G54" s="25">
        <v>21800000</v>
      </c>
      <c r="H54" s="26">
        <v>0</v>
      </c>
      <c r="I54" s="24">
        <v>14484713</v>
      </c>
      <c r="J54" s="6">
        <v>14484713</v>
      </c>
      <c r="K54" s="25">
        <v>14484713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2500000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16450000</v>
      </c>
      <c r="J56" s="6">
        <v>12171000</v>
      </c>
      <c r="K56" s="25">
        <v>13005000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4736</v>
      </c>
      <c r="J62" s="92">
        <v>4736</v>
      </c>
      <c r="K62" s="93">
        <v>4736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4978</v>
      </c>
      <c r="J63" s="92">
        <v>4978</v>
      </c>
      <c r="K63" s="93">
        <v>4978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28279</v>
      </c>
      <c r="J64" s="92">
        <v>28279</v>
      </c>
      <c r="K64" s="93">
        <v>28279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0.6131453612634882</v>
      </c>
      <c r="C70" s="5">
        <f aca="true" t="shared" si="8" ref="C70:K70">IF(ISERROR(C71/C72),0,(C71/C72))</f>
        <v>2.7131934906480564</v>
      </c>
      <c r="D70" s="5">
        <f t="shared" si="8"/>
        <v>0.3083158829751636</v>
      </c>
      <c r="E70" s="5">
        <f t="shared" si="8"/>
        <v>0.8258744463112876</v>
      </c>
      <c r="F70" s="5">
        <f t="shared" si="8"/>
        <v>0.8258744463112876</v>
      </c>
      <c r="G70" s="5">
        <f t="shared" si="8"/>
        <v>0.8258744463112876</v>
      </c>
      <c r="H70" s="5">
        <f t="shared" si="8"/>
        <v>0</v>
      </c>
      <c r="I70" s="5">
        <f t="shared" si="8"/>
        <v>1.4922291711972664</v>
      </c>
      <c r="J70" s="5">
        <f t="shared" si="8"/>
        <v>1.0045664793528348</v>
      </c>
      <c r="K70" s="5">
        <f t="shared" si="8"/>
        <v>1.0049734239901136</v>
      </c>
    </row>
    <row r="71" spans="1:11" ht="12.75" hidden="1">
      <c r="A71" s="1" t="s">
        <v>103</v>
      </c>
      <c r="B71" s="1">
        <f>+B83</f>
        <v>2217263</v>
      </c>
      <c r="C71" s="1">
        <f aca="true" t="shared" si="9" ref="C71:K71">+C83</f>
        <v>24523042</v>
      </c>
      <c r="D71" s="1">
        <f t="shared" si="9"/>
        <v>2379019</v>
      </c>
      <c r="E71" s="1">
        <f t="shared" si="9"/>
        <v>10814000</v>
      </c>
      <c r="F71" s="1">
        <f t="shared" si="9"/>
        <v>10814000</v>
      </c>
      <c r="G71" s="1">
        <f t="shared" si="9"/>
        <v>10814000</v>
      </c>
      <c r="H71" s="1">
        <f t="shared" si="9"/>
        <v>30099277</v>
      </c>
      <c r="I71" s="1">
        <f t="shared" si="9"/>
        <v>18753323</v>
      </c>
      <c r="J71" s="1">
        <f t="shared" si="9"/>
        <v>12740552</v>
      </c>
      <c r="K71" s="1">
        <f t="shared" si="9"/>
        <v>12873192</v>
      </c>
    </row>
    <row r="72" spans="1:11" ht="12.75" hidden="1">
      <c r="A72" s="1" t="s">
        <v>104</v>
      </c>
      <c r="B72" s="1">
        <f>+B77</f>
        <v>3616211</v>
      </c>
      <c r="C72" s="1">
        <f aca="true" t="shared" si="10" ref="C72:K72">+C77</f>
        <v>9038442</v>
      </c>
      <c r="D72" s="1">
        <f t="shared" si="10"/>
        <v>7716174</v>
      </c>
      <c r="E72" s="1">
        <f t="shared" si="10"/>
        <v>13094000</v>
      </c>
      <c r="F72" s="1">
        <f t="shared" si="10"/>
        <v>13094000</v>
      </c>
      <c r="G72" s="1">
        <f t="shared" si="10"/>
        <v>13094000</v>
      </c>
      <c r="H72" s="1">
        <f t="shared" si="10"/>
        <v>0</v>
      </c>
      <c r="I72" s="1">
        <f t="shared" si="10"/>
        <v>12567321</v>
      </c>
      <c r="J72" s="1">
        <f t="shared" si="10"/>
        <v>12682637</v>
      </c>
      <c r="K72" s="1">
        <f t="shared" si="10"/>
        <v>12809485</v>
      </c>
    </row>
    <row r="73" spans="1:11" ht="12.75" hidden="1">
      <c r="A73" s="1" t="s">
        <v>105</v>
      </c>
      <c r="B73" s="1">
        <f>+B74</f>
        <v>12106636.666666668</v>
      </c>
      <c r="C73" s="1">
        <f aca="true" t="shared" si="11" ref="C73:K73">+(C78+C80+C81+C82)-(B78+B80+B81+B82)</f>
        <v>7662749</v>
      </c>
      <c r="D73" s="1">
        <f t="shared" si="11"/>
        <v>5344782</v>
      </c>
      <c r="E73" s="1">
        <f t="shared" si="11"/>
        <v>-23636511</v>
      </c>
      <c r="F73" s="1">
        <f>+(F78+F80+F81+F82)-(D78+D80+D81+D82)</f>
        <v>-23636511</v>
      </c>
      <c r="G73" s="1">
        <f>+(G78+G80+G81+G82)-(D78+D80+D81+D82)</f>
        <v>-23636511</v>
      </c>
      <c r="H73" s="1">
        <f>+(H78+H80+H81+H82)-(D78+D80+D81+D82)</f>
        <v>-23636511</v>
      </c>
      <c r="I73" s="1">
        <f>+(I78+I80+I81+I82)-(E78+E80+E81+E82)</f>
        <v>3300000</v>
      </c>
      <c r="J73" s="1">
        <f t="shared" si="11"/>
        <v>-800000</v>
      </c>
      <c r="K73" s="1">
        <f t="shared" si="11"/>
        <v>-2200000</v>
      </c>
    </row>
    <row r="74" spans="1:11" ht="12.75" hidden="1">
      <c r="A74" s="1" t="s">
        <v>106</v>
      </c>
      <c r="B74" s="1">
        <f>+TREND(C74:E74)</f>
        <v>12106636.666666668</v>
      </c>
      <c r="C74" s="1">
        <f>+C73</f>
        <v>7662749</v>
      </c>
      <c r="D74" s="1">
        <f aca="true" t="shared" si="12" ref="D74:K74">+D73</f>
        <v>5344782</v>
      </c>
      <c r="E74" s="1">
        <f t="shared" si="12"/>
        <v>-23636511</v>
      </c>
      <c r="F74" s="1">
        <f t="shared" si="12"/>
        <v>-23636511</v>
      </c>
      <c r="G74" s="1">
        <f t="shared" si="12"/>
        <v>-23636511</v>
      </c>
      <c r="H74" s="1">
        <f t="shared" si="12"/>
        <v>-23636511</v>
      </c>
      <c r="I74" s="1">
        <f t="shared" si="12"/>
        <v>3300000</v>
      </c>
      <c r="J74" s="1">
        <f t="shared" si="12"/>
        <v>-800000</v>
      </c>
      <c r="K74" s="1">
        <f t="shared" si="12"/>
        <v>-2200000</v>
      </c>
    </row>
    <row r="75" spans="1:11" ht="12.75" hidden="1">
      <c r="A75" s="1" t="s">
        <v>107</v>
      </c>
      <c r="B75" s="1">
        <f>+B84-(((B80+B81+B78)*B70)-B79)</f>
        <v>67155502.2180376</v>
      </c>
      <c r="C75" s="1">
        <f aca="true" t="shared" si="13" ref="C75:K75">+C84-(((C80+C81+C78)*C70)-C79)</f>
        <v>5279688.94450172</v>
      </c>
      <c r="D75" s="1">
        <f t="shared" si="13"/>
        <v>24886265.24058283</v>
      </c>
      <c r="E75" s="1">
        <f t="shared" si="13"/>
        <v>0</v>
      </c>
      <c r="F75" s="1">
        <f t="shared" si="13"/>
        <v>0</v>
      </c>
      <c r="G75" s="1">
        <f t="shared" si="13"/>
        <v>0</v>
      </c>
      <c r="H75" s="1">
        <f t="shared" si="13"/>
        <v>0</v>
      </c>
      <c r="I75" s="1">
        <f t="shared" si="13"/>
        <v>1012643.7350490205</v>
      </c>
      <c r="J75" s="1">
        <f t="shared" si="13"/>
        <v>2488583.801617913</v>
      </c>
      <c r="K75" s="1">
        <f t="shared" si="13"/>
        <v>4698507.972802966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3616211</v>
      </c>
      <c r="C77" s="3">
        <v>9038442</v>
      </c>
      <c r="D77" s="3">
        <v>7716174</v>
      </c>
      <c r="E77" s="3">
        <v>13094000</v>
      </c>
      <c r="F77" s="3">
        <v>13094000</v>
      </c>
      <c r="G77" s="3">
        <v>13094000</v>
      </c>
      <c r="H77" s="3">
        <v>0</v>
      </c>
      <c r="I77" s="3">
        <v>12567321</v>
      </c>
      <c r="J77" s="3">
        <v>12682637</v>
      </c>
      <c r="K77" s="3">
        <v>12809485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73672612</v>
      </c>
      <c r="C79" s="3">
        <v>54908689</v>
      </c>
      <c r="D79" s="3">
        <v>32173777</v>
      </c>
      <c r="E79" s="3">
        <v>0</v>
      </c>
      <c r="F79" s="3">
        <v>0</v>
      </c>
      <c r="G79" s="3">
        <v>0</v>
      </c>
      <c r="H79" s="3">
        <v>0</v>
      </c>
      <c r="I79" s="3">
        <v>5937000</v>
      </c>
      <c r="J79" s="3">
        <v>5000000</v>
      </c>
      <c r="K79" s="3">
        <v>5000000</v>
      </c>
    </row>
    <row r="80" spans="1:11" ht="12.75" hidden="1">
      <c r="A80" s="2" t="s">
        <v>67</v>
      </c>
      <c r="B80" s="3">
        <v>3794525</v>
      </c>
      <c r="C80" s="3">
        <v>9801811</v>
      </c>
      <c r="D80" s="3">
        <v>2641114</v>
      </c>
      <c r="E80" s="3">
        <v>0</v>
      </c>
      <c r="F80" s="3">
        <v>0</v>
      </c>
      <c r="G80" s="3">
        <v>0</v>
      </c>
      <c r="H80" s="3">
        <v>0</v>
      </c>
      <c r="I80" s="3">
        <v>3300000</v>
      </c>
      <c r="J80" s="3">
        <v>2500000</v>
      </c>
      <c r="K80" s="3">
        <v>300000</v>
      </c>
    </row>
    <row r="81" spans="1:11" ht="12.75" hidden="1">
      <c r="A81" s="2" t="s">
        <v>68</v>
      </c>
      <c r="B81" s="3">
        <v>6834455</v>
      </c>
      <c r="C81" s="3">
        <v>8489918</v>
      </c>
      <c r="D81" s="3">
        <v>20995397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2217263</v>
      </c>
      <c r="C83" s="3">
        <v>24523042</v>
      </c>
      <c r="D83" s="3">
        <v>2379019</v>
      </c>
      <c r="E83" s="3">
        <v>10814000</v>
      </c>
      <c r="F83" s="3">
        <v>10814000</v>
      </c>
      <c r="G83" s="3">
        <v>10814000</v>
      </c>
      <c r="H83" s="3">
        <v>30099277</v>
      </c>
      <c r="I83" s="3">
        <v>18753323</v>
      </c>
      <c r="J83" s="3">
        <v>12740552</v>
      </c>
      <c r="K83" s="3">
        <v>12873192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2806000</v>
      </c>
      <c r="C7" s="6">
        <v>3781000</v>
      </c>
      <c r="D7" s="23">
        <v>3645000</v>
      </c>
      <c r="E7" s="24">
        <v>3512560</v>
      </c>
      <c r="F7" s="6">
        <v>3512560</v>
      </c>
      <c r="G7" s="25">
        <v>3512560</v>
      </c>
      <c r="H7" s="26">
        <v>0</v>
      </c>
      <c r="I7" s="24">
        <v>2950000</v>
      </c>
      <c r="J7" s="6">
        <v>3090000</v>
      </c>
      <c r="K7" s="25">
        <v>3534000</v>
      </c>
    </row>
    <row r="8" spans="1:11" ht="13.5">
      <c r="A8" s="22" t="s">
        <v>20</v>
      </c>
      <c r="B8" s="6">
        <v>201025000</v>
      </c>
      <c r="C8" s="6">
        <v>161350000</v>
      </c>
      <c r="D8" s="23">
        <v>230805530</v>
      </c>
      <c r="E8" s="24">
        <v>234849699</v>
      </c>
      <c r="F8" s="6">
        <v>232590000</v>
      </c>
      <c r="G8" s="25">
        <v>232590000</v>
      </c>
      <c r="H8" s="26">
        <v>0</v>
      </c>
      <c r="I8" s="24">
        <v>267173000</v>
      </c>
      <c r="J8" s="6">
        <v>287962337</v>
      </c>
      <c r="K8" s="25">
        <v>310288259</v>
      </c>
    </row>
    <row r="9" spans="1:11" ht="13.5">
      <c r="A9" s="22" t="s">
        <v>21</v>
      </c>
      <c r="B9" s="6">
        <v>1188000</v>
      </c>
      <c r="C9" s="6">
        <v>995000</v>
      </c>
      <c r="D9" s="23">
        <v>1593703</v>
      </c>
      <c r="E9" s="24">
        <v>27927000</v>
      </c>
      <c r="F9" s="6">
        <v>855444</v>
      </c>
      <c r="G9" s="25">
        <v>855444</v>
      </c>
      <c r="H9" s="26">
        <v>0</v>
      </c>
      <c r="I9" s="24">
        <v>45715000</v>
      </c>
      <c r="J9" s="6">
        <v>14567000</v>
      </c>
      <c r="K9" s="25">
        <v>24201000</v>
      </c>
    </row>
    <row r="10" spans="1:11" ht="25.5">
      <c r="A10" s="27" t="s">
        <v>96</v>
      </c>
      <c r="B10" s="28">
        <f>SUM(B5:B9)</f>
        <v>205019000</v>
      </c>
      <c r="C10" s="29">
        <f aca="true" t="shared" si="0" ref="C10:K10">SUM(C5:C9)</f>
        <v>166126000</v>
      </c>
      <c r="D10" s="30">
        <f t="shared" si="0"/>
        <v>236044233</v>
      </c>
      <c r="E10" s="28">
        <f t="shared" si="0"/>
        <v>266289259</v>
      </c>
      <c r="F10" s="29">
        <f t="shared" si="0"/>
        <v>236958004</v>
      </c>
      <c r="G10" s="31">
        <f t="shared" si="0"/>
        <v>236958004</v>
      </c>
      <c r="H10" s="32">
        <f t="shared" si="0"/>
        <v>0</v>
      </c>
      <c r="I10" s="28">
        <f t="shared" si="0"/>
        <v>315838000</v>
      </c>
      <c r="J10" s="29">
        <f t="shared" si="0"/>
        <v>305619337</v>
      </c>
      <c r="K10" s="31">
        <f t="shared" si="0"/>
        <v>338023259</v>
      </c>
    </row>
    <row r="11" spans="1:11" ht="13.5">
      <c r="A11" s="22" t="s">
        <v>22</v>
      </c>
      <c r="B11" s="6">
        <v>67396000</v>
      </c>
      <c r="C11" s="6">
        <v>65056000</v>
      </c>
      <c r="D11" s="23">
        <v>92374000</v>
      </c>
      <c r="E11" s="24">
        <v>89505338</v>
      </c>
      <c r="F11" s="6">
        <v>85974148</v>
      </c>
      <c r="G11" s="25">
        <v>85974148</v>
      </c>
      <c r="H11" s="26">
        <v>0</v>
      </c>
      <c r="I11" s="24">
        <v>91373000</v>
      </c>
      <c r="J11" s="6">
        <v>95361000</v>
      </c>
      <c r="K11" s="25">
        <v>100984000</v>
      </c>
    </row>
    <row r="12" spans="1:11" ht="13.5">
      <c r="A12" s="22" t="s">
        <v>23</v>
      </c>
      <c r="B12" s="6">
        <v>4954000</v>
      </c>
      <c r="C12" s="6">
        <v>5288000</v>
      </c>
      <c r="D12" s="23">
        <v>5620000</v>
      </c>
      <c r="E12" s="24">
        <v>5763342</v>
      </c>
      <c r="F12" s="6">
        <v>6339054</v>
      </c>
      <c r="G12" s="25">
        <v>6339054</v>
      </c>
      <c r="H12" s="26">
        <v>0</v>
      </c>
      <c r="I12" s="24">
        <v>6228000</v>
      </c>
      <c r="J12" s="6">
        <v>6570000</v>
      </c>
      <c r="K12" s="25">
        <v>6921000</v>
      </c>
    </row>
    <row r="13" spans="1:11" ht="13.5">
      <c r="A13" s="22" t="s">
        <v>97</v>
      </c>
      <c r="B13" s="6">
        <v>48591000</v>
      </c>
      <c r="C13" s="6">
        <v>36486000</v>
      </c>
      <c r="D13" s="23">
        <v>42049000</v>
      </c>
      <c r="E13" s="24">
        <v>3460733</v>
      </c>
      <c r="F13" s="6">
        <v>3461000</v>
      </c>
      <c r="G13" s="25">
        <v>3461000</v>
      </c>
      <c r="H13" s="26">
        <v>0</v>
      </c>
      <c r="I13" s="24">
        <v>50193000</v>
      </c>
      <c r="J13" s="6">
        <v>51609000</v>
      </c>
      <c r="K13" s="25">
        <v>53226000</v>
      </c>
    </row>
    <row r="14" spans="1:11" ht="13.5">
      <c r="A14" s="22" t="s">
        <v>24</v>
      </c>
      <c r="B14" s="6">
        <v>19000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111000</v>
      </c>
      <c r="J14" s="6">
        <v>112000</v>
      </c>
      <c r="K14" s="25">
        <v>118000</v>
      </c>
    </row>
    <row r="15" spans="1:11" ht="13.5">
      <c r="A15" s="22" t="s">
        <v>25</v>
      </c>
      <c r="B15" s="6">
        <v>47173000</v>
      </c>
      <c r="C15" s="6">
        <v>52552000</v>
      </c>
      <c r="D15" s="23">
        <v>61174000</v>
      </c>
      <c r="E15" s="24">
        <v>65577400</v>
      </c>
      <c r="F15" s="6">
        <v>49266000</v>
      </c>
      <c r="G15" s="25">
        <v>49266000</v>
      </c>
      <c r="H15" s="26">
        <v>0</v>
      </c>
      <c r="I15" s="24">
        <v>102062000</v>
      </c>
      <c r="J15" s="6">
        <v>116500000</v>
      </c>
      <c r="K15" s="25">
        <v>110525000</v>
      </c>
    </row>
    <row r="16" spans="1:11" ht="13.5">
      <c r="A16" s="33" t="s">
        <v>26</v>
      </c>
      <c r="B16" s="6">
        <v>32891000</v>
      </c>
      <c r="C16" s="6">
        <v>77370000</v>
      </c>
      <c r="D16" s="23">
        <v>56337000</v>
      </c>
      <c r="E16" s="24">
        <v>46027000</v>
      </c>
      <c r="F16" s="6">
        <v>45451000</v>
      </c>
      <c r="G16" s="25">
        <v>45451000</v>
      </c>
      <c r="H16" s="26">
        <v>0</v>
      </c>
      <c r="I16" s="24">
        <v>43450000</v>
      </c>
      <c r="J16" s="6">
        <v>17499000</v>
      </c>
      <c r="K16" s="25">
        <v>19407000</v>
      </c>
    </row>
    <row r="17" spans="1:11" ht="13.5">
      <c r="A17" s="22" t="s">
        <v>27</v>
      </c>
      <c r="B17" s="6">
        <v>91346000</v>
      </c>
      <c r="C17" s="6">
        <v>102276000</v>
      </c>
      <c r="D17" s="23">
        <v>130437093</v>
      </c>
      <c r="E17" s="24">
        <v>40200129</v>
      </c>
      <c r="F17" s="6">
        <v>41722202</v>
      </c>
      <c r="G17" s="25">
        <v>41722202</v>
      </c>
      <c r="H17" s="26">
        <v>0</v>
      </c>
      <c r="I17" s="24">
        <v>319819000</v>
      </c>
      <c r="J17" s="6">
        <v>304789000</v>
      </c>
      <c r="K17" s="25">
        <v>324254429</v>
      </c>
    </row>
    <row r="18" spans="1:11" ht="13.5">
      <c r="A18" s="34" t="s">
        <v>28</v>
      </c>
      <c r="B18" s="35">
        <f>SUM(B11:B17)</f>
        <v>292370000</v>
      </c>
      <c r="C18" s="36">
        <f aca="true" t="shared" si="1" ref="C18:K18">SUM(C11:C17)</f>
        <v>339028000</v>
      </c>
      <c r="D18" s="37">
        <f t="shared" si="1"/>
        <v>387991093</v>
      </c>
      <c r="E18" s="35">
        <f t="shared" si="1"/>
        <v>250533942</v>
      </c>
      <c r="F18" s="36">
        <f t="shared" si="1"/>
        <v>232213404</v>
      </c>
      <c r="G18" s="38">
        <f t="shared" si="1"/>
        <v>232213404</v>
      </c>
      <c r="H18" s="39">
        <f t="shared" si="1"/>
        <v>0</v>
      </c>
      <c r="I18" s="35">
        <f t="shared" si="1"/>
        <v>613236000</v>
      </c>
      <c r="J18" s="36">
        <f t="shared" si="1"/>
        <v>592440000</v>
      </c>
      <c r="K18" s="38">
        <f t="shared" si="1"/>
        <v>615435429</v>
      </c>
    </row>
    <row r="19" spans="1:11" ht="13.5">
      <c r="A19" s="34" t="s">
        <v>29</v>
      </c>
      <c r="B19" s="40">
        <f>+B10-B18</f>
        <v>-87351000</v>
      </c>
      <c r="C19" s="41">
        <f aca="true" t="shared" si="2" ref="C19:K19">+C10-C18</f>
        <v>-172902000</v>
      </c>
      <c r="D19" s="42">
        <f t="shared" si="2"/>
        <v>-151946860</v>
      </c>
      <c r="E19" s="40">
        <f t="shared" si="2"/>
        <v>15755317</v>
      </c>
      <c r="F19" s="41">
        <f t="shared" si="2"/>
        <v>4744600</v>
      </c>
      <c r="G19" s="43">
        <f t="shared" si="2"/>
        <v>4744600</v>
      </c>
      <c r="H19" s="44">
        <f t="shared" si="2"/>
        <v>0</v>
      </c>
      <c r="I19" s="40">
        <f t="shared" si="2"/>
        <v>-297398000</v>
      </c>
      <c r="J19" s="41">
        <f t="shared" si="2"/>
        <v>-286820663</v>
      </c>
      <c r="K19" s="43">
        <f t="shared" si="2"/>
        <v>-277412170</v>
      </c>
    </row>
    <row r="20" spans="1:11" ht="13.5">
      <c r="A20" s="22" t="s">
        <v>30</v>
      </c>
      <c r="B20" s="24">
        <v>312306000</v>
      </c>
      <c r="C20" s="6">
        <v>228392000</v>
      </c>
      <c r="D20" s="23">
        <v>200243090</v>
      </c>
      <c r="E20" s="24">
        <v>188833550</v>
      </c>
      <c r="F20" s="6">
        <v>224705550</v>
      </c>
      <c r="G20" s="25">
        <v>224705550</v>
      </c>
      <c r="H20" s="26">
        <v>0</v>
      </c>
      <c r="I20" s="24">
        <v>260998944</v>
      </c>
      <c r="J20" s="6">
        <v>251749330</v>
      </c>
      <c r="K20" s="25">
        <v>256563000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-204145350</v>
      </c>
      <c r="F21" s="46">
        <v>0</v>
      </c>
      <c r="G21" s="48">
        <v>0</v>
      </c>
      <c r="H21" s="49">
        <v>0</v>
      </c>
      <c r="I21" s="45">
        <v>-275564000</v>
      </c>
      <c r="J21" s="46">
        <v>-260406000</v>
      </c>
      <c r="K21" s="48">
        <v>-300819614</v>
      </c>
    </row>
    <row r="22" spans="1:11" ht="25.5">
      <c r="A22" s="50" t="s">
        <v>99</v>
      </c>
      <c r="B22" s="51">
        <f>SUM(B19:B21)</f>
        <v>224955000</v>
      </c>
      <c r="C22" s="52">
        <f aca="true" t="shared" si="3" ref="C22:K22">SUM(C19:C21)</f>
        <v>55490000</v>
      </c>
      <c r="D22" s="53">
        <f t="shared" si="3"/>
        <v>48296230</v>
      </c>
      <c r="E22" s="51">
        <f t="shared" si="3"/>
        <v>443517</v>
      </c>
      <c r="F22" s="52">
        <f t="shared" si="3"/>
        <v>229450150</v>
      </c>
      <c r="G22" s="54">
        <f t="shared" si="3"/>
        <v>229450150</v>
      </c>
      <c r="H22" s="55">
        <f t="shared" si="3"/>
        <v>0</v>
      </c>
      <c r="I22" s="51">
        <f t="shared" si="3"/>
        <v>-311963056</v>
      </c>
      <c r="J22" s="52">
        <f t="shared" si="3"/>
        <v>-295477333</v>
      </c>
      <c r="K22" s="54">
        <f t="shared" si="3"/>
        <v>-321668784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224955000</v>
      </c>
      <c r="C24" s="41">
        <f aca="true" t="shared" si="4" ref="C24:K24">SUM(C22:C23)</f>
        <v>55490000</v>
      </c>
      <c r="D24" s="42">
        <f t="shared" si="4"/>
        <v>48296230</v>
      </c>
      <c r="E24" s="40">
        <f t="shared" si="4"/>
        <v>443517</v>
      </c>
      <c r="F24" s="41">
        <f t="shared" si="4"/>
        <v>229450150</v>
      </c>
      <c r="G24" s="43">
        <f t="shared" si="4"/>
        <v>229450150</v>
      </c>
      <c r="H24" s="44">
        <f t="shared" si="4"/>
        <v>0</v>
      </c>
      <c r="I24" s="40">
        <f t="shared" si="4"/>
        <v>-311963056</v>
      </c>
      <c r="J24" s="41">
        <f t="shared" si="4"/>
        <v>-295477333</v>
      </c>
      <c r="K24" s="43">
        <f t="shared" si="4"/>
        <v>-321668784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277953000</v>
      </c>
      <c r="C27" s="7">
        <v>91842000</v>
      </c>
      <c r="D27" s="64">
        <v>131671000</v>
      </c>
      <c r="E27" s="65">
        <v>204145350</v>
      </c>
      <c r="F27" s="7">
        <v>229447000</v>
      </c>
      <c r="G27" s="66">
        <v>229447000</v>
      </c>
      <c r="H27" s="67">
        <v>0</v>
      </c>
      <c r="I27" s="65">
        <v>264864000</v>
      </c>
      <c r="J27" s="7">
        <v>255634000</v>
      </c>
      <c r="K27" s="66">
        <v>262370000</v>
      </c>
    </row>
    <row r="28" spans="1:11" ht="13.5">
      <c r="A28" s="68" t="s">
        <v>30</v>
      </c>
      <c r="B28" s="6">
        <v>277953000</v>
      </c>
      <c r="C28" s="6">
        <v>91842000</v>
      </c>
      <c r="D28" s="23">
        <v>131671000</v>
      </c>
      <c r="E28" s="24">
        <v>204145350</v>
      </c>
      <c r="F28" s="6">
        <v>229447000</v>
      </c>
      <c r="G28" s="25">
        <v>229447000</v>
      </c>
      <c r="H28" s="26">
        <v>0</v>
      </c>
      <c r="I28" s="24">
        <v>264864000</v>
      </c>
      <c r="J28" s="6">
        <v>255634000</v>
      </c>
      <c r="K28" s="25">
        <v>262370000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277953000</v>
      </c>
      <c r="C32" s="7">
        <f aca="true" t="shared" si="5" ref="C32:K32">SUM(C28:C31)</f>
        <v>91842000</v>
      </c>
      <c r="D32" s="64">
        <f t="shared" si="5"/>
        <v>131671000</v>
      </c>
      <c r="E32" s="65">
        <f t="shared" si="5"/>
        <v>204145350</v>
      </c>
      <c r="F32" s="7">
        <f t="shared" si="5"/>
        <v>229447000</v>
      </c>
      <c r="G32" s="66">
        <f t="shared" si="5"/>
        <v>229447000</v>
      </c>
      <c r="H32" s="67">
        <f t="shared" si="5"/>
        <v>0</v>
      </c>
      <c r="I32" s="65">
        <f t="shared" si="5"/>
        <v>264864000</v>
      </c>
      <c r="J32" s="7">
        <f t="shared" si="5"/>
        <v>255634000</v>
      </c>
      <c r="K32" s="66">
        <f t="shared" si="5"/>
        <v>262370000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157498000</v>
      </c>
      <c r="C35" s="6">
        <v>138561048</v>
      </c>
      <c r="D35" s="23">
        <v>105514115</v>
      </c>
      <c r="E35" s="24">
        <v>239488085</v>
      </c>
      <c r="F35" s="6">
        <v>239488000</v>
      </c>
      <c r="G35" s="25">
        <v>239488000</v>
      </c>
      <c r="H35" s="26">
        <v>118541214</v>
      </c>
      <c r="I35" s="24">
        <v>223057000</v>
      </c>
      <c r="J35" s="6">
        <v>135197000</v>
      </c>
      <c r="K35" s="25">
        <v>175684000</v>
      </c>
    </row>
    <row r="36" spans="1:11" ht="13.5">
      <c r="A36" s="22" t="s">
        <v>39</v>
      </c>
      <c r="B36" s="6">
        <v>1602658000</v>
      </c>
      <c r="C36" s="6">
        <v>1683085386</v>
      </c>
      <c r="D36" s="23">
        <v>1775998451</v>
      </c>
      <c r="E36" s="24">
        <v>2037085073</v>
      </c>
      <c r="F36" s="6">
        <v>2062388000</v>
      </c>
      <c r="G36" s="25">
        <v>2062388000</v>
      </c>
      <c r="H36" s="26">
        <v>1809087396</v>
      </c>
      <c r="I36" s="24">
        <v>2207019000</v>
      </c>
      <c r="J36" s="6">
        <v>2453825000</v>
      </c>
      <c r="K36" s="25">
        <v>2585620000</v>
      </c>
    </row>
    <row r="37" spans="1:11" ht="13.5">
      <c r="A37" s="22" t="s">
        <v>40</v>
      </c>
      <c r="B37" s="6">
        <v>162504000</v>
      </c>
      <c r="C37" s="6">
        <v>144343974</v>
      </c>
      <c r="D37" s="23">
        <v>158315126</v>
      </c>
      <c r="E37" s="24">
        <v>285448406</v>
      </c>
      <c r="F37" s="6">
        <v>285448000</v>
      </c>
      <c r="G37" s="25">
        <v>285448000</v>
      </c>
      <c r="H37" s="26">
        <v>141805790</v>
      </c>
      <c r="I37" s="24">
        <v>412303000</v>
      </c>
      <c r="J37" s="6">
        <v>593881199</v>
      </c>
      <c r="K37" s="25">
        <v>726118000</v>
      </c>
    </row>
    <row r="38" spans="1:11" ht="13.5">
      <c r="A38" s="22" t="s">
        <v>41</v>
      </c>
      <c r="B38" s="6">
        <v>19159000</v>
      </c>
      <c r="C38" s="6">
        <v>18660736</v>
      </c>
      <c r="D38" s="23">
        <v>25479272</v>
      </c>
      <c r="E38" s="24">
        <v>20286816</v>
      </c>
      <c r="F38" s="6">
        <v>20287000</v>
      </c>
      <c r="G38" s="25">
        <v>20287000</v>
      </c>
      <c r="H38" s="26">
        <v>27871600</v>
      </c>
      <c r="I38" s="24">
        <v>30329000</v>
      </c>
      <c r="J38" s="6">
        <v>30717000</v>
      </c>
      <c r="K38" s="25">
        <v>31136000</v>
      </c>
    </row>
    <row r="39" spans="1:11" ht="13.5">
      <c r="A39" s="22" t="s">
        <v>42</v>
      </c>
      <c r="B39" s="6">
        <v>1578493000</v>
      </c>
      <c r="C39" s="6">
        <v>1658641724</v>
      </c>
      <c r="D39" s="23">
        <v>1697718168</v>
      </c>
      <c r="E39" s="24">
        <v>1970837936</v>
      </c>
      <c r="F39" s="6">
        <v>1996141000</v>
      </c>
      <c r="G39" s="25">
        <v>1996141000</v>
      </c>
      <c r="H39" s="26">
        <v>1757951220</v>
      </c>
      <c r="I39" s="24">
        <v>1987444000</v>
      </c>
      <c r="J39" s="6">
        <v>1964423801</v>
      </c>
      <c r="K39" s="25">
        <v>2004050000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291487939</v>
      </c>
      <c r="C42" s="6">
        <v>156755849</v>
      </c>
      <c r="D42" s="23">
        <v>109357540</v>
      </c>
      <c r="E42" s="24">
        <v>204145558</v>
      </c>
      <c r="F42" s="6">
        <v>115965000</v>
      </c>
      <c r="G42" s="25">
        <v>115965000</v>
      </c>
      <c r="H42" s="26">
        <v>220132000</v>
      </c>
      <c r="I42" s="24">
        <v>222065000</v>
      </c>
      <c r="J42" s="6">
        <v>204417437</v>
      </c>
      <c r="K42" s="25">
        <v>235313506</v>
      </c>
    </row>
    <row r="43" spans="1:11" ht="13.5">
      <c r="A43" s="22" t="s">
        <v>45</v>
      </c>
      <c r="B43" s="6">
        <v>-277929169</v>
      </c>
      <c r="C43" s="6">
        <v>-122815000</v>
      </c>
      <c r="D43" s="23">
        <v>-132025000</v>
      </c>
      <c r="E43" s="24">
        <v>-204145350</v>
      </c>
      <c r="F43" s="6">
        <v>-178842000</v>
      </c>
      <c r="G43" s="25">
        <v>-178842000</v>
      </c>
      <c r="H43" s="26">
        <v>-220132000</v>
      </c>
      <c r="I43" s="24">
        <v>-264864000</v>
      </c>
      <c r="J43" s="6">
        <v>-254694000</v>
      </c>
      <c r="K43" s="25">
        <v>-261368000</v>
      </c>
    </row>
    <row r="44" spans="1:11" ht="13.5">
      <c r="A44" s="22" t="s">
        <v>46</v>
      </c>
      <c r="B44" s="6">
        <v>-356075</v>
      </c>
      <c r="C44" s="6">
        <v>0</v>
      </c>
      <c r="D44" s="23">
        <v>0</v>
      </c>
      <c r="E44" s="24">
        <v>19071346</v>
      </c>
      <c r="F44" s="6">
        <v>19071000</v>
      </c>
      <c r="G44" s="25">
        <v>19071000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46718797</v>
      </c>
      <c r="C45" s="7">
        <v>80659677</v>
      </c>
      <c r="D45" s="64">
        <v>57992540</v>
      </c>
      <c r="E45" s="65">
        <v>62877554</v>
      </c>
      <c r="F45" s="7">
        <v>0</v>
      </c>
      <c r="G45" s="66">
        <v>0</v>
      </c>
      <c r="H45" s="67">
        <v>43806000</v>
      </c>
      <c r="I45" s="65">
        <v>15192000</v>
      </c>
      <c r="J45" s="7">
        <v>-35084563</v>
      </c>
      <c r="K45" s="66">
        <v>-61139057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46719000</v>
      </c>
      <c r="C48" s="6">
        <v>80659673</v>
      </c>
      <c r="D48" s="23">
        <v>57991469</v>
      </c>
      <c r="E48" s="24">
        <v>116020608</v>
      </c>
      <c r="F48" s="6">
        <v>116021000</v>
      </c>
      <c r="G48" s="25">
        <v>116021000</v>
      </c>
      <c r="H48" s="26">
        <v>58914284</v>
      </c>
      <c r="I48" s="24">
        <v>116992000</v>
      </c>
      <c r="J48" s="6">
        <v>27161000</v>
      </c>
      <c r="K48" s="25">
        <v>65606000</v>
      </c>
    </row>
    <row r="49" spans="1:11" ht="13.5">
      <c r="A49" s="22" t="s">
        <v>50</v>
      </c>
      <c r="B49" s="6">
        <f>+B75</f>
        <v>97297448.24909747</v>
      </c>
      <c r="C49" s="6">
        <f aca="true" t="shared" si="6" ref="C49:K49">+C75</f>
        <v>124420129.65829146</v>
      </c>
      <c r="D49" s="23">
        <f t="shared" si="6"/>
        <v>145393153.20781276</v>
      </c>
      <c r="E49" s="24">
        <f t="shared" si="6"/>
        <v>214772706.1896283</v>
      </c>
      <c r="F49" s="6">
        <f t="shared" si="6"/>
        <v>-2007582730.5259027</v>
      </c>
      <c r="G49" s="25">
        <f t="shared" si="6"/>
        <v>-2007582730.5259027</v>
      </c>
      <c r="H49" s="26">
        <f t="shared" si="6"/>
        <v>140345833</v>
      </c>
      <c r="I49" s="24">
        <f t="shared" si="6"/>
        <v>60027256.917860664</v>
      </c>
      <c r="J49" s="6">
        <f t="shared" si="6"/>
        <v>49999265.03741333</v>
      </c>
      <c r="K49" s="25">
        <f t="shared" si="6"/>
        <v>-34386101.420933016</v>
      </c>
    </row>
    <row r="50" spans="1:11" ht="13.5">
      <c r="A50" s="34" t="s">
        <v>51</v>
      </c>
      <c r="B50" s="7">
        <f>+B48-B49</f>
        <v>-50578448.24909747</v>
      </c>
      <c r="C50" s="7">
        <f aca="true" t="shared" si="7" ref="C50:K50">+C48-C49</f>
        <v>-43760456.65829146</v>
      </c>
      <c r="D50" s="64">
        <f t="shared" si="7"/>
        <v>-87401684.20781276</v>
      </c>
      <c r="E50" s="65">
        <f t="shared" si="7"/>
        <v>-98752098.1896283</v>
      </c>
      <c r="F50" s="7">
        <f t="shared" si="7"/>
        <v>2123603730.5259027</v>
      </c>
      <c r="G50" s="66">
        <f t="shared" si="7"/>
        <v>2123603730.5259027</v>
      </c>
      <c r="H50" s="67">
        <f t="shared" si="7"/>
        <v>-81431549</v>
      </c>
      <c r="I50" s="65">
        <f t="shared" si="7"/>
        <v>56964743.082139336</v>
      </c>
      <c r="J50" s="7">
        <f t="shared" si="7"/>
        <v>-22838265.03741333</v>
      </c>
      <c r="K50" s="66">
        <f t="shared" si="7"/>
        <v>99992101.42093301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1602657056</v>
      </c>
      <c r="C53" s="6">
        <v>1683085105</v>
      </c>
      <c r="D53" s="23">
        <v>1775998521</v>
      </c>
      <c r="E53" s="24">
        <v>2244689755</v>
      </c>
      <c r="F53" s="6">
        <v>2269991405</v>
      </c>
      <c r="G53" s="25">
        <v>2269991405</v>
      </c>
      <c r="H53" s="26">
        <v>2040544405</v>
      </c>
      <c r="I53" s="24">
        <v>269273000</v>
      </c>
      <c r="J53" s="6">
        <v>260043000</v>
      </c>
      <c r="K53" s="25">
        <v>266779000</v>
      </c>
    </row>
    <row r="54" spans="1:11" ht="13.5">
      <c r="A54" s="22" t="s">
        <v>97</v>
      </c>
      <c r="B54" s="6">
        <v>48591000</v>
      </c>
      <c r="C54" s="6">
        <v>36486000</v>
      </c>
      <c r="D54" s="23">
        <v>42049000</v>
      </c>
      <c r="E54" s="24">
        <v>3460733</v>
      </c>
      <c r="F54" s="6">
        <v>3461000</v>
      </c>
      <c r="G54" s="25">
        <v>3461000</v>
      </c>
      <c r="H54" s="26">
        <v>0</v>
      </c>
      <c r="I54" s="24">
        <v>50193000</v>
      </c>
      <c r="J54" s="6">
        <v>51609000</v>
      </c>
      <c r="K54" s="25">
        <v>53226000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1823492</v>
      </c>
      <c r="C56" s="6">
        <v>1735498</v>
      </c>
      <c r="D56" s="23">
        <v>1338721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1.0256453068592057</v>
      </c>
      <c r="C70" s="5">
        <f aca="true" t="shared" si="8" ref="C70:K70">IF(ISERROR(C71/C72),0,(C71/C72))</f>
        <v>0.6030150753768844</v>
      </c>
      <c r="D70" s="5">
        <f t="shared" si="8"/>
        <v>0.9993647798912626</v>
      </c>
      <c r="E70" s="5">
        <f t="shared" si="8"/>
        <v>0.9999946288537974</v>
      </c>
      <c r="F70" s="5">
        <f t="shared" si="8"/>
        <v>32.64620477786974</v>
      </c>
      <c r="G70" s="5">
        <f t="shared" si="8"/>
        <v>32.64620477786974</v>
      </c>
      <c r="H70" s="5">
        <f t="shared" si="8"/>
        <v>0</v>
      </c>
      <c r="I70" s="5">
        <f t="shared" si="8"/>
        <v>0.8140654052280433</v>
      </c>
      <c r="J70" s="5">
        <f t="shared" si="8"/>
        <v>0.34784101050319216</v>
      </c>
      <c r="K70" s="5">
        <f t="shared" si="8"/>
        <v>0.6487748440147101</v>
      </c>
    </row>
    <row r="71" spans="1:11" ht="12.75" hidden="1">
      <c r="A71" s="1" t="s">
        <v>103</v>
      </c>
      <c r="B71" s="1">
        <f>+B83</f>
        <v>1136415</v>
      </c>
      <c r="C71" s="1">
        <f aca="true" t="shared" si="9" ref="C71:K71">+C83</f>
        <v>600000</v>
      </c>
      <c r="D71" s="1">
        <f t="shared" si="9"/>
        <v>1106000</v>
      </c>
      <c r="E71" s="1">
        <f t="shared" si="9"/>
        <v>27926850</v>
      </c>
      <c r="F71" s="1">
        <f t="shared" si="9"/>
        <v>27927000</v>
      </c>
      <c r="G71" s="1">
        <f t="shared" si="9"/>
        <v>27927000</v>
      </c>
      <c r="H71" s="1">
        <f t="shared" si="9"/>
        <v>21666000</v>
      </c>
      <c r="I71" s="1">
        <f t="shared" si="9"/>
        <v>37215000</v>
      </c>
      <c r="J71" s="1">
        <f t="shared" si="9"/>
        <v>5067000</v>
      </c>
      <c r="K71" s="1">
        <f t="shared" si="9"/>
        <v>15701000</v>
      </c>
    </row>
    <row r="72" spans="1:11" ht="12.75" hidden="1">
      <c r="A72" s="1" t="s">
        <v>104</v>
      </c>
      <c r="B72" s="1">
        <f>+B77</f>
        <v>1108000</v>
      </c>
      <c r="C72" s="1">
        <f aca="true" t="shared" si="10" ref="C72:K72">+C77</f>
        <v>995000</v>
      </c>
      <c r="D72" s="1">
        <f t="shared" si="10"/>
        <v>1106703</v>
      </c>
      <c r="E72" s="1">
        <f t="shared" si="10"/>
        <v>27927000</v>
      </c>
      <c r="F72" s="1">
        <f t="shared" si="10"/>
        <v>855444</v>
      </c>
      <c r="G72" s="1">
        <f t="shared" si="10"/>
        <v>855444</v>
      </c>
      <c r="H72" s="1">
        <f t="shared" si="10"/>
        <v>0</v>
      </c>
      <c r="I72" s="1">
        <f t="shared" si="10"/>
        <v>45715000</v>
      </c>
      <c r="J72" s="1">
        <f t="shared" si="10"/>
        <v>14567000</v>
      </c>
      <c r="K72" s="1">
        <f t="shared" si="10"/>
        <v>24201000</v>
      </c>
    </row>
    <row r="73" spans="1:11" ht="12.75" hidden="1">
      <c r="A73" s="1" t="s">
        <v>105</v>
      </c>
      <c r="B73" s="1">
        <f>+B74</f>
        <v>-60181883.66666667</v>
      </c>
      <c r="C73" s="1">
        <f aca="true" t="shared" si="11" ref="C73:K73">+(C78+C80+C81+C82)-(B78+B80+B81+B82)</f>
        <v>-52877773</v>
      </c>
      <c r="D73" s="1">
        <f t="shared" si="11"/>
        <v>-10378729</v>
      </c>
      <c r="E73" s="1">
        <f t="shared" si="11"/>
        <v>75944979</v>
      </c>
      <c r="F73" s="1">
        <f>+(F78+F80+F81+F82)-(D78+D80+D81+D82)</f>
        <v>75944502</v>
      </c>
      <c r="G73" s="1">
        <f>+(G78+G80+G81+G82)-(D78+D80+D81+D82)</f>
        <v>75944502</v>
      </c>
      <c r="H73" s="1">
        <f>+(H78+H80+H81+H82)-(D78+D80+D81+D82)</f>
        <v>12465071</v>
      </c>
      <c r="I73" s="1">
        <f>+(I78+I80+I81+I82)-(E78+E80+E81+E82)</f>
        <v>-17041477</v>
      </c>
      <c r="J73" s="1">
        <f t="shared" si="11"/>
        <v>1971000</v>
      </c>
      <c r="K73" s="1">
        <f t="shared" si="11"/>
        <v>2042000</v>
      </c>
    </row>
    <row r="74" spans="1:11" ht="12.75" hidden="1">
      <c r="A74" s="1" t="s">
        <v>106</v>
      </c>
      <c r="B74" s="1">
        <f>+TREND(C74:E74)</f>
        <v>-60181883.66666667</v>
      </c>
      <c r="C74" s="1">
        <f>+C73</f>
        <v>-52877773</v>
      </c>
      <c r="D74" s="1">
        <f aca="true" t="shared" si="12" ref="D74:K74">+D73</f>
        <v>-10378729</v>
      </c>
      <c r="E74" s="1">
        <f t="shared" si="12"/>
        <v>75944979</v>
      </c>
      <c r="F74" s="1">
        <f t="shared" si="12"/>
        <v>75944502</v>
      </c>
      <c r="G74" s="1">
        <f t="shared" si="12"/>
        <v>75944502</v>
      </c>
      <c r="H74" s="1">
        <f t="shared" si="12"/>
        <v>12465071</v>
      </c>
      <c r="I74" s="1">
        <f t="shared" si="12"/>
        <v>-17041477</v>
      </c>
      <c r="J74" s="1">
        <f t="shared" si="12"/>
        <v>1971000</v>
      </c>
      <c r="K74" s="1">
        <f t="shared" si="12"/>
        <v>2042000</v>
      </c>
    </row>
    <row r="75" spans="1:11" ht="12.75" hidden="1">
      <c r="A75" s="1" t="s">
        <v>107</v>
      </c>
      <c r="B75" s="1">
        <f>+B84-(((B80+B81+B78)*B70)-B79)</f>
        <v>97297448.24909747</v>
      </c>
      <c r="C75" s="1">
        <f aca="true" t="shared" si="13" ref="C75:K75">+C84-(((C80+C81+C78)*C70)-C79)</f>
        <v>124420129.65829146</v>
      </c>
      <c r="D75" s="1">
        <f t="shared" si="13"/>
        <v>145393153.20781276</v>
      </c>
      <c r="E75" s="1">
        <f t="shared" si="13"/>
        <v>214772706.1896283</v>
      </c>
      <c r="F75" s="1">
        <f t="shared" si="13"/>
        <v>-2007582730.5259027</v>
      </c>
      <c r="G75" s="1">
        <f t="shared" si="13"/>
        <v>-2007582730.5259027</v>
      </c>
      <c r="H75" s="1">
        <f t="shared" si="13"/>
        <v>140345833</v>
      </c>
      <c r="I75" s="1">
        <f t="shared" si="13"/>
        <v>60027256.917860664</v>
      </c>
      <c r="J75" s="1">
        <f t="shared" si="13"/>
        <v>49999265.03741333</v>
      </c>
      <c r="K75" s="1">
        <f t="shared" si="13"/>
        <v>-34386101.420933016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1108000</v>
      </c>
      <c r="C77" s="3">
        <v>995000</v>
      </c>
      <c r="D77" s="3">
        <v>1106703</v>
      </c>
      <c r="E77" s="3">
        <v>27927000</v>
      </c>
      <c r="F77" s="3">
        <v>855444</v>
      </c>
      <c r="G77" s="3">
        <v>855444</v>
      </c>
      <c r="H77" s="3">
        <v>0</v>
      </c>
      <c r="I77" s="3">
        <v>45715000</v>
      </c>
      <c r="J77" s="3">
        <v>14567000</v>
      </c>
      <c r="K77" s="3">
        <v>24201000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161909000</v>
      </c>
      <c r="C79" s="3">
        <v>141642558</v>
      </c>
      <c r="D79" s="3">
        <v>154894382</v>
      </c>
      <c r="E79" s="3">
        <v>284997494</v>
      </c>
      <c r="F79" s="3">
        <v>284997000</v>
      </c>
      <c r="G79" s="3">
        <v>284997000</v>
      </c>
      <c r="H79" s="3">
        <v>140345833</v>
      </c>
      <c r="I79" s="3">
        <v>107615000</v>
      </c>
      <c r="J79" s="3">
        <v>64080000</v>
      </c>
      <c r="K79" s="3">
        <v>0</v>
      </c>
    </row>
    <row r="80" spans="1:11" ht="12.75" hidden="1">
      <c r="A80" s="2" t="s">
        <v>67</v>
      </c>
      <c r="B80" s="3">
        <v>62582000</v>
      </c>
      <c r="C80" s="3">
        <v>28560527</v>
      </c>
      <c r="D80" s="3">
        <v>9447780</v>
      </c>
      <c r="E80" s="3">
        <v>69787981</v>
      </c>
      <c r="F80" s="3">
        <v>69788000</v>
      </c>
      <c r="G80" s="3">
        <v>69788000</v>
      </c>
      <c r="H80" s="3">
        <v>11577716</v>
      </c>
      <c r="I80" s="3">
        <v>69788000</v>
      </c>
      <c r="J80" s="3">
        <v>69788000</v>
      </c>
      <c r="K80" s="3">
        <v>69788000</v>
      </c>
    </row>
    <row r="81" spans="1:11" ht="12.75" hidden="1">
      <c r="A81" s="2" t="s">
        <v>68</v>
      </c>
      <c r="B81" s="3">
        <v>414000</v>
      </c>
      <c r="C81" s="3">
        <v>0</v>
      </c>
      <c r="D81" s="3">
        <v>59488</v>
      </c>
      <c r="E81" s="3">
        <v>437184</v>
      </c>
      <c r="F81" s="3">
        <v>437000</v>
      </c>
      <c r="G81" s="3">
        <v>437000</v>
      </c>
      <c r="H81" s="3">
        <v>48048853</v>
      </c>
      <c r="I81" s="3">
        <v>437000</v>
      </c>
      <c r="J81" s="3">
        <v>437000</v>
      </c>
      <c r="K81" s="3">
        <v>437000</v>
      </c>
    </row>
    <row r="82" spans="1:11" ht="12.75" hidden="1">
      <c r="A82" s="2" t="s">
        <v>69</v>
      </c>
      <c r="B82" s="3">
        <v>47422000</v>
      </c>
      <c r="C82" s="3">
        <v>28979700</v>
      </c>
      <c r="D82" s="3">
        <v>37654230</v>
      </c>
      <c r="E82" s="3">
        <v>52881312</v>
      </c>
      <c r="F82" s="3">
        <v>52881000</v>
      </c>
      <c r="G82" s="3">
        <v>52881000</v>
      </c>
      <c r="H82" s="3">
        <v>0</v>
      </c>
      <c r="I82" s="3">
        <v>35840000</v>
      </c>
      <c r="J82" s="3">
        <v>37811000</v>
      </c>
      <c r="K82" s="3">
        <v>39853000</v>
      </c>
    </row>
    <row r="83" spans="1:11" ht="12.75" hidden="1">
      <c r="A83" s="2" t="s">
        <v>70</v>
      </c>
      <c r="B83" s="3">
        <v>1136415</v>
      </c>
      <c r="C83" s="3">
        <v>600000</v>
      </c>
      <c r="D83" s="3">
        <v>1106000</v>
      </c>
      <c r="E83" s="3">
        <v>27926850</v>
      </c>
      <c r="F83" s="3">
        <v>27927000</v>
      </c>
      <c r="G83" s="3">
        <v>27927000</v>
      </c>
      <c r="H83" s="3">
        <v>21666000</v>
      </c>
      <c r="I83" s="3">
        <v>37215000</v>
      </c>
      <c r="J83" s="3">
        <v>5067000</v>
      </c>
      <c r="K83" s="3">
        <v>15701000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9580000</v>
      </c>
      <c r="J84" s="3">
        <v>10346400</v>
      </c>
      <c r="K84" s="3">
        <v>11174112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2459130</v>
      </c>
      <c r="C5" s="6">
        <v>3807069</v>
      </c>
      <c r="D5" s="23">
        <v>19247483</v>
      </c>
      <c r="E5" s="24">
        <v>21233000</v>
      </c>
      <c r="F5" s="6">
        <v>31152000</v>
      </c>
      <c r="G5" s="25">
        <v>31152000</v>
      </c>
      <c r="H5" s="26">
        <v>0</v>
      </c>
      <c r="I5" s="24">
        <v>35011123</v>
      </c>
      <c r="J5" s="6">
        <v>37251835</v>
      </c>
      <c r="K5" s="25">
        <v>39635952</v>
      </c>
    </row>
    <row r="6" spans="1:11" ht="13.5">
      <c r="A6" s="22" t="s">
        <v>18</v>
      </c>
      <c r="B6" s="6">
        <v>18386000</v>
      </c>
      <c r="C6" s="6">
        <v>19181000</v>
      </c>
      <c r="D6" s="23">
        <v>24961627</v>
      </c>
      <c r="E6" s="24">
        <v>29068000</v>
      </c>
      <c r="F6" s="6">
        <v>29068000</v>
      </c>
      <c r="G6" s="25">
        <v>29068000</v>
      </c>
      <c r="H6" s="26">
        <v>0</v>
      </c>
      <c r="I6" s="24">
        <v>41778322</v>
      </c>
      <c r="J6" s="6">
        <v>44452134</v>
      </c>
      <c r="K6" s="25">
        <v>47297071</v>
      </c>
    </row>
    <row r="7" spans="1:11" ht="13.5">
      <c r="A7" s="22" t="s">
        <v>19</v>
      </c>
      <c r="B7" s="6">
        <v>713869</v>
      </c>
      <c r="C7" s="6">
        <v>1900621</v>
      </c>
      <c r="D7" s="23">
        <v>2083313</v>
      </c>
      <c r="E7" s="24">
        <v>3704000</v>
      </c>
      <c r="F7" s="6">
        <v>3704000</v>
      </c>
      <c r="G7" s="25">
        <v>3704000</v>
      </c>
      <c r="H7" s="26">
        <v>0</v>
      </c>
      <c r="I7" s="24">
        <v>3910934</v>
      </c>
      <c r="J7" s="6">
        <v>3910934</v>
      </c>
      <c r="K7" s="25">
        <v>4427552</v>
      </c>
    </row>
    <row r="8" spans="1:11" ht="13.5">
      <c r="A8" s="22" t="s">
        <v>20</v>
      </c>
      <c r="B8" s="6">
        <v>137224000</v>
      </c>
      <c r="C8" s="6">
        <v>153615526</v>
      </c>
      <c r="D8" s="23">
        <v>177267000</v>
      </c>
      <c r="E8" s="24">
        <v>225060000</v>
      </c>
      <c r="F8" s="6">
        <v>231916000</v>
      </c>
      <c r="G8" s="25">
        <v>231916000</v>
      </c>
      <c r="H8" s="26">
        <v>0</v>
      </c>
      <c r="I8" s="24">
        <v>269111924</v>
      </c>
      <c r="J8" s="6">
        <v>269112716</v>
      </c>
      <c r="K8" s="25">
        <v>304660989</v>
      </c>
    </row>
    <row r="9" spans="1:11" ht="13.5">
      <c r="A9" s="22" t="s">
        <v>21</v>
      </c>
      <c r="B9" s="6">
        <v>9034478</v>
      </c>
      <c r="C9" s="6">
        <v>5935789</v>
      </c>
      <c r="D9" s="23">
        <v>6287116</v>
      </c>
      <c r="E9" s="24">
        <v>17363000</v>
      </c>
      <c r="F9" s="6">
        <v>5819000</v>
      </c>
      <c r="G9" s="25">
        <v>5819000</v>
      </c>
      <c r="H9" s="26">
        <v>0</v>
      </c>
      <c r="I9" s="24">
        <v>6145019</v>
      </c>
      <c r="J9" s="6">
        <v>6156515</v>
      </c>
      <c r="K9" s="25">
        <v>6956507</v>
      </c>
    </row>
    <row r="10" spans="1:11" ht="25.5">
      <c r="A10" s="27" t="s">
        <v>96</v>
      </c>
      <c r="B10" s="28">
        <f>SUM(B5:B9)</f>
        <v>167817477</v>
      </c>
      <c r="C10" s="29">
        <f aca="true" t="shared" si="0" ref="C10:K10">SUM(C5:C9)</f>
        <v>184440005</v>
      </c>
      <c r="D10" s="30">
        <f t="shared" si="0"/>
        <v>229846539</v>
      </c>
      <c r="E10" s="28">
        <f t="shared" si="0"/>
        <v>296428000</v>
      </c>
      <c r="F10" s="29">
        <f t="shared" si="0"/>
        <v>301659000</v>
      </c>
      <c r="G10" s="31">
        <f t="shared" si="0"/>
        <v>301659000</v>
      </c>
      <c r="H10" s="32">
        <f t="shared" si="0"/>
        <v>0</v>
      </c>
      <c r="I10" s="28">
        <f t="shared" si="0"/>
        <v>355957322</v>
      </c>
      <c r="J10" s="29">
        <f t="shared" si="0"/>
        <v>360884134</v>
      </c>
      <c r="K10" s="31">
        <f t="shared" si="0"/>
        <v>402978071</v>
      </c>
    </row>
    <row r="11" spans="1:11" ht="13.5">
      <c r="A11" s="22" t="s">
        <v>22</v>
      </c>
      <c r="B11" s="6">
        <v>39708878</v>
      </c>
      <c r="C11" s="6">
        <v>49417571</v>
      </c>
      <c r="D11" s="23">
        <v>56624069</v>
      </c>
      <c r="E11" s="24">
        <v>73931000</v>
      </c>
      <c r="F11" s="6">
        <v>86295000</v>
      </c>
      <c r="G11" s="25">
        <v>86295000</v>
      </c>
      <c r="H11" s="26">
        <v>0</v>
      </c>
      <c r="I11" s="24">
        <v>86337757</v>
      </c>
      <c r="J11" s="6">
        <v>91173000</v>
      </c>
      <c r="K11" s="25">
        <v>96278000</v>
      </c>
    </row>
    <row r="12" spans="1:11" ht="13.5">
      <c r="A12" s="22" t="s">
        <v>23</v>
      </c>
      <c r="B12" s="6">
        <v>13836854</v>
      </c>
      <c r="C12" s="6">
        <v>14784304</v>
      </c>
      <c r="D12" s="23">
        <v>16635126</v>
      </c>
      <c r="E12" s="24">
        <v>17831000</v>
      </c>
      <c r="F12" s="6">
        <v>0</v>
      </c>
      <c r="G12" s="25">
        <v>0</v>
      </c>
      <c r="H12" s="26">
        <v>0</v>
      </c>
      <c r="I12" s="24">
        <v>18572243</v>
      </c>
      <c r="J12" s="6">
        <v>19612000</v>
      </c>
      <c r="K12" s="25">
        <v>20711000</v>
      </c>
    </row>
    <row r="13" spans="1:11" ht="13.5">
      <c r="A13" s="22" t="s">
        <v>97</v>
      </c>
      <c r="B13" s="6">
        <v>18049455</v>
      </c>
      <c r="C13" s="6">
        <v>4921982</v>
      </c>
      <c r="D13" s="23">
        <v>85731612</v>
      </c>
      <c r="E13" s="24">
        <v>5870000</v>
      </c>
      <c r="F13" s="6">
        <v>5870000</v>
      </c>
      <c r="G13" s="25">
        <v>5870000</v>
      </c>
      <c r="H13" s="26">
        <v>0</v>
      </c>
      <c r="I13" s="24">
        <v>10198690</v>
      </c>
      <c r="J13" s="6">
        <v>10198690</v>
      </c>
      <c r="K13" s="25">
        <v>11459381</v>
      </c>
    </row>
    <row r="14" spans="1:11" ht="13.5">
      <c r="A14" s="22" t="s">
        <v>24</v>
      </c>
      <c r="B14" s="6">
        <v>403332</v>
      </c>
      <c r="C14" s="6">
        <v>93163</v>
      </c>
      <c r="D14" s="23">
        <v>10076</v>
      </c>
      <c r="E14" s="24">
        <v>120000</v>
      </c>
      <c r="F14" s="6">
        <v>120000</v>
      </c>
      <c r="G14" s="25">
        <v>120000</v>
      </c>
      <c r="H14" s="26">
        <v>0</v>
      </c>
      <c r="I14" s="24">
        <v>170000</v>
      </c>
      <c r="J14" s="6">
        <v>170000</v>
      </c>
      <c r="K14" s="25">
        <v>192456</v>
      </c>
    </row>
    <row r="15" spans="1:11" ht="13.5">
      <c r="A15" s="22" t="s">
        <v>25</v>
      </c>
      <c r="B15" s="6">
        <v>51763038</v>
      </c>
      <c r="C15" s="6">
        <v>53031428</v>
      </c>
      <c r="D15" s="23">
        <v>37671900</v>
      </c>
      <c r="E15" s="24">
        <v>65200000</v>
      </c>
      <c r="F15" s="6">
        <v>66152000</v>
      </c>
      <c r="G15" s="25">
        <v>66152000</v>
      </c>
      <c r="H15" s="26">
        <v>0</v>
      </c>
      <c r="I15" s="24">
        <v>60840464</v>
      </c>
      <c r="J15" s="6">
        <v>60846864</v>
      </c>
      <c r="K15" s="25">
        <v>68843198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11961000</v>
      </c>
      <c r="J16" s="6">
        <v>11961000</v>
      </c>
      <c r="K16" s="25">
        <v>13541303</v>
      </c>
    </row>
    <row r="17" spans="1:11" ht="13.5">
      <c r="A17" s="22" t="s">
        <v>27</v>
      </c>
      <c r="B17" s="6">
        <v>95941046</v>
      </c>
      <c r="C17" s="6">
        <v>104422184</v>
      </c>
      <c r="D17" s="23">
        <v>119821049</v>
      </c>
      <c r="E17" s="24">
        <v>119248000</v>
      </c>
      <c r="F17" s="6">
        <v>126937000</v>
      </c>
      <c r="G17" s="25">
        <v>126937000</v>
      </c>
      <c r="H17" s="26">
        <v>0</v>
      </c>
      <c r="I17" s="24">
        <v>152327846</v>
      </c>
      <c r="J17" s="6">
        <v>158220446</v>
      </c>
      <c r="K17" s="25">
        <v>169924662</v>
      </c>
    </row>
    <row r="18" spans="1:11" ht="13.5">
      <c r="A18" s="34" t="s">
        <v>28</v>
      </c>
      <c r="B18" s="35">
        <f>SUM(B11:B17)</f>
        <v>219702603</v>
      </c>
      <c r="C18" s="36">
        <f aca="true" t="shared" si="1" ref="C18:K18">SUM(C11:C17)</f>
        <v>226670632</v>
      </c>
      <c r="D18" s="37">
        <f t="shared" si="1"/>
        <v>316493832</v>
      </c>
      <c r="E18" s="35">
        <f t="shared" si="1"/>
        <v>282200000</v>
      </c>
      <c r="F18" s="36">
        <f t="shared" si="1"/>
        <v>285374000</v>
      </c>
      <c r="G18" s="38">
        <f t="shared" si="1"/>
        <v>285374000</v>
      </c>
      <c r="H18" s="39">
        <f t="shared" si="1"/>
        <v>0</v>
      </c>
      <c r="I18" s="35">
        <f t="shared" si="1"/>
        <v>340408000</v>
      </c>
      <c r="J18" s="36">
        <f t="shared" si="1"/>
        <v>352182000</v>
      </c>
      <c r="K18" s="38">
        <f t="shared" si="1"/>
        <v>380950000</v>
      </c>
    </row>
    <row r="19" spans="1:11" ht="13.5">
      <c r="A19" s="34" t="s">
        <v>29</v>
      </c>
      <c r="B19" s="40">
        <f>+B10-B18</f>
        <v>-51885126</v>
      </c>
      <c r="C19" s="41">
        <f aca="true" t="shared" si="2" ref="C19:K19">+C10-C18</f>
        <v>-42230627</v>
      </c>
      <c r="D19" s="42">
        <f t="shared" si="2"/>
        <v>-86647293</v>
      </c>
      <c r="E19" s="40">
        <f t="shared" si="2"/>
        <v>14228000</v>
      </c>
      <c r="F19" s="41">
        <f t="shared" si="2"/>
        <v>16285000</v>
      </c>
      <c r="G19" s="43">
        <f t="shared" si="2"/>
        <v>16285000</v>
      </c>
      <c r="H19" s="44">
        <f t="shared" si="2"/>
        <v>0</v>
      </c>
      <c r="I19" s="40">
        <f t="shared" si="2"/>
        <v>15549322</v>
      </c>
      <c r="J19" s="41">
        <f t="shared" si="2"/>
        <v>8702134</v>
      </c>
      <c r="K19" s="43">
        <f t="shared" si="2"/>
        <v>22028071</v>
      </c>
    </row>
    <row r="20" spans="1:11" ht="13.5">
      <c r="A20" s="22" t="s">
        <v>30</v>
      </c>
      <c r="B20" s="24">
        <v>72896154</v>
      </c>
      <c r="C20" s="6">
        <v>138951732</v>
      </c>
      <c r="D20" s="23">
        <v>121078686</v>
      </c>
      <c r="E20" s="24">
        <v>107110000</v>
      </c>
      <c r="F20" s="6">
        <v>157089000</v>
      </c>
      <c r="G20" s="25">
        <v>157089000</v>
      </c>
      <c r="H20" s="26">
        <v>0</v>
      </c>
      <c r="I20" s="24">
        <v>112000000</v>
      </c>
      <c r="J20" s="6">
        <v>106608000</v>
      </c>
      <c r="K20" s="25">
        <v>112908000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21011028</v>
      </c>
      <c r="C22" s="52">
        <f aca="true" t="shared" si="3" ref="C22:K22">SUM(C19:C21)</f>
        <v>96721105</v>
      </c>
      <c r="D22" s="53">
        <f t="shared" si="3"/>
        <v>34431393</v>
      </c>
      <c r="E22" s="51">
        <f t="shared" si="3"/>
        <v>121338000</v>
      </c>
      <c r="F22" s="52">
        <f t="shared" si="3"/>
        <v>173374000</v>
      </c>
      <c r="G22" s="54">
        <f t="shared" si="3"/>
        <v>173374000</v>
      </c>
      <c r="H22" s="55">
        <f t="shared" si="3"/>
        <v>0</v>
      </c>
      <c r="I22" s="51">
        <f t="shared" si="3"/>
        <v>127549322</v>
      </c>
      <c r="J22" s="52">
        <f t="shared" si="3"/>
        <v>115310134</v>
      </c>
      <c r="K22" s="54">
        <f t="shared" si="3"/>
        <v>134936071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21011028</v>
      </c>
      <c r="C24" s="41">
        <f aca="true" t="shared" si="4" ref="C24:K24">SUM(C22:C23)</f>
        <v>96721105</v>
      </c>
      <c r="D24" s="42">
        <f t="shared" si="4"/>
        <v>34431393</v>
      </c>
      <c r="E24" s="40">
        <f t="shared" si="4"/>
        <v>121338000</v>
      </c>
      <c r="F24" s="41">
        <f t="shared" si="4"/>
        <v>173374000</v>
      </c>
      <c r="G24" s="43">
        <f t="shared" si="4"/>
        <v>173374000</v>
      </c>
      <c r="H24" s="44">
        <f t="shared" si="4"/>
        <v>0</v>
      </c>
      <c r="I24" s="40">
        <f t="shared" si="4"/>
        <v>127549322</v>
      </c>
      <c r="J24" s="41">
        <f t="shared" si="4"/>
        <v>115310134</v>
      </c>
      <c r="K24" s="43">
        <f t="shared" si="4"/>
        <v>134936071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69721000</v>
      </c>
      <c r="C27" s="7">
        <v>131792377</v>
      </c>
      <c r="D27" s="64">
        <v>113005877</v>
      </c>
      <c r="E27" s="65">
        <v>118665950</v>
      </c>
      <c r="F27" s="7">
        <v>164069373</v>
      </c>
      <c r="G27" s="66">
        <v>164069373</v>
      </c>
      <c r="H27" s="67">
        <v>0</v>
      </c>
      <c r="I27" s="65">
        <v>124214801</v>
      </c>
      <c r="J27" s="7">
        <v>106608000</v>
      </c>
      <c r="K27" s="66">
        <v>112908000</v>
      </c>
    </row>
    <row r="28" spans="1:11" ht="13.5">
      <c r="A28" s="68" t="s">
        <v>30</v>
      </c>
      <c r="B28" s="6">
        <v>61635000</v>
      </c>
      <c r="C28" s="6">
        <v>130233336</v>
      </c>
      <c r="D28" s="23">
        <v>112069352</v>
      </c>
      <c r="E28" s="24">
        <v>107109950</v>
      </c>
      <c r="F28" s="6">
        <v>157089373</v>
      </c>
      <c r="G28" s="25">
        <v>157089373</v>
      </c>
      <c r="H28" s="26">
        <v>0</v>
      </c>
      <c r="I28" s="24">
        <v>112014801</v>
      </c>
      <c r="J28" s="6">
        <v>106608000</v>
      </c>
      <c r="K28" s="25">
        <v>112908000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8086000</v>
      </c>
      <c r="C31" s="6">
        <v>1559041</v>
      </c>
      <c r="D31" s="23">
        <v>936525</v>
      </c>
      <c r="E31" s="24">
        <v>11556000</v>
      </c>
      <c r="F31" s="6">
        <v>6980000</v>
      </c>
      <c r="G31" s="25">
        <v>6980000</v>
      </c>
      <c r="H31" s="26">
        <v>0</v>
      </c>
      <c r="I31" s="24">
        <v>12200000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69721000</v>
      </c>
      <c r="C32" s="7">
        <f aca="true" t="shared" si="5" ref="C32:K32">SUM(C28:C31)</f>
        <v>131792377</v>
      </c>
      <c r="D32" s="64">
        <f t="shared" si="5"/>
        <v>113005877</v>
      </c>
      <c r="E32" s="65">
        <f t="shared" si="5"/>
        <v>118665950</v>
      </c>
      <c r="F32" s="7">
        <f t="shared" si="5"/>
        <v>164069373</v>
      </c>
      <c r="G32" s="66">
        <f t="shared" si="5"/>
        <v>164069373</v>
      </c>
      <c r="H32" s="67">
        <f t="shared" si="5"/>
        <v>0</v>
      </c>
      <c r="I32" s="65">
        <f t="shared" si="5"/>
        <v>124214801</v>
      </c>
      <c r="J32" s="7">
        <f t="shared" si="5"/>
        <v>106608000</v>
      </c>
      <c r="K32" s="66">
        <f t="shared" si="5"/>
        <v>112908000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47191779</v>
      </c>
      <c r="C35" s="6">
        <v>28261698</v>
      </c>
      <c r="D35" s="23">
        <v>86026311</v>
      </c>
      <c r="E35" s="24">
        <v>48169227</v>
      </c>
      <c r="F35" s="6">
        <v>48169000</v>
      </c>
      <c r="G35" s="25">
        <v>48169000</v>
      </c>
      <c r="H35" s="26">
        <v>0</v>
      </c>
      <c r="I35" s="24">
        <v>72636103</v>
      </c>
      <c r="J35" s="6">
        <v>76724697</v>
      </c>
      <c r="K35" s="25">
        <v>76845567</v>
      </c>
    </row>
    <row r="36" spans="1:11" ht="13.5">
      <c r="A36" s="22" t="s">
        <v>39</v>
      </c>
      <c r="B36" s="6">
        <v>353426309</v>
      </c>
      <c r="C36" s="6">
        <v>471527446</v>
      </c>
      <c r="D36" s="23">
        <v>1046171371</v>
      </c>
      <c r="E36" s="24">
        <v>689438072</v>
      </c>
      <c r="F36" s="6">
        <v>1210241000</v>
      </c>
      <c r="G36" s="25">
        <v>1210241000</v>
      </c>
      <c r="H36" s="26">
        <v>0</v>
      </c>
      <c r="I36" s="24">
        <v>1328455544</v>
      </c>
      <c r="J36" s="6">
        <v>1429063544</v>
      </c>
      <c r="K36" s="25">
        <v>1535971544</v>
      </c>
    </row>
    <row r="37" spans="1:11" ht="13.5">
      <c r="A37" s="22" t="s">
        <v>40</v>
      </c>
      <c r="B37" s="6">
        <v>171158395</v>
      </c>
      <c r="C37" s="6">
        <v>173608432</v>
      </c>
      <c r="D37" s="23">
        <v>109481912</v>
      </c>
      <c r="E37" s="24">
        <v>40395000</v>
      </c>
      <c r="F37" s="6">
        <v>16000000</v>
      </c>
      <c r="G37" s="25">
        <v>16000000</v>
      </c>
      <c r="H37" s="26">
        <v>0</v>
      </c>
      <c r="I37" s="24">
        <v>15000000</v>
      </c>
      <c r="J37" s="6">
        <v>0</v>
      </c>
      <c r="K37" s="25">
        <v>0</v>
      </c>
    </row>
    <row r="38" spans="1:11" ht="13.5">
      <c r="A38" s="22" t="s">
        <v>41</v>
      </c>
      <c r="B38" s="6">
        <v>116890</v>
      </c>
      <c r="C38" s="6">
        <v>117400</v>
      </c>
      <c r="D38" s="23">
        <v>35716763</v>
      </c>
      <c r="E38" s="24">
        <v>32588040</v>
      </c>
      <c r="F38" s="6">
        <v>32588000</v>
      </c>
      <c r="G38" s="25">
        <v>32588000</v>
      </c>
      <c r="H38" s="26">
        <v>0</v>
      </c>
      <c r="I38" s="24">
        <v>13175107</v>
      </c>
      <c r="J38" s="6">
        <v>13965614</v>
      </c>
      <c r="K38" s="25">
        <v>14803551</v>
      </c>
    </row>
    <row r="39" spans="1:11" ht="13.5">
      <c r="A39" s="22" t="s">
        <v>42</v>
      </c>
      <c r="B39" s="6">
        <v>229342803</v>
      </c>
      <c r="C39" s="6">
        <v>326063312</v>
      </c>
      <c r="D39" s="23">
        <v>986999007</v>
      </c>
      <c r="E39" s="24">
        <v>664624259</v>
      </c>
      <c r="F39" s="6">
        <v>1209822000</v>
      </c>
      <c r="G39" s="25">
        <v>1209822000</v>
      </c>
      <c r="H39" s="26">
        <v>0</v>
      </c>
      <c r="I39" s="24">
        <v>1372916540</v>
      </c>
      <c r="J39" s="6">
        <v>1491822627</v>
      </c>
      <c r="K39" s="25">
        <v>1598013560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441837523</v>
      </c>
      <c r="C42" s="6">
        <v>102678344</v>
      </c>
      <c r="D42" s="23">
        <v>120131847</v>
      </c>
      <c r="E42" s="24">
        <v>112341286</v>
      </c>
      <c r="F42" s="6">
        <v>164376861</v>
      </c>
      <c r="G42" s="25">
        <v>164376861</v>
      </c>
      <c r="H42" s="26">
        <v>203567209</v>
      </c>
      <c r="I42" s="24">
        <v>124758736</v>
      </c>
      <c r="J42" s="6">
        <v>129326330</v>
      </c>
      <c r="K42" s="25">
        <v>148396678</v>
      </c>
    </row>
    <row r="43" spans="1:11" ht="13.5">
      <c r="A43" s="22" t="s">
        <v>45</v>
      </c>
      <c r="B43" s="6">
        <v>-86794949</v>
      </c>
      <c r="C43" s="6">
        <v>-131792000</v>
      </c>
      <c r="D43" s="23">
        <v>-100237466</v>
      </c>
      <c r="E43" s="24">
        <v>-118665950</v>
      </c>
      <c r="F43" s="6">
        <v>-164069307</v>
      </c>
      <c r="G43" s="25">
        <v>-164069307</v>
      </c>
      <c r="H43" s="26">
        <v>-174027395</v>
      </c>
      <c r="I43" s="24">
        <v>-124214796</v>
      </c>
      <c r="J43" s="6">
        <v>-106608000</v>
      </c>
      <c r="K43" s="25">
        <v>-112908000</v>
      </c>
    </row>
    <row r="44" spans="1:11" ht="13.5">
      <c r="A44" s="22" t="s">
        <v>46</v>
      </c>
      <c r="B44" s="6">
        <v>-362928152</v>
      </c>
      <c r="C44" s="6">
        <v>-1441335</v>
      </c>
      <c r="D44" s="23">
        <v>-214026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31392322</v>
      </c>
      <c r="C45" s="7">
        <v>837009</v>
      </c>
      <c r="D45" s="64">
        <v>20485486</v>
      </c>
      <c r="E45" s="65">
        <v>36768345</v>
      </c>
      <c r="F45" s="7">
        <v>307554</v>
      </c>
      <c r="G45" s="66">
        <v>307554</v>
      </c>
      <c r="H45" s="67">
        <v>31949615</v>
      </c>
      <c r="I45" s="65">
        <v>21217411</v>
      </c>
      <c r="J45" s="7">
        <v>43935741</v>
      </c>
      <c r="K45" s="66">
        <v>79424419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31361079</v>
      </c>
      <c r="C48" s="6">
        <v>806000</v>
      </c>
      <c r="D48" s="23">
        <v>20485700</v>
      </c>
      <c r="E48" s="24">
        <v>12412800</v>
      </c>
      <c r="F48" s="6">
        <v>12413000</v>
      </c>
      <c r="G48" s="25">
        <v>12413000</v>
      </c>
      <c r="H48" s="26">
        <v>0</v>
      </c>
      <c r="I48" s="24">
        <v>30323632</v>
      </c>
      <c r="J48" s="6">
        <v>32143050</v>
      </c>
      <c r="K48" s="25">
        <v>34071633</v>
      </c>
    </row>
    <row r="49" spans="1:11" ht="13.5">
      <c r="A49" s="22" t="s">
        <v>50</v>
      </c>
      <c r="B49" s="6">
        <f>+B75</f>
        <v>131699141.01460688</v>
      </c>
      <c r="C49" s="6">
        <f aca="true" t="shared" si="6" ref="C49:K49">+C75</f>
        <v>121000747.47726725</v>
      </c>
      <c r="D49" s="23">
        <f t="shared" si="6"/>
        <v>38494169.631063506</v>
      </c>
      <c r="E49" s="24">
        <f t="shared" si="6"/>
        <v>21972493.82196243</v>
      </c>
      <c r="F49" s="6">
        <f t="shared" si="6"/>
        <v>-5995192.46231772</v>
      </c>
      <c r="G49" s="25">
        <f t="shared" si="6"/>
        <v>-5995192.46231772</v>
      </c>
      <c r="H49" s="26">
        <f t="shared" si="6"/>
        <v>0</v>
      </c>
      <c r="I49" s="24">
        <f t="shared" si="6"/>
        <v>-178794.6558274012</v>
      </c>
      <c r="J49" s="6">
        <f t="shared" si="6"/>
        <v>-5279486.398812361</v>
      </c>
      <c r="K49" s="25">
        <f t="shared" si="6"/>
        <v>-4664463.1147412285</v>
      </c>
    </row>
    <row r="50" spans="1:11" ht="13.5">
      <c r="A50" s="34" t="s">
        <v>51</v>
      </c>
      <c r="B50" s="7">
        <f>+B48-B49</f>
        <v>-100338062.01460688</v>
      </c>
      <c r="C50" s="7">
        <f aca="true" t="shared" si="7" ref="C50:K50">+C48-C49</f>
        <v>-120194747.47726725</v>
      </c>
      <c r="D50" s="64">
        <f t="shared" si="7"/>
        <v>-18008469.631063506</v>
      </c>
      <c r="E50" s="65">
        <f t="shared" si="7"/>
        <v>-9559693.821962431</v>
      </c>
      <c r="F50" s="7">
        <f t="shared" si="7"/>
        <v>18408192.46231772</v>
      </c>
      <c r="G50" s="66">
        <f t="shared" si="7"/>
        <v>18408192.46231772</v>
      </c>
      <c r="H50" s="67">
        <f t="shared" si="7"/>
        <v>0</v>
      </c>
      <c r="I50" s="65">
        <f t="shared" si="7"/>
        <v>30502426.655827403</v>
      </c>
      <c r="J50" s="7">
        <f t="shared" si="7"/>
        <v>37422536.39881236</v>
      </c>
      <c r="K50" s="66">
        <f t="shared" si="7"/>
        <v>38736096.11474123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353426948</v>
      </c>
      <c r="C53" s="6">
        <v>471528000</v>
      </c>
      <c r="D53" s="23">
        <v>1046170525</v>
      </c>
      <c r="E53" s="24">
        <v>689438000</v>
      </c>
      <c r="F53" s="6">
        <v>734841423</v>
      </c>
      <c r="G53" s="25">
        <v>734841423</v>
      </c>
      <c r="H53" s="26">
        <v>570772050</v>
      </c>
      <c r="I53" s="24">
        <v>1328456000</v>
      </c>
      <c r="J53" s="6">
        <v>1429064000</v>
      </c>
      <c r="K53" s="25">
        <v>1535972000</v>
      </c>
    </row>
    <row r="54" spans="1:11" ht="13.5">
      <c r="A54" s="22" t="s">
        <v>97</v>
      </c>
      <c r="B54" s="6">
        <v>18049455</v>
      </c>
      <c r="C54" s="6">
        <v>4921982</v>
      </c>
      <c r="D54" s="23">
        <v>85731612</v>
      </c>
      <c r="E54" s="24">
        <v>5870000</v>
      </c>
      <c r="F54" s="6">
        <v>5870000</v>
      </c>
      <c r="G54" s="25">
        <v>5870000</v>
      </c>
      <c r="H54" s="26">
        <v>0</v>
      </c>
      <c r="I54" s="24">
        <v>10198690</v>
      </c>
      <c r="J54" s="6">
        <v>10198690</v>
      </c>
      <c r="K54" s="25">
        <v>11459381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11200000</v>
      </c>
      <c r="F55" s="6">
        <v>11522000</v>
      </c>
      <c r="G55" s="25">
        <v>11522000</v>
      </c>
      <c r="H55" s="26">
        <v>0</v>
      </c>
      <c r="I55" s="24">
        <v>10178000</v>
      </c>
      <c r="J55" s="6">
        <v>0</v>
      </c>
      <c r="K55" s="25">
        <v>0</v>
      </c>
    </row>
    <row r="56" spans="1:11" ht="13.5">
      <c r="A56" s="22" t="s">
        <v>55</v>
      </c>
      <c r="B56" s="6">
        <v>5902681</v>
      </c>
      <c r="C56" s="6">
        <v>10518000</v>
      </c>
      <c r="D56" s="23">
        <v>8169386</v>
      </c>
      <c r="E56" s="24">
        <v>17904470</v>
      </c>
      <c r="F56" s="6">
        <v>18856245</v>
      </c>
      <c r="G56" s="25">
        <v>18856245</v>
      </c>
      <c r="H56" s="26">
        <v>0</v>
      </c>
      <c r="I56" s="24">
        <v>20545464</v>
      </c>
      <c r="J56" s="6">
        <v>20551464</v>
      </c>
      <c r="K56" s="25">
        <v>23225278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295428</v>
      </c>
      <c r="C59" s="6">
        <v>388391</v>
      </c>
      <c r="D59" s="23">
        <v>0</v>
      </c>
      <c r="E59" s="24">
        <v>934879</v>
      </c>
      <c r="F59" s="6">
        <v>934879</v>
      </c>
      <c r="G59" s="25">
        <v>934879</v>
      </c>
      <c r="H59" s="26">
        <v>934879</v>
      </c>
      <c r="I59" s="24">
        <v>11961225</v>
      </c>
      <c r="J59" s="6">
        <v>11961225</v>
      </c>
      <c r="K59" s="25">
        <v>13541255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11479280</v>
      </c>
      <c r="J60" s="6">
        <v>12138037</v>
      </c>
      <c r="K60" s="25">
        <v>12902367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33605</v>
      </c>
      <c r="F62" s="92">
        <v>33605</v>
      </c>
      <c r="G62" s="93">
        <v>33605</v>
      </c>
      <c r="H62" s="94">
        <v>33605</v>
      </c>
      <c r="I62" s="91">
        <v>15619</v>
      </c>
      <c r="J62" s="92">
        <v>7779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27687</v>
      </c>
      <c r="J63" s="92">
        <v>19690</v>
      </c>
      <c r="K63" s="93">
        <v>16137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2282</v>
      </c>
      <c r="G64" s="93">
        <v>2282</v>
      </c>
      <c r="H64" s="94">
        <v>2282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0.5379588647883199</v>
      </c>
      <c r="C70" s="5">
        <f aca="true" t="shared" si="8" ref="C70:K70">IF(ISERROR(C71/C72),0,(C71/C72))</f>
        <v>0.7604103159405636</v>
      </c>
      <c r="D70" s="5">
        <f t="shared" si="8"/>
        <v>1.0895695848636293</v>
      </c>
      <c r="E70" s="5">
        <f t="shared" si="8"/>
        <v>0.5818816800662096</v>
      </c>
      <c r="F70" s="5">
        <f t="shared" si="8"/>
        <v>0.627662941595118</v>
      </c>
      <c r="G70" s="5">
        <f t="shared" si="8"/>
        <v>0.627662941595118</v>
      </c>
      <c r="H70" s="5">
        <f t="shared" si="8"/>
        <v>0</v>
      </c>
      <c r="I70" s="5">
        <f t="shared" si="8"/>
        <v>0.3728917570384249</v>
      </c>
      <c r="J70" s="5">
        <f t="shared" si="8"/>
        <v>0.43168213141188705</v>
      </c>
      <c r="K70" s="5">
        <f t="shared" si="8"/>
        <v>0.45513733000900103</v>
      </c>
    </row>
    <row r="71" spans="1:11" ht="12.75" hidden="1">
      <c r="A71" s="1" t="s">
        <v>103</v>
      </c>
      <c r="B71" s="1">
        <f>+B83</f>
        <v>16074000</v>
      </c>
      <c r="C71" s="1">
        <f aca="true" t="shared" si="9" ref="C71:K71">+C83</f>
        <v>21994000</v>
      </c>
      <c r="D71" s="1">
        <f t="shared" si="9"/>
        <v>55019152</v>
      </c>
      <c r="E71" s="1">
        <f t="shared" si="9"/>
        <v>39372442</v>
      </c>
      <c r="F71" s="1">
        <f t="shared" si="9"/>
        <v>41450233</v>
      </c>
      <c r="G71" s="1">
        <f t="shared" si="9"/>
        <v>41450233</v>
      </c>
      <c r="H71" s="1">
        <f t="shared" si="9"/>
        <v>52739471</v>
      </c>
      <c r="I71" s="1">
        <f t="shared" si="9"/>
        <v>30925578</v>
      </c>
      <c r="J71" s="1">
        <f t="shared" si="9"/>
        <v>37927801</v>
      </c>
      <c r="K71" s="1">
        <f t="shared" si="9"/>
        <v>42732630</v>
      </c>
    </row>
    <row r="72" spans="1:11" ht="12.75" hidden="1">
      <c r="A72" s="1" t="s">
        <v>104</v>
      </c>
      <c r="B72" s="1">
        <f>+B77</f>
        <v>29879608</v>
      </c>
      <c r="C72" s="1">
        <f aca="true" t="shared" si="10" ref="C72:K72">+C77</f>
        <v>28923858</v>
      </c>
      <c r="D72" s="1">
        <f t="shared" si="10"/>
        <v>50496226</v>
      </c>
      <c r="E72" s="1">
        <f t="shared" si="10"/>
        <v>67664000</v>
      </c>
      <c r="F72" s="1">
        <f t="shared" si="10"/>
        <v>66039000</v>
      </c>
      <c r="G72" s="1">
        <f t="shared" si="10"/>
        <v>66039000</v>
      </c>
      <c r="H72" s="1">
        <f t="shared" si="10"/>
        <v>0</v>
      </c>
      <c r="I72" s="1">
        <f t="shared" si="10"/>
        <v>82934464</v>
      </c>
      <c r="J72" s="1">
        <f t="shared" si="10"/>
        <v>87860484</v>
      </c>
      <c r="K72" s="1">
        <f t="shared" si="10"/>
        <v>93889530</v>
      </c>
    </row>
    <row r="73" spans="1:11" ht="12.75" hidden="1">
      <c r="A73" s="1" t="s">
        <v>105</v>
      </c>
      <c r="B73" s="1">
        <f>+B74</f>
        <v>27477496.16666666</v>
      </c>
      <c r="C73" s="1">
        <f aca="true" t="shared" si="11" ref="C73:K73">+(C78+C80+C81+C82)-(B78+B80+B81+B82)</f>
        <v>11671030</v>
      </c>
      <c r="D73" s="1">
        <f t="shared" si="11"/>
        <v>38213540</v>
      </c>
      <c r="E73" s="1">
        <f t="shared" si="11"/>
        <v>-30082747</v>
      </c>
      <c r="F73" s="1">
        <f>+(F78+F80+F81+F82)-(D78+D80+D81+D82)</f>
        <v>-30083174</v>
      </c>
      <c r="G73" s="1">
        <f>+(G78+G80+G81+G82)-(D78+D80+D81+D82)</f>
        <v>-30083174</v>
      </c>
      <c r="H73" s="1">
        <f>+(H78+H80+H81+H82)-(D78+D80+D81+D82)</f>
        <v>-65126174</v>
      </c>
      <c r="I73" s="1">
        <f>+(I78+I80+I81+I82)-(E78+E80+E81+E82)</f>
        <v>7269044</v>
      </c>
      <c r="J73" s="1">
        <f t="shared" si="11"/>
        <v>2269176</v>
      </c>
      <c r="K73" s="1">
        <f t="shared" si="11"/>
        <v>-1807713</v>
      </c>
    </row>
    <row r="74" spans="1:11" ht="12.75" hidden="1">
      <c r="A74" s="1" t="s">
        <v>106</v>
      </c>
      <c r="B74" s="1">
        <f>+TREND(C74:E74)</f>
        <v>27477496.16666666</v>
      </c>
      <c r="C74" s="1">
        <f>+C73</f>
        <v>11671030</v>
      </c>
      <c r="D74" s="1">
        <f aca="true" t="shared" si="12" ref="D74:K74">+D73</f>
        <v>38213540</v>
      </c>
      <c r="E74" s="1">
        <f t="shared" si="12"/>
        <v>-30082747</v>
      </c>
      <c r="F74" s="1">
        <f t="shared" si="12"/>
        <v>-30083174</v>
      </c>
      <c r="G74" s="1">
        <f t="shared" si="12"/>
        <v>-30083174</v>
      </c>
      <c r="H74" s="1">
        <f t="shared" si="12"/>
        <v>-65126174</v>
      </c>
      <c r="I74" s="1">
        <f t="shared" si="12"/>
        <v>7269044</v>
      </c>
      <c r="J74" s="1">
        <f t="shared" si="12"/>
        <v>2269176</v>
      </c>
      <c r="K74" s="1">
        <f t="shared" si="12"/>
        <v>-1807713</v>
      </c>
    </row>
    <row r="75" spans="1:11" ht="12.75" hidden="1">
      <c r="A75" s="1" t="s">
        <v>107</v>
      </c>
      <c r="B75" s="1">
        <f>+B84-(((B80+B81+B78)*B70)-B79)</f>
        <v>131699141.01460688</v>
      </c>
      <c r="C75" s="1">
        <f aca="true" t="shared" si="13" ref="C75:K75">+C84-(((C80+C81+C78)*C70)-C79)</f>
        <v>121000747.47726725</v>
      </c>
      <c r="D75" s="1">
        <f t="shared" si="13"/>
        <v>38494169.631063506</v>
      </c>
      <c r="E75" s="1">
        <f t="shared" si="13"/>
        <v>21972493.82196243</v>
      </c>
      <c r="F75" s="1">
        <f t="shared" si="13"/>
        <v>-5995192.46231772</v>
      </c>
      <c r="G75" s="1">
        <f t="shared" si="13"/>
        <v>-5995192.46231772</v>
      </c>
      <c r="H75" s="1">
        <f t="shared" si="13"/>
        <v>0</v>
      </c>
      <c r="I75" s="1">
        <f t="shared" si="13"/>
        <v>-178794.6558274012</v>
      </c>
      <c r="J75" s="1">
        <f t="shared" si="13"/>
        <v>-5279486.398812361</v>
      </c>
      <c r="K75" s="1">
        <f t="shared" si="13"/>
        <v>-4664463.1147412285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29879608</v>
      </c>
      <c r="C77" s="3">
        <v>28923858</v>
      </c>
      <c r="D77" s="3">
        <v>50496226</v>
      </c>
      <c r="E77" s="3">
        <v>67664000</v>
      </c>
      <c r="F77" s="3">
        <v>66039000</v>
      </c>
      <c r="G77" s="3">
        <v>66039000</v>
      </c>
      <c r="H77" s="3">
        <v>0</v>
      </c>
      <c r="I77" s="3">
        <v>82934464</v>
      </c>
      <c r="J77" s="3">
        <v>87860484</v>
      </c>
      <c r="K77" s="3">
        <v>93889530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139898497</v>
      </c>
      <c r="C79" s="3">
        <v>141465392</v>
      </c>
      <c r="D79" s="3">
        <v>109453668</v>
      </c>
      <c r="E79" s="3">
        <v>40395000</v>
      </c>
      <c r="F79" s="3">
        <v>16000000</v>
      </c>
      <c r="G79" s="3">
        <v>16000000</v>
      </c>
      <c r="H79" s="3">
        <v>0</v>
      </c>
      <c r="I79" s="3">
        <v>15000000</v>
      </c>
      <c r="J79" s="3">
        <v>0</v>
      </c>
      <c r="K79" s="3">
        <v>0</v>
      </c>
    </row>
    <row r="80" spans="1:11" ht="12.75" hidden="1">
      <c r="A80" s="2" t="s">
        <v>67</v>
      </c>
      <c r="B80" s="3">
        <v>12392072</v>
      </c>
      <c r="C80" s="3">
        <v>14781634</v>
      </c>
      <c r="D80" s="3">
        <v>59016988</v>
      </c>
      <c r="E80" s="3">
        <v>35043427</v>
      </c>
      <c r="F80" s="3">
        <v>35043000</v>
      </c>
      <c r="G80" s="3">
        <v>35043000</v>
      </c>
      <c r="H80" s="3">
        <v>0</v>
      </c>
      <c r="I80" s="3">
        <v>42312471</v>
      </c>
      <c r="J80" s="3">
        <v>44581647</v>
      </c>
      <c r="K80" s="3">
        <v>42773934</v>
      </c>
    </row>
    <row r="81" spans="1:11" ht="12.75" hidden="1">
      <c r="A81" s="2" t="s">
        <v>68</v>
      </c>
      <c r="B81" s="3">
        <v>2849532</v>
      </c>
      <c r="C81" s="3">
        <v>12131000</v>
      </c>
      <c r="D81" s="3">
        <v>6109186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16074000</v>
      </c>
      <c r="C83" s="3">
        <v>21994000</v>
      </c>
      <c r="D83" s="3">
        <v>55019152</v>
      </c>
      <c r="E83" s="3">
        <v>39372442</v>
      </c>
      <c r="F83" s="3">
        <v>41450233</v>
      </c>
      <c r="G83" s="3">
        <v>41450233</v>
      </c>
      <c r="H83" s="3">
        <v>52739471</v>
      </c>
      <c r="I83" s="3">
        <v>30925578</v>
      </c>
      <c r="J83" s="3">
        <v>37927801</v>
      </c>
      <c r="K83" s="3">
        <v>42732630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1968622</v>
      </c>
      <c r="F84" s="3">
        <v>0</v>
      </c>
      <c r="G84" s="3">
        <v>0</v>
      </c>
      <c r="H84" s="3">
        <v>0</v>
      </c>
      <c r="I84" s="3">
        <v>599177</v>
      </c>
      <c r="J84" s="3">
        <v>13965614</v>
      </c>
      <c r="K84" s="3">
        <v>14803551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133635280</v>
      </c>
      <c r="J85" s="3">
        <v>131547579</v>
      </c>
      <c r="K85" s="3">
        <v>131971804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4520091</v>
      </c>
      <c r="C5" s="6">
        <v>2044399</v>
      </c>
      <c r="D5" s="23">
        <v>5458424</v>
      </c>
      <c r="E5" s="24">
        <v>8755960</v>
      </c>
      <c r="F5" s="6">
        <v>8755960</v>
      </c>
      <c r="G5" s="25">
        <v>8755960</v>
      </c>
      <c r="H5" s="26">
        <v>0</v>
      </c>
      <c r="I5" s="24">
        <v>9707550</v>
      </c>
      <c r="J5" s="6">
        <v>10280300</v>
      </c>
      <c r="K5" s="25">
        <v>10856000</v>
      </c>
    </row>
    <row r="6" spans="1:11" ht="13.5">
      <c r="A6" s="22" t="s">
        <v>18</v>
      </c>
      <c r="B6" s="6">
        <v>35687041</v>
      </c>
      <c r="C6" s="6">
        <v>41682569</v>
      </c>
      <c r="D6" s="23">
        <v>43859228</v>
      </c>
      <c r="E6" s="24">
        <v>59873349</v>
      </c>
      <c r="F6" s="6">
        <v>59873349</v>
      </c>
      <c r="G6" s="25">
        <v>59873349</v>
      </c>
      <c r="H6" s="26">
        <v>0</v>
      </c>
      <c r="I6" s="24">
        <v>63863880</v>
      </c>
      <c r="J6" s="6">
        <v>70808470</v>
      </c>
      <c r="K6" s="25">
        <v>78507630</v>
      </c>
    </row>
    <row r="7" spans="1:11" ht="13.5">
      <c r="A7" s="22" t="s">
        <v>19</v>
      </c>
      <c r="B7" s="6">
        <v>311747</v>
      </c>
      <c r="C7" s="6">
        <v>738944</v>
      </c>
      <c r="D7" s="23">
        <v>687060</v>
      </c>
      <c r="E7" s="24">
        <v>355770</v>
      </c>
      <c r="F7" s="6">
        <v>355770</v>
      </c>
      <c r="G7" s="25">
        <v>355770</v>
      </c>
      <c r="H7" s="26">
        <v>0</v>
      </c>
      <c r="I7" s="24">
        <v>628600</v>
      </c>
      <c r="J7" s="6">
        <v>665690</v>
      </c>
      <c r="K7" s="25">
        <v>702980</v>
      </c>
    </row>
    <row r="8" spans="1:11" ht="13.5">
      <c r="A8" s="22" t="s">
        <v>20</v>
      </c>
      <c r="B8" s="6">
        <v>61364478</v>
      </c>
      <c r="C8" s="6">
        <v>86722455</v>
      </c>
      <c r="D8" s="23">
        <v>55696713</v>
      </c>
      <c r="E8" s="24">
        <v>60508200</v>
      </c>
      <c r="F8" s="6">
        <v>60508200</v>
      </c>
      <c r="G8" s="25">
        <v>60508200</v>
      </c>
      <c r="H8" s="26">
        <v>0</v>
      </c>
      <c r="I8" s="24">
        <v>69404000</v>
      </c>
      <c r="J8" s="6">
        <v>70627600</v>
      </c>
      <c r="K8" s="25">
        <v>73256950</v>
      </c>
    </row>
    <row r="9" spans="1:11" ht="13.5">
      <c r="A9" s="22" t="s">
        <v>21</v>
      </c>
      <c r="B9" s="6">
        <v>8068517</v>
      </c>
      <c r="C9" s="6">
        <v>6593827</v>
      </c>
      <c r="D9" s="23">
        <v>9054515</v>
      </c>
      <c r="E9" s="24">
        <v>8256470</v>
      </c>
      <c r="F9" s="6">
        <v>8256470</v>
      </c>
      <c r="G9" s="25">
        <v>8256470</v>
      </c>
      <c r="H9" s="26">
        <v>0</v>
      </c>
      <c r="I9" s="24">
        <v>7903650</v>
      </c>
      <c r="J9" s="6">
        <v>8370250</v>
      </c>
      <c r="K9" s="25">
        <v>8510820</v>
      </c>
    </row>
    <row r="10" spans="1:11" ht="25.5">
      <c r="A10" s="27" t="s">
        <v>96</v>
      </c>
      <c r="B10" s="28">
        <f>SUM(B5:B9)</f>
        <v>109951874</v>
      </c>
      <c r="C10" s="29">
        <f aca="true" t="shared" si="0" ref="C10:K10">SUM(C5:C9)</f>
        <v>137782194</v>
      </c>
      <c r="D10" s="30">
        <f t="shared" si="0"/>
        <v>114755940</v>
      </c>
      <c r="E10" s="28">
        <f t="shared" si="0"/>
        <v>137749749</v>
      </c>
      <c r="F10" s="29">
        <f t="shared" si="0"/>
        <v>137749749</v>
      </c>
      <c r="G10" s="31">
        <f t="shared" si="0"/>
        <v>137749749</v>
      </c>
      <c r="H10" s="32">
        <f t="shared" si="0"/>
        <v>0</v>
      </c>
      <c r="I10" s="28">
        <f t="shared" si="0"/>
        <v>151507680</v>
      </c>
      <c r="J10" s="29">
        <f t="shared" si="0"/>
        <v>160752310</v>
      </c>
      <c r="K10" s="31">
        <f t="shared" si="0"/>
        <v>171834380</v>
      </c>
    </row>
    <row r="11" spans="1:11" ht="13.5">
      <c r="A11" s="22" t="s">
        <v>22</v>
      </c>
      <c r="B11" s="6">
        <v>26627135</v>
      </c>
      <c r="C11" s="6">
        <v>31608735</v>
      </c>
      <c r="D11" s="23">
        <v>36320558</v>
      </c>
      <c r="E11" s="24">
        <v>43000869</v>
      </c>
      <c r="F11" s="6">
        <v>43000869</v>
      </c>
      <c r="G11" s="25">
        <v>43000869</v>
      </c>
      <c r="H11" s="26">
        <v>0</v>
      </c>
      <c r="I11" s="24">
        <v>42947410</v>
      </c>
      <c r="J11" s="6">
        <v>45522500</v>
      </c>
      <c r="K11" s="25">
        <v>48173710</v>
      </c>
    </row>
    <row r="12" spans="1:11" ht="13.5">
      <c r="A12" s="22" t="s">
        <v>23</v>
      </c>
      <c r="B12" s="6">
        <v>2648368</v>
      </c>
      <c r="C12" s="6">
        <v>2734666</v>
      </c>
      <c r="D12" s="23">
        <v>3176616</v>
      </c>
      <c r="E12" s="24">
        <v>3432849</v>
      </c>
      <c r="F12" s="6">
        <v>3432849</v>
      </c>
      <c r="G12" s="25">
        <v>3432849</v>
      </c>
      <c r="H12" s="26">
        <v>0</v>
      </c>
      <c r="I12" s="24">
        <v>3714496</v>
      </c>
      <c r="J12" s="6">
        <v>3933680</v>
      </c>
      <c r="K12" s="25">
        <v>4154000</v>
      </c>
    </row>
    <row r="13" spans="1:11" ht="13.5">
      <c r="A13" s="22" t="s">
        <v>97</v>
      </c>
      <c r="B13" s="6">
        <v>5362762</v>
      </c>
      <c r="C13" s="6">
        <v>16488171</v>
      </c>
      <c r="D13" s="23">
        <v>18214749</v>
      </c>
      <c r="E13" s="24">
        <v>4200000</v>
      </c>
      <c r="F13" s="6">
        <v>4200000</v>
      </c>
      <c r="G13" s="25">
        <v>4200000</v>
      </c>
      <c r="H13" s="26">
        <v>0</v>
      </c>
      <c r="I13" s="24">
        <v>8000000</v>
      </c>
      <c r="J13" s="6">
        <v>8472000</v>
      </c>
      <c r="K13" s="25">
        <v>8946440</v>
      </c>
    </row>
    <row r="14" spans="1:11" ht="13.5">
      <c r="A14" s="22" t="s">
        <v>24</v>
      </c>
      <c r="B14" s="6">
        <v>4181469</v>
      </c>
      <c r="C14" s="6">
        <v>5394451</v>
      </c>
      <c r="D14" s="23">
        <v>10423192</v>
      </c>
      <c r="E14" s="24">
        <v>1141650</v>
      </c>
      <c r="F14" s="6">
        <v>1141650</v>
      </c>
      <c r="G14" s="25">
        <v>1141650</v>
      </c>
      <c r="H14" s="26">
        <v>0</v>
      </c>
      <c r="I14" s="24">
        <v>1181930</v>
      </c>
      <c r="J14" s="6">
        <v>1237270</v>
      </c>
      <c r="K14" s="25">
        <v>1292910</v>
      </c>
    </row>
    <row r="15" spans="1:11" ht="13.5">
      <c r="A15" s="22" t="s">
        <v>25</v>
      </c>
      <c r="B15" s="6">
        <v>31318432</v>
      </c>
      <c r="C15" s="6">
        <v>38326835</v>
      </c>
      <c r="D15" s="23">
        <v>39497322</v>
      </c>
      <c r="E15" s="24">
        <v>51372150</v>
      </c>
      <c r="F15" s="6">
        <v>51372150</v>
      </c>
      <c r="G15" s="25">
        <v>51372150</v>
      </c>
      <c r="H15" s="26">
        <v>0</v>
      </c>
      <c r="I15" s="24">
        <v>57712940</v>
      </c>
      <c r="J15" s="6">
        <v>65119550</v>
      </c>
      <c r="K15" s="25">
        <v>73502270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27836161</v>
      </c>
      <c r="C17" s="6">
        <v>22821940</v>
      </c>
      <c r="D17" s="23">
        <v>40176380</v>
      </c>
      <c r="E17" s="24">
        <v>34445990</v>
      </c>
      <c r="F17" s="6">
        <v>34445990</v>
      </c>
      <c r="G17" s="25">
        <v>34445990</v>
      </c>
      <c r="H17" s="26">
        <v>0</v>
      </c>
      <c r="I17" s="24">
        <v>32613690</v>
      </c>
      <c r="J17" s="6">
        <v>32429000</v>
      </c>
      <c r="K17" s="25">
        <v>34314550</v>
      </c>
    </row>
    <row r="18" spans="1:11" ht="13.5">
      <c r="A18" s="34" t="s">
        <v>28</v>
      </c>
      <c r="B18" s="35">
        <f>SUM(B11:B17)</f>
        <v>97974327</v>
      </c>
      <c r="C18" s="36">
        <f aca="true" t="shared" si="1" ref="C18:K18">SUM(C11:C17)</f>
        <v>117374798</v>
      </c>
      <c r="D18" s="37">
        <f t="shared" si="1"/>
        <v>147808817</v>
      </c>
      <c r="E18" s="35">
        <f t="shared" si="1"/>
        <v>137593508</v>
      </c>
      <c r="F18" s="36">
        <f t="shared" si="1"/>
        <v>137593508</v>
      </c>
      <c r="G18" s="38">
        <f t="shared" si="1"/>
        <v>137593508</v>
      </c>
      <c r="H18" s="39">
        <f t="shared" si="1"/>
        <v>0</v>
      </c>
      <c r="I18" s="35">
        <f t="shared" si="1"/>
        <v>146170466</v>
      </c>
      <c r="J18" s="36">
        <f t="shared" si="1"/>
        <v>156714000</v>
      </c>
      <c r="K18" s="38">
        <f t="shared" si="1"/>
        <v>170383880</v>
      </c>
    </row>
    <row r="19" spans="1:11" ht="13.5">
      <c r="A19" s="34" t="s">
        <v>29</v>
      </c>
      <c r="B19" s="40">
        <f>+B10-B18</f>
        <v>11977547</v>
      </c>
      <c r="C19" s="41">
        <f aca="true" t="shared" si="2" ref="C19:K19">+C10-C18</f>
        <v>20407396</v>
      </c>
      <c r="D19" s="42">
        <f t="shared" si="2"/>
        <v>-33052877</v>
      </c>
      <c r="E19" s="40">
        <f t="shared" si="2"/>
        <v>156241</v>
      </c>
      <c r="F19" s="41">
        <f t="shared" si="2"/>
        <v>156241</v>
      </c>
      <c r="G19" s="43">
        <f t="shared" si="2"/>
        <v>156241</v>
      </c>
      <c r="H19" s="44">
        <f t="shared" si="2"/>
        <v>0</v>
      </c>
      <c r="I19" s="40">
        <f t="shared" si="2"/>
        <v>5337214</v>
      </c>
      <c r="J19" s="41">
        <f t="shared" si="2"/>
        <v>4038310</v>
      </c>
      <c r="K19" s="43">
        <f t="shared" si="2"/>
        <v>1450500</v>
      </c>
    </row>
    <row r="20" spans="1:11" ht="13.5">
      <c r="A20" s="22" t="s">
        <v>30</v>
      </c>
      <c r="B20" s="24">
        <v>0</v>
      </c>
      <c r="C20" s="6">
        <v>0</v>
      </c>
      <c r="D20" s="23">
        <v>40741359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11977547</v>
      </c>
      <c r="C22" s="52">
        <f aca="true" t="shared" si="3" ref="C22:K22">SUM(C19:C21)</f>
        <v>20407396</v>
      </c>
      <c r="D22" s="53">
        <f t="shared" si="3"/>
        <v>7688482</v>
      </c>
      <c r="E22" s="51">
        <f t="shared" si="3"/>
        <v>156241</v>
      </c>
      <c r="F22" s="52">
        <f t="shared" si="3"/>
        <v>156241</v>
      </c>
      <c r="G22" s="54">
        <f t="shared" si="3"/>
        <v>156241</v>
      </c>
      <c r="H22" s="55">
        <f t="shared" si="3"/>
        <v>0</v>
      </c>
      <c r="I22" s="51">
        <f t="shared" si="3"/>
        <v>5337214</v>
      </c>
      <c r="J22" s="52">
        <f t="shared" si="3"/>
        <v>4038310</v>
      </c>
      <c r="K22" s="54">
        <f t="shared" si="3"/>
        <v>1450500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11977547</v>
      </c>
      <c r="C24" s="41">
        <f aca="true" t="shared" si="4" ref="C24:K24">SUM(C22:C23)</f>
        <v>20407396</v>
      </c>
      <c r="D24" s="42">
        <f t="shared" si="4"/>
        <v>7688482</v>
      </c>
      <c r="E24" s="40">
        <f t="shared" si="4"/>
        <v>156241</v>
      </c>
      <c r="F24" s="41">
        <f t="shared" si="4"/>
        <v>156241</v>
      </c>
      <c r="G24" s="43">
        <f t="shared" si="4"/>
        <v>156241</v>
      </c>
      <c r="H24" s="44">
        <f t="shared" si="4"/>
        <v>0</v>
      </c>
      <c r="I24" s="40">
        <f t="shared" si="4"/>
        <v>5337214</v>
      </c>
      <c r="J24" s="41">
        <f t="shared" si="4"/>
        <v>4038310</v>
      </c>
      <c r="K24" s="43">
        <f t="shared" si="4"/>
        <v>1450500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20802121</v>
      </c>
      <c r="C27" s="7">
        <v>39767619</v>
      </c>
      <c r="D27" s="64">
        <v>40535825</v>
      </c>
      <c r="E27" s="65">
        <v>28809000</v>
      </c>
      <c r="F27" s="7">
        <v>28809000</v>
      </c>
      <c r="G27" s="66">
        <v>28809000</v>
      </c>
      <c r="H27" s="67">
        <v>0</v>
      </c>
      <c r="I27" s="65">
        <v>26300000</v>
      </c>
      <c r="J27" s="7">
        <v>30013000</v>
      </c>
      <c r="K27" s="66">
        <v>26084000</v>
      </c>
    </row>
    <row r="28" spans="1:11" ht="13.5">
      <c r="A28" s="68" t="s">
        <v>30</v>
      </c>
      <c r="B28" s="6">
        <v>17912214</v>
      </c>
      <c r="C28" s="6">
        <v>39622416</v>
      </c>
      <c r="D28" s="23">
        <v>40535825</v>
      </c>
      <c r="E28" s="24">
        <v>28809000</v>
      </c>
      <c r="F28" s="6">
        <v>28809000</v>
      </c>
      <c r="G28" s="25">
        <v>28809000</v>
      </c>
      <c r="H28" s="26">
        <v>0</v>
      </c>
      <c r="I28" s="24">
        <v>26300000</v>
      </c>
      <c r="J28" s="6">
        <v>30013000</v>
      </c>
      <c r="K28" s="25">
        <v>26084000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868307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2021600</v>
      </c>
      <c r="C31" s="6">
        <v>145203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20802121</v>
      </c>
      <c r="C32" s="7">
        <f aca="true" t="shared" si="5" ref="C32:K32">SUM(C28:C31)</f>
        <v>39767619</v>
      </c>
      <c r="D32" s="64">
        <f t="shared" si="5"/>
        <v>40535825</v>
      </c>
      <c r="E32" s="65">
        <f t="shared" si="5"/>
        <v>28809000</v>
      </c>
      <c r="F32" s="7">
        <f t="shared" si="5"/>
        <v>28809000</v>
      </c>
      <c r="G32" s="66">
        <f t="shared" si="5"/>
        <v>28809000</v>
      </c>
      <c r="H32" s="67">
        <f t="shared" si="5"/>
        <v>0</v>
      </c>
      <c r="I32" s="65">
        <f t="shared" si="5"/>
        <v>26300000</v>
      </c>
      <c r="J32" s="7">
        <f t="shared" si="5"/>
        <v>30013000</v>
      </c>
      <c r="K32" s="66">
        <f t="shared" si="5"/>
        <v>26084000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58064852</v>
      </c>
      <c r="C35" s="6">
        <v>75241344</v>
      </c>
      <c r="D35" s="23">
        <v>92307138</v>
      </c>
      <c r="E35" s="24">
        <v>77863000</v>
      </c>
      <c r="F35" s="6">
        <v>77863000</v>
      </c>
      <c r="G35" s="25">
        <v>77863000</v>
      </c>
      <c r="H35" s="26">
        <v>0</v>
      </c>
      <c r="I35" s="24">
        <v>130550000</v>
      </c>
      <c r="J35" s="6">
        <v>134555000</v>
      </c>
      <c r="K35" s="25">
        <v>114770000</v>
      </c>
    </row>
    <row r="36" spans="1:11" ht="13.5">
      <c r="A36" s="22" t="s">
        <v>39</v>
      </c>
      <c r="B36" s="6">
        <v>244675354</v>
      </c>
      <c r="C36" s="6">
        <v>430020765</v>
      </c>
      <c r="D36" s="23">
        <v>455072017</v>
      </c>
      <c r="E36" s="24">
        <v>325582000</v>
      </c>
      <c r="F36" s="6">
        <v>325582000</v>
      </c>
      <c r="G36" s="25">
        <v>325582000</v>
      </c>
      <c r="H36" s="26">
        <v>0</v>
      </c>
      <c r="I36" s="24">
        <v>414961000</v>
      </c>
      <c r="J36" s="6">
        <v>425021000</v>
      </c>
      <c r="K36" s="25">
        <v>433156000</v>
      </c>
    </row>
    <row r="37" spans="1:11" ht="13.5">
      <c r="A37" s="22" t="s">
        <v>40</v>
      </c>
      <c r="B37" s="6">
        <v>90150096</v>
      </c>
      <c r="C37" s="6">
        <v>132131413</v>
      </c>
      <c r="D37" s="23">
        <v>166047149</v>
      </c>
      <c r="E37" s="24">
        <v>59163000</v>
      </c>
      <c r="F37" s="6">
        <v>59163000</v>
      </c>
      <c r="G37" s="25">
        <v>59163000</v>
      </c>
      <c r="H37" s="26">
        <v>0</v>
      </c>
      <c r="I37" s="24">
        <v>66900000</v>
      </c>
      <c r="J37" s="6">
        <v>64100000</v>
      </c>
      <c r="K37" s="25">
        <v>52300000</v>
      </c>
    </row>
    <row r="38" spans="1:11" ht="13.5">
      <c r="A38" s="22" t="s">
        <v>41</v>
      </c>
      <c r="B38" s="6">
        <v>10583813</v>
      </c>
      <c r="C38" s="6">
        <v>13262100</v>
      </c>
      <c r="D38" s="23">
        <v>9265241</v>
      </c>
      <c r="E38" s="24">
        <v>4000000</v>
      </c>
      <c r="F38" s="6">
        <v>4000000</v>
      </c>
      <c r="G38" s="25">
        <v>4000000</v>
      </c>
      <c r="H38" s="26">
        <v>0</v>
      </c>
      <c r="I38" s="24">
        <v>2000000</v>
      </c>
      <c r="J38" s="6">
        <v>2600000</v>
      </c>
      <c r="K38" s="25">
        <v>2200000</v>
      </c>
    </row>
    <row r="39" spans="1:11" ht="13.5">
      <c r="A39" s="22" t="s">
        <v>42</v>
      </c>
      <c r="B39" s="6">
        <v>202006297</v>
      </c>
      <c r="C39" s="6">
        <v>359868596</v>
      </c>
      <c r="D39" s="23">
        <v>372066765</v>
      </c>
      <c r="E39" s="24">
        <v>340282000</v>
      </c>
      <c r="F39" s="6">
        <v>340282000</v>
      </c>
      <c r="G39" s="25">
        <v>340282000</v>
      </c>
      <c r="H39" s="26">
        <v>0</v>
      </c>
      <c r="I39" s="24">
        <v>476611000</v>
      </c>
      <c r="J39" s="6">
        <v>492876000</v>
      </c>
      <c r="K39" s="25">
        <v>493426000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35368279</v>
      </c>
      <c r="C42" s="6">
        <v>55525496</v>
      </c>
      <c r="D42" s="23">
        <v>39143720</v>
      </c>
      <c r="E42" s="24">
        <v>14203000</v>
      </c>
      <c r="F42" s="6">
        <v>14203000</v>
      </c>
      <c r="G42" s="25">
        <v>14203000</v>
      </c>
      <c r="H42" s="26">
        <v>18014214</v>
      </c>
      <c r="I42" s="24">
        <v>-6499670</v>
      </c>
      <c r="J42" s="6">
        <v>12582540</v>
      </c>
      <c r="K42" s="25">
        <v>6465320</v>
      </c>
    </row>
    <row r="43" spans="1:11" ht="13.5">
      <c r="A43" s="22" t="s">
        <v>45</v>
      </c>
      <c r="B43" s="6">
        <v>-20802092</v>
      </c>
      <c r="C43" s="6">
        <v>-60563518</v>
      </c>
      <c r="D43" s="23">
        <v>-40568757</v>
      </c>
      <c r="E43" s="24">
        <v>-28809000</v>
      </c>
      <c r="F43" s="6">
        <v>-28809000</v>
      </c>
      <c r="G43" s="25">
        <v>-28809000</v>
      </c>
      <c r="H43" s="26">
        <v>-21629316</v>
      </c>
      <c r="I43" s="24">
        <v>4950000</v>
      </c>
      <c r="J43" s="6">
        <v>-7172000</v>
      </c>
      <c r="K43" s="25">
        <v>-12299000</v>
      </c>
    </row>
    <row r="44" spans="1:11" ht="13.5">
      <c r="A44" s="22" t="s">
        <v>46</v>
      </c>
      <c r="B44" s="6">
        <v>-1932200</v>
      </c>
      <c r="C44" s="6">
        <v>-797388</v>
      </c>
      <c r="D44" s="23">
        <v>0</v>
      </c>
      <c r="E44" s="24">
        <v>200000</v>
      </c>
      <c r="F44" s="6">
        <v>200000</v>
      </c>
      <c r="G44" s="25">
        <v>200000</v>
      </c>
      <c r="H44" s="26">
        <v>735237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15586956</v>
      </c>
      <c r="C45" s="7">
        <v>9748190</v>
      </c>
      <c r="D45" s="64">
        <v>9285767</v>
      </c>
      <c r="E45" s="65">
        <v>-1943000</v>
      </c>
      <c r="F45" s="7">
        <v>-1943000</v>
      </c>
      <c r="G45" s="66">
        <v>-1943000</v>
      </c>
      <c r="H45" s="67">
        <v>6402063</v>
      </c>
      <c r="I45" s="65">
        <v>-549670</v>
      </c>
      <c r="J45" s="7">
        <v>4860870</v>
      </c>
      <c r="K45" s="66">
        <v>-972810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15585478</v>
      </c>
      <c r="C48" s="6">
        <v>10710804</v>
      </c>
      <c r="D48" s="23">
        <v>9285767</v>
      </c>
      <c r="E48" s="24">
        <v>27909000</v>
      </c>
      <c r="F48" s="6">
        <v>27909000</v>
      </c>
      <c r="G48" s="25">
        <v>27909000</v>
      </c>
      <c r="H48" s="26">
        <v>0</v>
      </c>
      <c r="I48" s="24">
        <v>15550000</v>
      </c>
      <c r="J48" s="6">
        <v>13195000</v>
      </c>
      <c r="K48" s="25">
        <v>11500000</v>
      </c>
    </row>
    <row r="49" spans="1:11" ht="13.5">
      <c r="A49" s="22" t="s">
        <v>50</v>
      </c>
      <c r="B49" s="6">
        <f>+B75</f>
        <v>54450630.25264831</v>
      </c>
      <c r="C49" s="6">
        <f aca="true" t="shared" si="6" ref="C49:K49">+C75</f>
        <v>49943897.31928969</v>
      </c>
      <c r="D49" s="23">
        <f t="shared" si="6"/>
        <v>62556379.774320595</v>
      </c>
      <c r="E49" s="24">
        <f t="shared" si="6"/>
        <v>5529705.749316789</v>
      </c>
      <c r="F49" s="6">
        <f t="shared" si="6"/>
        <v>5529705.749316789</v>
      </c>
      <c r="G49" s="25">
        <f t="shared" si="6"/>
        <v>5529705.749316789</v>
      </c>
      <c r="H49" s="26">
        <f t="shared" si="6"/>
        <v>0</v>
      </c>
      <c r="I49" s="24">
        <f t="shared" si="6"/>
        <v>-26720166.161236048</v>
      </c>
      <c r="J49" s="6">
        <f t="shared" si="6"/>
        <v>-24997459.719545335</v>
      </c>
      <c r="K49" s="25">
        <f t="shared" si="6"/>
        <v>-14010618.215479113</v>
      </c>
    </row>
    <row r="50" spans="1:11" ht="13.5">
      <c r="A50" s="34" t="s">
        <v>51</v>
      </c>
      <c r="B50" s="7">
        <f>+B48-B49</f>
        <v>-38865152.25264831</v>
      </c>
      <c r="C50" s="7">
        <f aca="true" t="shared" si="7" ref="C50:K50">+C48-C49</f>
        <v>-39233093.31928969</v>
      </c>
      <c r="D50" s="64">
        <f t="shared" si="7"/>
        <v>-53270612.774320595</v>
      </c>
      <c r="E50" s="65">
        <f t="shared" si="7"/>
        <v>22379294.25068321</v>
      </c>
      <c r="F50" s="7">
        <f t="shared" si="7"/>
        <v>22379294.25068321</v>
      </c>
      <c r="G50" s="66">
        <f t="shared" si="7"/>
        <v>22379294.25068321</v>
      </c>
      <c r="H50" s="67">
        <f t="shared" si="7"/>
        <v>0</v>
      </c>
      <c r="I50" s="65">
        <f t="shared" si="7"/>
        <v>42270166.16123605</v>
      </c>
      <c r="J50" s="7">
        <f t="shared" si="7"/>
        <v>38192459.719545335</v>
      </c>
      <c r="K50" s="66">
        <f t="shared" si="7"/>
        <v>25510618.215479113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244518523</v>
      </c>
      <c r="C53" s="6">
        <v>429839764</v>
      </c>
      <c r="D53" s="23">
        <v>454868215</v>
      </c>
      <c r="E53" s="24">
        <v>270595000</v>
      </c>
      <c r="F53" s="6">
        <v>270595000</v>
      </c>
      <c r="G53" s="25">
        <v>270595000</v>
      </c>
      <c r="H53" s="26">
        <v>241786000</v>
      </c>
      <c r="I53" s="24">
        <v>337018175</v>
      </c>
      <c r="J53" s="6">
        <v>355237000</v>
      </c>
      <c r="K53" s="25">
        <v>375523000</v>
      </c>
    </row>
    <row r="54" spans="1:11" ht="13.5">
      <c r="A54" s="22" t="s">
        <v>97</v>
      </c>
      <c r="B54" s="6">
        <v>5362762</v>
      </c>
      <c r="C54" s="6">
        <v>16488171</v>
      </c>
      <c r="D54" s="23">
        <v>18214749</v>
      </c>
      <c r="E54" s="24">
        <v>4200000</v>
      </c>
      <c r="F54" s="6">
        <v>4200000</v>
      </c>
      <c r="G54" s="25">
        <v>4200000</v>
      </c>
      <c r="H54" s="26">
        <v>0</v>
      </c>
      <c r="I54" s="24">
        <v>8000000</v>
      </c>
      <c r="J54" s="6">
        <v>8472000</v>
      </c>
      <c r="K54" s="25">
        <v>8946440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3118829</v>
      </c>
      <c r="C56" s="6">
        <v>4249964</v>
      </c>
      <c r="D56" s="23">
        <v>5107688</v>
      </c>
      <c r="E56" s="24">
        <v>0</v>
      </c>
      <c r="F56" s="6">
        <v>0</v>
      </c>
      <c r="G56" s="25">
        <v>0</v>
      </c>
      <c r="H56" s="26">
        <v>0</v>
      </c>
      <c r="I56" s="24">
        <v>8285000</v>
      </c>
      <c r="J56" s="6">
        <v>8773590</v>
      </c>
      <c r="K56" s="25">
        <v>9266350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12096620</v>
      </c>
      <c r="F59" s="6">
        <v>11096620</v>
      </c>
      <c r="G59" s="25">
        <v>11096620</v>
      </c>
      <c r="H59" s="26">
        <v>0</v>
      </c>
      <c r="I59" s="24">
        <v>14380000</v>
      </c>
      <c r="J59" s="6">
        <v>15985000</v>
      </c>
      <c r="K59" s="25">
        <v>17613800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8010000</v>
      </c>
      <c r="F60" s="6">
        <v>0</v>
      </c>
      <c r="G60" s="25">
        <v>0</v>
      </c>
      <c r="H60" s="26">
        <v>0</v>
      </c>
      <c r="I60" s="24">
        <v>8010000</v>
      </c>
      <c r="J60" s="6">
        <v>8481720</v>
      </c>
      <c r="K60" s="25">
        <v>8949625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1002</v>
      </c>
      <c r="F62" s="92">
        <v>0</v>
      </c>
      <c r="G62" s="93">
        <v>0</v>
      </c>
      <c r="H62" s="94">
        <v>0</v>
      </c>
      <c r="I62" s="91">
        <v>1002</v>
      </c>
      <c r="J62" s="92">
        <v>800</v>
      </c>
      <c r="K62" s="93">
        <v>600</v>
      </c>
    </row>
    <row r="63" spans="1:11" ht="13.5">
      <c r="A63" s="90" t="s">
        <v>61</v>
      </c>
      <c r="B63" s="91">
        <v>0</v>
      </c>
      <c r="C63" s="92">
        <v>0</v>
      </c>
      <c r="D63" s="93">
        <v>875</v>
      </c>
      <c r="E63" s="91">
        <v>1002</v>
      </c>
      <c r="F63" s="92">
        <v>0</v>
      </c>
      <c r="G63" s="93">
        <v>0</v>
      </c>
      <c r="H63" s="94">
        <v>0</v>
      </c>
      <c r="I63" s="91">
        <v>1002</v>
      </c>
      <c r="J63" s="92">
        <v>800</v>
      </c>
      <c r="K63" s="93">
        <v>600</v>
      </c>
    </row>
    <row r="64" spans="1:11" ht="13.5">
      <c r="A64" s="90" t="s">
        <v>62</v>
      </c>
      <c r="B64" s="91">
        <v>0</v>
      </c>
      <c r="C64" s="92">
        <v>0</v>
      </c>
      <c r="D64" s="93">
        <v>4412</v>
      </c>
      <c r="E64" s="91">
        <v>1002</v>
      </c>
      <c r="F64" s="92">
        <v>0</v>
      </c>
      <c r="G64" s="93">
        <v>0</v>
      </c>
      <c r="H64" s="94">
        <v>0</v>
      </c>
      <c r="I64" s="91">
        <v>1002</v>
      </c>
      <c r="J64" s="92">
        <v>800</v>
      </c>
      <c r="K64" s="93">
        <v>600</v>
      </c>
    </row>
    <row r="65" spans="1:11" ht="13.5">
      <c r="A65" s="90" t="s">
        <v>63</v>
      </c>
      <c r="B65" s="91">
        <v>0</v>
      </c>
      <c r="C65" s="92">
        <v>0</v>
      </c>
      <c r="D65" s="93">
        <v>9276</v>
      </c>
      <c r="E65" s="91">
        <v>5256</v>
      </c>
      <c r="F65" s="92">
        <v>2252</v>
      </c>
      <c r="G65" s="93">
        <v>2252</v>
      </c>
      <c r="H65" s="94">
        <v>0</v>
      </c>
      <c r="I65" s="91">
        <v>2413</v>
      </c>
      <c r="J65" s="92">
        <v>2577</v>
      </c>
      <c r="K65" s="93">
        <v>2794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0.7629105100171725</v>
      </c>
      <c r="C70" s="5">
        <f aca="true" t="shared" si="8" ref="C70:K70">IF(ISERROR(C71/C72),0,(C71/C72))</f>
        <v>0.6609556546155521</v>
      </c>
      <c r="D70" s="5">
        <f t="shared" si="8"/>
        <v>0.717880389809753</v>
      </c>
      <c r="E70" s="5">
        <f t="shared" si="8"/>
        <v>0.714358373087434</v>
      </c>
      <c r="F70" s="5">
        <f t="shared" si="8"/>
        <v>0.714358373087434</v>
      </c>
      <c r="G70" s="5">
        <f t="shared" si="8"/>
        <v>0.714358373087434</v>
      </c>
      <c r="H70" s="5">
        <f t="shared" si="8"/>
        <v>0</v>
      </c>
      <c r="I70" s="5">
        <f t="shared" si="8"/>
        <v>1.0129232152947871</v>
      </c>
      <c r="J70" s="5">
        <f t="shared" si="8"/>
        <v>0.9036321882354624</v>
      </c>
      <c r="K70" s="5">
        <f t="shared" si="8"/>
        <v>0.8192030708729398</v>
      </c>
    </row>
    <row r="71" spans="1:11" ht="12.75" hidden="1">
      <c r="A71" s="1" t="s">
        <v>103</v>
      </c>
      <c r="B71" s="1">
        <f>+B83</f>
        <v>36830000</v>
      </c>
      <c r="C71" s="1">
        <f aca="true" t="shared" si="9" ref="C71:K71">+C83</f>
        <v>33259814</v>
      </c>
      <c r="D71" s="1">
        <f t="shared" si="9"/>
        <v>41904234</v>
      </c>
      <c r="E71" s="1">
        <f t="shared" si="9"/>
        <v>54924000</v>
      </c>
      <c r="F71" s="1">
        <f t="shared" si="9"/>
        <v>54924000</v>
      </c>
      <c r="G71" s="1">
        <f t="shared" si="9"/>
        <v>54924000</v>
      </c>
      <c r="H71" s="1">
        <f t="shared" si="9"/>
        <v>79187706</v>
      </c>
      <c r="I71" s="1">
        <f t="shared" si="9"/>
        <v>82528000</v>
      </c>
      <c r="J71" s="1">
        <f t="shared" si="9"/>
        <v>80838050</v>
      </c>
      <c r="K71" s="1">
        <f t="shared" si="9"/>
        <v>80179050</v>
      </c>
    </row>
    <row r="72" spans="1:11" ht="12.75" hidden="1">
      <c r="A72" s="1" t="s">
        <v>104</v>
      </c>
      <c r="B72" s="1">
        <f>+B77</f>
        <v>48275649</v>
      </c>
      <c r="C72" s="1">
        <f aca="true" t="shared" si="10" ref="C72:K72">+C77</f>
        <v>50320795</v>
      </c>
      <c r="D72" s="1">
        <f t="shared" si="10"/>
        <v>58372167</v>
      </c>
      <c r="E72" s="1">
        <f t="shared" si="10"/>
        <v>76885779</v>
      </c>
      <c r="F72" s="1">
        <f t="shared" si="10"/>
        <v>76885779</v>
      </c>
      <c r="G72" s="1">
        <f t="shared" si="10"/>
        <v>76885779</v>
      </c>
      <c r="H72" s="1">
        <f t="shared" si="10"/>
        <v>0</v>
      </c>
      <c r="I72" s="1">
        <f t="shared" si="10"/>
        <v>81475080</v>
      </c>
      <c r="J72" s="1">
        <f t="shared" si="10"/>
        <v>89459020</v>
      </c>
      <c r="K72" s="1">
        <f t="shared" si="10"/>
        <v>97874450</v>
      </c>
    </row>
    <row r="73" spans="1:11" ht="12.75" hidden="1">
      <c r="A73" s="1" t="s">
        <v>105</v>
      </c>
      <c r="B73" s="1">
        <f>+B74</f>
        <v>18091995.166666668</v>
      </c>
      <c r="C73" s="1">
        <f aca="true" t="shared" si="11" ref="C73:K73">+(C78+C80+C81+C82)-(B78+B80+B81+B82)</f>
        <v>16829814</v>
      </c>
      <c r="D73" s="1">
        <f t="shared" si="11"/>
        <v>16467935</v>
      </c>
      <c r="E73" s="1">
        <f t="shared" si="11"/>
        <v>8532969</v>
      </c>
      <c r="F73" s="1">
        <f>+(F78+F80+F81+F82)-(D78+D80+D81+D82)</f>
        <v>8532969</v>
      </c>
      <c r="G73" s="1">
        <f>+(G78+G80+G81+G82)-(D78+D80+D81+D82)</f>
        <v>8532969</v>
      </c>
      <c r="H73" s="1">
        <f>+(H78+H80+H81+H82)-(D78+D80+D81+D82)</f>
        <v>-56467031</v>
      </c>
      <c r="I73" s="1">
        <f>+(I78+I80+I81+I82)-(E78+E80+E81+E82)</f>
        <v>24000000</v>
      </c>
      <c r="J73" s="1">
        <f t="shared" si="11"/>
        <v>5560000</v>
      </c>
      <c r="K73" s="1">
        <f t="shared" si="11"/>
        <v>-18290000</v>
      </c>
    </row>
    <row r="74" spans="1:11" ht="12.75" hidden="1">
      <c r="A74" s="1" t="s">
        <v>106</v>
      </c>
      <c r="B74" s="1">
        <f>+TREND(C74:E74)</f>
        <v>18091995.166666668</v>
      </c>
      <c r="C74" s="1">
        <f>+C73</f>
        <v>16829814</v>
      </c>
      <c r="D74" s="1">
        <f aca="true" t="shared" si="12" ref="D74:K74">+D73</f>
        <v>16467935</v>
      </c>
      <c r="E74" s="1">
        <f t="shared" si="12"/>
        <v>8532969</v>
      </c>
      <c r="F74" s="1">
        <f t="shared" si="12"/>
        <v>8532969</v>
      </c>
      <c r="G74" s="1">
        <f t="shared" si="12"/>
        <v>8532969</v>
      </c>
      <c r="H74" s="1">
        <f t="shared" si="12"/>
        <v>-56467031</v>
      </c>
      <c r="I74" s="1">
        <f t="shared" si="12"/>
        <v>24000000</v>
      </c>
      <c r="J74" s="1">
        <f t="shared" si="12"/>
        <v>5560000</v>
      </c>
      <c r="K74" s="1">
        <f t="shared" si="12"/>
        <v>-18290000</v>
      </c>
    </row>
    <row r="75" spans="1:11" ht="12.75" hidden="1">
      <c r="A75" s="1" t="s">
        <v>107</v>
      </c>
      <c r="B75" s="1">
        <f>+B84-(((B80+B81+B78)*B70)-B79)</f>
        <v>54450630.25264831</v>
      </c>
      <c r="C75" s="1">
        <f aca="true" t="shared" si="13" ref="C75:K75">+C84-(((C80+C81+C78)*C70)-C79)</f>
        <v>49943897.31928969</v>
      </c>
      <c r="D75" s="1">
        <f t="shared" si="13"/>
        <v>62556379.774320595</v>
      </c>
      <c r="E75" s="1">
        <f t="shared" si="13"/>
        <v>5529705.749316789</v>
      </c>
      <c r="F75" s="1">
        <f t="shared" si="13"/>
        <v>5529705.749316789</v>
      </c>
      <c r="G75" s="1">
        <f t="shared" si="13"/>
        <v>5529705.749316789</v>
      </c>
      <c r="H75" s="1">
        <f t="shared" si="13"/>
        <v>0</v>
      </c>
      <c r="I75" s="1">
        <f t="shared" si="13"/>
        <v>-26720166.161236048</v>
      </c>
      <c r="J75" s="1">
        <f t="shared" si="13"/>
        <v>-24997459.719545335</v>
      </c>
      <c r="K75" s="1">
        <f t="shared" si="13"/>
        <v>-14010618.215479113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48275649</v>
      </c>
      <c r="C77" s="3">
        <v>50320795</v>
      </c>
      <c r="D77" s="3">
        <v>58372167</v>
      </c>
      <c r="E77" s="3">
        <v>76885779</v>
      </c>
      <c r="F77" s="3">
        <v>76885779</v>
      </c>
      <c r="G77" s="3">
        <v>76885779</v>
      </c>
      <c r="H77" s="3">
        <v>0</v>
      </c>
      <c r="I77" s="3">
        <v>81475080</v>
      </c>
      <c r="J77" s="3">
        <v>89459020</v>
      </c>
      <c r="K77" s="3">
        <v>97874450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72126719</v>
      </c>
      <c r="C79" s="3">
        <v>76381526</v>
      </c>
      <c r="D79" s="3">
        <v>103092954</v>
      </c>
      <c r="E79" s="3">
        <v>51963000</v>
      </c>
      <c r="F79" s="3">
        <v>51963000</v>
      </c>
      <c r="G79" s="3">
        <v>51963000</v>
      </c>
      <c r="H79" s="3">
        <v>0</v>
      </c>
      <c r="I79" s="3">
        <v>63000000</v>
      </c>
      <c r="J79" s="3">
        <v>60000000</v>
      </c>
      <c r="K79" s="3">
        <v>48000000</v>
      </c>
    </row>
    <row r="80" spans="1:11" ht="12.75" hidden="1">
      <c r="A80" s="2" t="s">
        <v>67</v>
      </c>
      <c r="B80" s="3">
        <v>13658621</v>
      </c>
      <c r="C80" s="3">
        <v>26354583</v>
      </c>
      <c r="D80" s="3">
        <v>35434637</v>
      </c>
      <c r="E80" s="3">
        <v>30000000</v>
      </c>
      <c r="F80" s="3">
        <v>30000000</v>
      </c>
      <c r="G80" s="3">
        <v>30000000</v>
      </c>
      <c r="H80" s="3">
        <v>0</v>
      </c>
      <c r="I80" s="3">
        <v>61000000</v>
      </c>
      <c r="J80" s="3">
        <v>68560000</v>
      </c>
      <c r="K80" s="3">
        <v>52270000</v>
      </c>
    </row>
    <row r="81" spans="1:11" ht="12.75" hidden="1">
      <c r="A81" s="2" t="s">
        <v>68</v>
      </c>
      <c r="B81" s="3">
        <v>9510661</v>
      </c>
      <c r="C81" s="3">
        <v>13644513</v>
      </c>
      <c r="D81" s="3">
        <v>21032394</v>
      </c>
      <c r="E81" s="3">
        <v>35000000</v>
      </c>
      <c r="F81" s="3">
        <v>35000000</v>
      </c>
      <c r="G81" s="3">
        <v>35000000</v>
      </c>
      <c r="H81" s="3">
        <v>0</v>
      </c>
      <c r="I81" s="3">
        <v>28000000</v>
      </c>
      <c r="J81" s="3">
        <v>26000000</v>
      </c>
      <c r="K81" s="3">
        <v>24000000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36830000</v>
      </c>
      <c r="C83" s="3">
        <v>33259814</v>
      </c>
      <c r="D83" s="3">
        <v>41904234</v>
      </c>
      <c r="E83" s="3">
        <v>54924000</v>
      </c>
      <c r="F83" s="3">
        <v>54924000</v>
      </c>
      <c r="G83" s="3">
        <v>54924000</v>
      </c>
      <c r="H83" s="3">
        <v>79187706</v>
      </c>
      <c r="I83" s="3">
        <v>82528000</v>
      </c>
      <c r="J83" s="3">
        <v>80838050</v>
      </c>
      <c r="K83" s="3">
        <v>80179050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430000</v>
      </c>
      <c r="J84" s="3">
        <v>450000</v>
      </c>
      <c r="K84" s="3">
        <v>470000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90593412</v>
      </c>
      <c r="C5" s="6">
        <v>98621784</v>
      </c>
      <c r="D5" s="23">
        <v>109343238</v>
      </c>
      <c r="E5" s="24">
        <v>114582929</v>
      </c>
      <c r="F5" s="6">
        <v>114833961</v>
      </c>
      <c r="G5" s="25">
        <v>114833961</v>
      </c>
      <c r="H5" s="26">
        <v>0</v>
      </c>
      <c r="I5" s="24">
        <v>127501478</v>
      </c>
      <c r="J5" s="6">
        <v>135451565</v>
      </c>
      <c r="K5" s="25">
        <v>143878665</v>
      </c>
    </row>
    <row r="6" spans="1:11" ht="13.5">
      <c r="A6" s="22" t="s">
        <v>18</v>
      </c>
      <c r="B6" s="6">
        <v>545420044</v>
      </c>
      <c r="C6" s="6">
        <v>659791716</v>
      </c>
      <c r="D6" s="23">
        <v>678831215</v>
      </c>
      <c r="E6" s="24">
        <v>731304001</v>
      </c>
      <c r="F6" s="6">
        <v>738498605</v>
      </c>
      <c r="G6" s="25">
        <v>738498605</v>
      </c>
      <c r="H6" s="26">
        <v>0</v>
      </c>
      <c r="I6" s="24">
        <v>767063199</v>
      </c>
      <c r="J6" s="6">
        <v>840725141</v>
      </c>
      <c r="K6" s="25">
        <v>907621632</v>
      </c>
    </row>
    <row r="7" spans="1:11" ht="13.5">
      <c r="A7" s="22" t="s">
        <v>19</v>
      </c>
      <c r="B7" s="6">
        <v>11061193</v>
      </c>
      <c r="C7" s="6">
        <v>16436783</v>
      </c>
      <c r="D7" s="23">
        <v>24902095</v>
      </c>
      <c r="E7" s="24">
        <v>11000000</v>
      </c>
      <c r="F7" s="6">
        <v>23000000</v>
      </c>
      <c r="G7" s="25">
        <v>23000000</v>
      </c>
      <c r="H7" s="26">
        <v>0</v>
      </c>
      <c r="I7" s="24">
        <v>16800000</v>
      </c>
      <c r="J7" s="6">
        <v>17360000</v>
      </c>
      <c r="K7" s="25">
        <v>17875000</v>
      </c>
    </row>
    <row r="8" spans="1:11" ht="13.5">
      <c r="A8" s="22" t="s">
        <v>20</v>
      </c>
      <c r="B8" s="6">
        <v>85206242</v>
      </c>
      <c r="C8" s="6">
        <v>91142000</v>
      </c>
      <c r="D8" s="23">
        <v>96073194</v>
      </c>
      <c r="E8" s="24">
        <v>106710153</v>
      </c>
      <c r="F8" s="6">
        <v>180899891</v>
      </c>
      <c r="G8" s="25">
        <v>180899891</v>
      </c>
      <c r="H8" s="26">
        <v>0</v>
      </c>
      <c r="I8" s="24">
        <v>125790400</v>
      </c>
      <c r="J8" s="6">
        <v>138993050</v>
      </c>
      <c r="K8" s="25">
        <v>152320000</v>
      </c>
    </row>
    <row r="9" spans="1:11" ht="13.5">
      <c r="A9" s="22" t="s">
        <v>21</v>
      </c>
      <c r="B9" s="6">
        <v>72196146</v>
      </c>
      <c r="C9" s="6">
        <v>93370092</v>
      </c>
      <c r="D9" s="23">
        <v>207100364</v>
      </c>
      <c r="E9" s="24">
        <v>105125100</v>
      </c>
      <c r="F9" s="6">
        <v>32781755</v>
      </c>
      <c r="G9" s="25">
        <v>32781755</v>
      </c>
      <c r="H9" s="26">
        <v>0</v>
      </c>
      <c r="I9" s="24">
        <v>48053634</v>
      </c>
      <c r="J9" s="6">
        <v>49522060</v>
      </c>
      <c r="K9" s="25">
        <v>50915186</v>
      </c>
    </row>
    <row r="10" spans="1:11" ht="25.5">
      <c r="A10" s="27" t="s">
        <v>96</v>
      </c>
      <c r="B10" s="28">
        <f>SUM(B5:B9)</f>
        <v>804477037</v>
      </c>
      <c r="C10" s="29">
        <f aca="true" t="shared" si="0" ref="C10:K10">SUM(C5:C9)</f>
        <v>959362375</v>
      </c>
      <c r="D10" s="30">
        <f t="shared" si="0"/>
        <v>1116250106</v>
      </c>
      <c r="E10" s="28">
        <f t="shared" si="0"/>
        <v>1068722183</v>
      </c>
      <c r="F10" s="29">
        <f t="shared" si="0"/>
        <v>1090014212</v>
      </c>
      <c r="G10" s="31">
        <f t="shared" si="0"/>
        <v>1090014212</v>
      </c>
      <c r="H10" s="32">
        <f t="shared" si="0"/>
        <v>0</v>
      </c>
      <c r="I10" s="28">
        <f t="shared" si="0"/>
        <v>1085208711</v>
      </c>
      <c r="J10" s="29">
        <f t="shared" si="0"/>
        <v>1182051816</v>
      </c>
      <c r="K10" s="31">
        <f t="shared" si="0"/>
        <v>1272610483</v>
      </c>
    </row>
    <row r="11" spans="1:11" ht="13.5">
      <c r="A11" s="22" t="s">
        <v>22</v>
      </c>
      <c r="B11" s="6">
        <v>236894075</v>
      </c>
      <c r="C11" s="6">
        <v>243298280</v>
      </c>
      <c r="D11" s="23">
        <v>266799038</v>
      </c>
      <c r="E11" s="24">
        <v>0</v>
      </c>
      <c r="F11" s="6">
        <v>292349626</v>
      </c>
      <c r="G11" s="25">
        <v>292349626</v>
      </c>
      <c r="H11" s="26">
        <v>0</v>
      </c>
      <c r="I11" s="24">
        <v>336172015</v>
      </c>
      <c r="J11" s="6">
        <v>353678218</v>
      </c>
      <c r="K11" s="25">
        <v>372298583</v>
      </c>
    </row>
    <row r="12" spans="1:11" ht="13.5">
      <c r="A12" s="22" t="s">
        <v>23</v>
      </c>
      <c r="B12" s="6">
        <v>14440475</v>
      </c>
      <c r="C12" s="6">
        <v>14472180</v>
      </c>
      <c r="D12" s="23">
        <v>16065505</v>
      </c>
      <c r="E12" s="24">
        <v>16715320</v>
      </c>
      <c r="F12" s="6">
        <v>16715320</v>
      </c>
      <c r="G12" s="25">
        <v>16715320</v>
      </c>
      <c r="H12" s="26">
        <v>0</v>
      </c>
      <c r="I12" s="24">
        <v>19970778</v>
      </c>
      <c r="J12" s="6">
        <v>21203641</v>
      </c>
      <c r="K12" s="25">
        <v>22439263</v>
      </c>
    </row>
    <row r="13" spans="1:11" ht="13.5">
      <c r="A13" s="22" t="s">
        <v>97</v>
      </c>
      <c r="B13" s="6">
        <v>158824037</v>
      </c>
      <c r="C13" s="6">
        <v>167354787</v>
      </c>
      <c r="D13" s="23">
        <v>167066899</v>
      </c>
      <c r="E13" s="24">
        <v>161241881</v>
      </c>
      <c r="F13" s="6">
        <v>161169881</v>
      </c>
      <c r="G13" s="25">
        <v>161169881</v>
      </c>
      <c r="H13" s="26">
        <v>0</v>
      </c>
      <c r="I13" s="24">
        <v>169251403</v>
      </c>
      <c r="J13" s="6">
        <v>175455135</v>
      </c>
      <c r="K13" s="25">
        <v>179049733</v>
      </c>
    </row>
    <row r="14" spans="1:11" ht="13.5">
      <c r="A14" s="22" t="s">
        <v>24</v>
      </c>
      <c r="B14" s="6">
        <v>6611310</v>
      </c>
      <c r="C14" s="6">
        <v>10086648</v>
      </c>
      <c r="D14" s="23">
        <v>6863374</v>
      </c>
      <c r="E14" s="24">
        <v>0</v>
      </c>
      <c r="F14" s="6">
        <v>7914404</v>
      </c>
      <c r="G14" s="25">
        <v>7914404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252414027</v>
      </c>
      <c r="C15" s="6">
        <v>298322220</v>
      </c>
      <c r="D15" s="23">
        <v>315359879</v>
      </c>
      <c r="E15" s="24">
        <v>0</v>
      </c>
      <c r="F15" s="6">
        <v>364569100</v>
      </c>
      <c r="G15" s="25">
        <v>364569100</v>
      </c>
      <c r="H15" s="26">
        <v>0</v>
      </c>
      <c r="I15" s="24">
        <v>412916640</v>
      </c>
      <c r="J15" s="6">
        <v>462198054</v>
      </c>
      <c r="K15" s="25">
        <v>508861100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59999344</v>
      </c>
      <c r="G16" s="25">
        <v>59999344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251237889</v>
      </c>
      <c r="C17" s="6">
        <v>240466422</v>
      </c>
      <c r="D17" s="23">
        <v>285725041</v>
      </c>
      <c r="E17" s="24">
        <v>1123852135</v>
      </c>
      <c r="F17" s="6">
        <v>259141809</v>
      </c>
      <c r="G17" s="25">
        <v>259141809</v>
      </c>
      <c r="H17" s="26">
        <v>0</v>
      </c>
      <c r="I17" s="24">
        <v>246821284</v>
      </c>
      <c r="J17" s="6">
        <v>259903795</v>
      </c>
      <c r="K17" s="25">
        <v>269593451</v>
      </c>
    </row>
    <row r="18" spans="1:11" ht="13.5">
      <c r="A18" s="34" t="s">
        <v>28</v>
      </c>
      <c r="B18" s="35">
        <f>SUM(B11:B17)</f>
        <v>920421813</v>
      </c>
      <c r="C18" s="36">
        <f aca="true" t="shared" si="1" ref="C18:K18">SUM(C11:C17)</f>
        <v>974000537</v>
      </c>
      <c r="D18" s="37">
        <f t="shared" si="1"/>
        <v>1057879736</v>
      </c>
      <c r="E18" s="35">
        <f t="shared" si="1"/>
        <v>1301809336</v>
      </c>
      <c r="F18" s="36">
        <f t="shared" si="1"/>
        <v>1161859484</v>
      </c>
      <c r="G18" s="38">
        <f t="shared" si="1"/>
        <v>1161859484</v>
      </c>
      <c r="H18" s="39">
        <f t="shared" si="1"/>
        <v>0</v>
      </c>
      <c r="I18" s="35">
        <f t="shared" si="1"/>
        <v>1185132120</v>
      </c>
      <c r="J18" s="36">
        <f t="shared" si="1"/>
        <v>1272438843</v>
      </c>
      <c r="K18" s="38">
        <f t="shared" si="1"/>
        <v>1352242130</v>
      </c>
    </row>
    <row r="19" spans="1:11" ht="13.5">
      <c r="A19" s="34" t="s">
        <v>29</v>
      </c>
      <c r="B19" s="40">
        <f>+B10-B18</f>
        <v>-115944776</v>
      </c>
      <c r="C19" s="41">
        <f aca="true" t="shared" si="2" ref="C19:K19">+C10-C18</f>
        <v>-14638162</v>
      </c>
      <c r="D19" s="42">
        <f t="shared" si="2"/>
        <v>58370370</v>
      </c>
      <c r="E19" s="40">
        <f t="shared" si="2"/>
        <v>-233087153</v>
      </c>
      <c r="F19" s="41">
        <f t="shared" si="2"/>
        <v>-71845272</v>
      </c>
      <c r="G19" s="43">
        <f t="shared" si="2"/>
        <v>-71845272</v>
      </c>
      <c r="H19" s="44">
        <f t="shared" si="2"/>
        <v>0</v>
      </c>
      <c r="I19" s="40">
        <f t="shared" si="2"/>
        <v>-99923409</v>
      </c>
      <c r="J19" s="41">
        <f t="shared" si="2"/>
        <v>-90387027</v>
      </c>
      <c r="K19" s="43">
        <f t="shared" si="2"/>
        <v>-79631647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56025433</v>
      </c>
      <c r="J20" s="6">
        <v>91798950</v>
      </c>
      <c r="K20" s="25">
        <v>106337000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-115944776</v>
      </c>
      <c r="C22" s="52">
        <f aca="true" t="shared" si="3" ref="C22:K22">SUM(C19:C21)</f>
        <v>-14638162</v>
      </c>
      <c r="D22" s="53">
        <f t="shared" si="3"/>
        <v>58370370</v>
      </c>
      <c r="E22" s="51">
        <f t="shared" si="3"/>
        <v>-233087153</v>
      </c>
      <c r="F22" s="52">
        <f t="shared" si="3"/>
        <v>-71845272</v>
      </c>
      <c r="G22" s="54">
        <f t="shared" si="3"/>
        <v>-71845272</v>
      </c>
      <c r="H22" s="55">
        <f t="shared" si="3"/>
        <v>0</v>
      </c>
      <c r="I22" s="51">
        <f t="shared" si="3"/>
        <v>-43897976</v>
      </c>
      <c r="J22" s="52">
        <f t="shared" si="3"/>
        <v>1411923</v>
      </c>
      <c r="K22" s="54">
        <f t="shared" si="3"/>
        <v>26705353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-115944776</v>
      </c>
      <c r="C24" s="41">
        <f aca="true" t="shared" si="4" ref="C24:K24">SUM(C22:C23)</f>
        <v>-14638162</v>
      </c>
      <c r="D24" s="42">
        <f t="shared" si="4"/>
        <v>58370370</v>
      </c>
      <c r="E24" s="40">
        <f t="shared" si="4"/>
        <v>-233087153</v>
      </c>
      <c r="F24" s="41">
        <f t="shared" si="4"/>
        <v>-71845272</v>
      </c>
      <c r="G24" s="43">
        <f t="shared" si="4"/>
        <v>-71845272</v>
      </c>
      <c r="H24" s="44">
        <f t="shared" si="4"/>
        <v>0</v>
      </c>
      <c r="I24" s="40">
        <f t="shared" si="4"/>
        <v>-43897976</v>
      </c>
      <c r="J24" s="41">
        <f t="shared" si="4"/>
        <v>1411923</v>
      </c>
      <c r="K24" s="43">
        <f t="shared" si="4"/>
        <v>26705353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97243651</v>
      </c>
      <c r="C27" s="7">
        <v>74635290</v>
      </c>
      <c r="D27" s="64">
        <v>199367532</v>
      </c>
      <c r="E27" s="65">
        <v>200568766</v>
      </c>
      <c r="F27" s="7">
        <v>286484152</v>
      </c>
      <c r="G27" s="66">
        <v>286484152</v>
      </c>
      <c r="H27" s="67">
        <v>0</v>
      </c>
      <c r="I27" s="65">
        <v>224076728</v>
      </c>
      <c r="J27" s="7">
        <v>246018950</v>
      </c>
      <c r="K27" s="66">
        <v>261957000</v>
      </c>
    </row>
    <row r="28" spans="1:11" ht="13.5">
      <c r="A28" s="68" t="s">
        <v>30</v>
      </c>
      <c r="B28" s="6">
        <v>15244848</v>
      </c>
      <c r="C28" s="6">
        <v>57482430</v>
      </c>
      <c r="D28" s="23">
        <v>178475409</v>
      </c>
      <c r="E28" s="24">
        <v>51580350</v>
      </c>
      <c r="F28" s="6">
        <v>88774866</v>
      </c>
      <c r="G28" s="25">
        <v>88774866</v>
      </c>
      <c r="H28" s="26">
        <v>0</v>
      </c>
      <c r="I28" s="24">
        <v>54676600</v>
      </c>
      <c r="J28" s="6">
        <v>91798950</v>
      </c>
      <c r="K28" s="25">
        <v>106337000</v>
      </c>
    </row>
    <row r="29" spans="1:11" ht="13.5">
      <c r="A29" s="22" t="s">
        <v>101</v>
      </c>
      <c r="B29" s="6">
        <v>359015</v>
      </c>
      <c r="C29" s="6">
        <v>0</v>
      </c>
      <c r="D29" s="23">
        <v>0</v>
      </c>
      <c r="E29" s="24">
        <v>0</v>
      </c>
      <c r="F29" s="6">
        <v>2482516</v>
      </c>
      <c r="G29" s="25">
        <v>2482516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33546193</v>
      </c>
      <c r="C30" s="6">
        <v>15521101</v>
      </c>
      <c r="D30" s="23">
        <v>0</v>
      </c>
      <c r="E30" s="24">
        <v>0</v>
      </c>
      <c r="F30" s="6">
        <v>10572587</v>
      </c>
      <c r="G30" s="25">
        <v>10572587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48093595</v>
      </c>
      <c r="C31" s="6">
        <v>1631759</v>
      </c>
      <c r="D31" s="23">
        <v>20892123</v>
      </c>
      <c r="E31" s="24">
        <v>148988416</v>
      </c>
      <c r="F31" s="6">
        <v>184654183</v>
      </c>
      <c r="G31" s="25">
        <v>184654183</v>
      </c>
      <c r="H31" s="26">
        <v>0</v>
      </c>
      <c r="I31" s="24">
        <v>169400128</v>
      </c>
      <c r="J31" s="6">
        <v>154220000</v>
      </c>
      <c r="K31" s="25">
        <v>155620000</v>
      </c>
    </row>
    <row r="32" spans="1:11" ht="13.5">
      <c r="A32" s="34" t="s">
        <v>36</v>
      </c>
      <c r="B32" s="7">
        <f>SUM(B28:B31)</f>
        <v>97243651</v>
      </c>
      <c r="C32" s="7">
        <f aca="true" t="shared" si="5" ref="C32:K32">SUM(C28:C31)</f>
        <v>74635290</v>
      </c>
      <c r="D32" s="64">
        <f t="shared" si="5"/>
        <v>199367532</v>
      </c>
      <c r="E32" s="65">
        <f t="shared" si="5"/>
        <v>200568766</v>
      </c>
      <c r="F32" s="7">
        <f t="shared" si="5"/>
        <v>286484152</v>
      </c>
      <c r="G32" s="66">
        <f t="shared" si="5"/>
        <v>286484152</v>
      </c>
      <c r="H32" s="67">
        <f t="shared" si="5"/>
        <v>0</v>
      </c>
      <c r="I32" s="65">
        <f t="shared" si="5"/>
        <v>224076728</v>
      </c>
      <c r="J32" s="7">
        <f t="shared" si="5"/>
        <v>246018950</v>
      </c>
      <c r="K32" s="66">
        <f t="shared" si="5"/>
        <v>261957000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686145772</v>
      </c>
      <c r="C35" s="6">
        <v>825992651</v>
      </c>
      <c r="D35" s="23">
        <v>878127856</v>
      </c>
      <c r="E35" s="24">
        <v>834813000</v>
      </c>
      <c r="F35" s="6">
        <v>834813000</v>
      </c>
      <c r="G35" s="25">
        <v>834813000</v>
      </c>
      <c r="H35" s="26">
        <v>-34138143</v>
      </c>
      <c r="I35" s="24">
        <v>914924110</v>
      </c>
      <c r="J35" s="6">
        <v>903961233</v>
      </c>
      <c r="K35" s="25">
        <v>892600087</v>
      </c>
    </row>
    <row r="36" spans="1:11" ht="13.5">
      <c r="A36" s="22" t="s">
        <v>39</v>
      </c>
      <c r="B36" s="6">
        <v>3159264623</v>
      </c>
      <c r="C36" s="6">
        <v>3140293338</v>
      </c>
      <c r="D36" s="23">
        <v>3213896398</v>
      </c>
      <c r="E36" s="24">
        <v>3104591005</v>
      </c>
      <c r="F36" s="6">
        <v>3104591005</v>
      </c>
      <c r="G36" s="25">
        <v>3104591005</v>
      </c>
      <c r="H36" s="26">
        <v>26830470</v>
      </c>
      <c r="I36" s="24">
        <v>3431772272</v>
      </c>
      <c r="J36" s="6">
        <v>3688156222</v>
      </c>
      <c r="K36" s="25">
        <v>3961203222</v>
      </c>
    </row>
    <row r="37" spans="1:11" ht="13.5">
      <c r="A37" s="22" t="s">
        <v>40</v>
      </c>
      <c r="B37" s="6">
        <v>200955709</v>
      </c>
      <c r="C37" s="6">
        <v>228787130</v>
      </c>
      <c r="D37" s="23">
        <v>246558269</v>
      </c>
      <c r="E37" s="24">
        <v>93700000</v>
      </c>
      <c r="F37" s="6">
        <v>93700000</v>
      </c>
      <c r="G37" s="25">
        <v>93700000</v>
      </c>
      <c r="H37" s="26">
        <v>5084681</v>
      </c>
      <c r="I37" s="24">
        <v>136693157</v>
      </c>
      <c r="J37" s="6">
        <v>137032883</v>
      </c>
      <c r="K37" s="25">
        <v>131473541</v>
      </c>
    </row>
    <row r="38" spans="1:11" ht="13.5">
      <c r="A38" s="22" t="s">
        <v>41</v>
      </c>
      <c r="B38" s="6">
        <v>228401655</v>
      </c>
      <c r="C38" s="6">
        <v>146466094</v>
      </c>
      <c r="D38" s="23">
        <v>159388481</v>
      </c>
      <c r="E38" s="24">
        <v>160000000</v>
      </c>
      <c r="F38" s="6">
        <v>160000000</v>
      </c>
      <c r="G38" s="25">
        <v>160000000</v>
      </c>
      <c r="H38" s="26">
        <v>0</v>
      </c>
      <c r="I38" s="24">
        <v>171080689</v>
      </c>
      <c r="J38" s="6">
        <v>182751014</v>
      </c>
      <c r="K38" s="25">
        <v>194494847</v>
      </c>
    </row>
    <row r="39" spans="1:11" ht="13.5">
      <c r="A39" s="22" t="s">
        <v>42</v>
      </c>
      <c r="B39" s="6">
        <v>3416053031</v>
      </c>
      <c r="C39" s="6">
        <v>3591032765</v>
      </c>
      <c r="D39" s="23">
        <v>3686077504</v>
      </c>
      <c r="E39" s="24">
        <v>3685704005</v>
      </c>
      <c r="F39" s="6">
        <v>3685704005</v>
      </c>
      <c r="G39" s="25">
        <v>3685704005</v>
      </c>
      <c r="H39" s="26">
        <v>-12392354</v>
      </c>
      <c r="I39" s="24">
        <v>4038922536</v>
      </c>
      <c r="J39" s="6">
        <v>4272333558</v>
      </c>
      <c r="K39" s="25">
        <v>4527834921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108790329</v>
      </c>
      <c r="C42" s="6">
        <v>186439654</v>
      </c>
      <c r="D42" s="23">
        <v>268081115</v>
      </c>
      <c r="E42" s="24">
        <v>102668652</v>
      </c>
      <c r="F42" s="6">
        <v>102668652</v>
      </c>
      <c r="G42" s="25">
        <v>102668652</v>
      </c>
      <c r="H42" s="26">
        <v>-44639336</v>
      </c>
      <c r="I42" s="24">
        <v>-91176212</v>
      </c>
      <c r="J42" s="6">
        <v>1411923</v>
      </c>
      <c r="K42" s="25">
        <v>26705353</v>
      </c>
    </row>
    <row r="43" spans="1:11" ht="13.5">
      <c r="A43" s="22" t="s">
        <v>45</v>
      </c>
      <c r="B43" s="6">
        <v>-126700427</v>
      </c>
      <c r="C43" s="6">
        <v>-84802685</v>
      </c>
      <c r="D43" s="23">
        <v>-202382811</v>
      </c>
      <c r="E43" s="24">
        <v>-202493766</v>
      </c>
      <c r="F43" s="6">
        <v>-202493766</v>
      </c>
      <c r="G43" s="25">
        <v>-202493766</v>
      </c>
      <c r="H43" s="26">
        <v>-232034938</v>
      </c>
      <c r="I43" s="24">
        <v>-224076728</v>
      </c>
      <c r="J43" s="6">
        <v>-246018950</v>
      </c>
      <c r="K43" s="25">
        <v>-261957000</v>
      </c>
    </row>
    <row r="44" spans="1:11" ht="13.5">
      <c r="A44" s="22" t="s">
        <v>46</v>
      </c>
      <c r="B44" s="6">
        <v>72578259</v>
      </c>
      <c r="C44" s="6">
        <v>-4806449</v>
      </c>
      <c r="D44" s="23">
        <v>-4980664</v>
      </c>
      <c r="E44" s="24">
        <v>800000</v>
      </c>
      <c r="F44" s="6">
        <v>800000</v>
      </c>
      <c r="G44" s="25">
        <v>800000</v>
      </c>
      <c r="H44" s="26">
        <v>5379698</v>
      </c>
      <c r="I44" s="24">
        <v>1100000</v>
      </c>
      <c r="J44" s="6">
        <v>1100000</v>
      </c>
      <c r="K44" s="25">
        <v>1100000</v>
      </c>
    </row>
    <row r="45" spans="1:11" ht="13.5">
      <c r="A45" s="34" t="s">
        <v>47</v>
      </c>
      <c r="B45" s="7">
        <v>209193800</v>
      </c>
      <c r="C45" s="7">
        <v>315882453</v>
      </c>
      <c r="D45" s="64">
        <v>376600094</v>
      </c>
      <c r="E45" s="65">
        <v>58689153</v>
      </c>
      <c r="F45" s="7">
        <v>58689153</v>
      </c>
      <c r="G45" s="66">
        <v>58689153</v>
      </c>
      <c r="H45" s="67">
        <v>-113580309</v>
      </c>
      <c r="I45" s="65">
        <v>62447155</v>
      </c>
      <c r="J45" s="7">
        <v>-181059872</v>
      </c>
      <c r="K45" s="66">
        <v>-415211519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248182681</v>
      </c>
      <c r="C48" s="6">
        <v>318782456</v>
      </c>
      <c r="D48" s="23">
        <v>412540032</v>
      </c>
      <c r="E48" s="24">
        <v>339438000</v>
      </c>
      <c r="F48" s="6">
        <v>339438000</v>
      </c>
      <c r="G48" s="25">
        <v>339438000</v>
      </c>
      <c r="H48" s="26">
        <v>-79061747</v>
      </c>
      <c r="I48" s="24">
        <v>398750359</v>
      </c>
      <c r="J48" s="6">
        <v>407004382</v>
      </c>
      <c r="K48" s="25">
        <v>419975830</v>
      </c>
    </row>
    <row r="49" spans="1:11" ht="13.5">
      <c r="A49" s="22" t="s">
        <v>50</v>
      </c>
      <c r="B49" s="6">
        <f>+B75</f>
        <v>-47732469.25796306</v>
      </c>
      <c r="C49" s="6">
        <f aca="true" t="shared" si="6" ref="C49:K49">+C75</f>
        <v>-47932445.80458963</v>
      </c>
      <c r="D49" s="23">
        <f t="shared" si="6"/>
        <v>11532306.757990956</v>
      </c>
      <c r="E49" s="24">
        <f t="shared" si="6"/>
        <v>-44552212.843196094</v>
      </c>
      <c r="F49" s="6">
        <f t="shared" si="6"/>
        <v>-53198183.204286575</v>
      </c>
      <c r="G49" s="25">
        <f t="shared" si="6"/>
        <v>-53198183.204286575</v>
      </c>
      <c r="H49" s="26">
        <f t="shared" si="6"/>
        <v>5038928</v>
      </c>
      <c r="I49" s="24">
        <f t="shared" si="6"/>
        <v>-59613407.08822712</v>
      </c>
      <c r="J49" s="6">
        <f t="shared" si="6"/>
        <v>-70319927.75968057</v>
      </c>
      <c r="K49" s="25">
        <f t="shared" si="6"/>
        <v>-87848969.52563557</v>
      </c>
    </row>
    <row r="50" spans="1:11" ht="13.5">
      <c r="A50" s="34" t="s">
        <v>51</v>
      </c>
      <c r="B50" s="7">
        <f>+B48-B49</f>
        <v>295915150.25796306</v>
      </c>
      <c r="C50" s="7">
        <f aca="true" t="shared" si="7" ref="C50:K50">+C48-C49</f>
        <v>366714901.8045896</v>
      </c>
      <c r="D50" s="64">
        <f t="shared" si="7"/>
        <v>401007725.24200904</v>
      </c>
      <c r="E50" s="65">
        <f t="shared" si="7"/>
        <v>383990212.8431961</v>
      </c>
      <c r="F50" s="7">
        <f t="shared" si="7"/>
        <v>392636183.2042866</v>
      </c>
      <c r="G50" s="66">
        <f t="shared" si="7"/>
        <v>392636183.2042866</v>
      </c>
      <c r="H50" s="67">
        <f t="shared" si="7"/>
        <v>-84100675</v>
      </c>
      <c r="I50" s="65">
        <f t="shared" si="7"/>
        <v>458363766.08822715</v>
      </c>
      <c r="J50" s="7">
        <f t="shared" si="7"/>
        <v>477324309.75968057</v>
      </c>
      <c r="K50" s="66">
        <f t="shared" si="7"/>
        <v>507824799.5256356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108025676</v>
      </c>
      <c r="C53" s="6">
        <v>111950333</v>
      </c>
      <c r="D53" s="23">
        <v>443766931</v>
      </c>
      <c r="E53" s="24">
        <v>3072136332</v>
      </c>
      <c r="F53" s="6">
        <v>3158051718</v>
      </c>
      <c r="G53" s="25">
        <v>3158051718</v>
      </c>
      <c r="H53" s="26">
        <v>2871567566</v>
      </c>
      <c r="I53" s="24">
        <v>448153456</v>
      </c>
      <c r="J53" s="6">
        <v>492037900</v>
      </c>
      <c r="K53" s="25">
        <v>523914000</v>
      </c>
    </row>
    <row r="54" spans="1:11" ht="13.5">
      <c r="A54" s="22" t="s">
        <v>97</v>
      </c>
      <c r="B54" s="6">
        <v>158824037</v>
      </c>
      <c r="C54" s="6">
        <v>167354787</v>
      </c>
      <c r="D54" s="23">
        <v>167066899</v>
      </c>
      <c r="E54" s="24">
        <v>161241881</v>
      </c>
      <c r="F54" s="6">
        <v>161169881</v>
      </c>
      <c r="G54" s="25">
        <v>161169881</v>
      </c>
      <c r="H54" s="26">
        <v>0</v>
      </c>
      <c r="I54" s="24">
        <v>169251403</v>
      </c>
      <c r="J54" s="6">
        <v>175455135</v>
      </c>
      <c r="K54" s="25">
        <v>179049733</v>
      </c>
    </row>
    <row r="55" spans="1:11" ht="13.5">
      <c r="A55" s="22" t="s">
        <v>54</v>
      </c>
      <c r="B55" s="6">
        <v>0</v>
      </c>
      <c r="C55" s="6">
        <v>18206634</v>
      </c>
      <c r="D55" s="23">
        <v>56459262</v>
      </c>
      <c r="E55" s="24">
        <v>60755728</v>
      </c>
      <c r="F55" s="6">
        <v>94678100</v>
      </c>
      <c r="G55" s="25">
        <v>94678100</v>
      </c>
      <c r="H55" s="26">
        <v>0</v>
      </c>
      <c r="I55" s="24">
        <v>128256000</v>
      </c>
      <c r="J55" s="6">
        <v>138960000</v>
      </c>
      <c r="K55" s="25">
        <v>124277000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28000000</v>
      </c>
      <c r="C59" s="6">
        <v>36000000</v>
      </c>
      <c r="D59" s="23">
        <v>38651000</v>
      </c>
      <c r="E59" s="24">
        <v>36000000</v>
      </c>
      <c r="F59" s="6">
        <v>36000000</v>
      </c>
      <c r="G59" s="25">
        <v>36000000</v>
      </c>
      <c r="H59" s="26">
        <v>36000000</v>
      </c>
      <c r="I59" s="24">
        <v>36000000</v>
      </c>
      <c r="J59" s="6">
        <v>36000000</v>
      </c>
      <c r="K59" s="25">
        <v>36000000</v>
      </c>
    </row>
    <row r="60" spans="1:11" ht="13.5">
      <c r="A60" s="33" t="s">
        <v>58</v>
      </c>
      <c r="B60" s="6">
        <v>28000000</v>
      </c>
      <c r="C60" s="6">
        <v>36000000</v>
      </c>
      <c r="D60" s="23">
        <v>38651000</v>
      </c>
      <c r="E60" s="24">
        <v>36000000</v>
      </c>
      <c r="F60" s="6">
        <v>36000000</v>
      </c>
      <c r="G60" s="25">
        <v>36000000</v>
      </c>
      <c r="H60" s="26">
        <v>36000000</v>
      </c>
      <c r="I60" s="24">
        <v>36000000</v>
      </c>
      <c r="J60" s="6">
        <v>36000000</v>
      </c>
      <c r="K60" s="25">
        <v>36000000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1272</v>
      </c>
      <c r="C64" s="92">
        <v>1272</v>
      </c>
      <c r="D64" s="93">
        <v>1272</v>
      </c>
      <c r="E64" s="91">
        <v>1300</v>
      </c>
      <c r="F64" s="92">
        <v>1300</v>
      </c>
      <c r="G64" s="93">
        <v>1300</v>
      </c>
      <c r="H64" s="94">
        <v>1300</v>
      </c>
      <c r="I64" s="91">
        <v>1300</v>
      </c>
      <c r="J64" s="92">
        <v>1300</v>
      </c>
      <c r="K64" s="93">
        <v>1300</v>
      </c>
    </row>
    <row r="65" spans="1:11" ht="13.5">
      <c r="A65" s="90" t="s">
        <v>63</v>
      </c>
      <c r="B65" s="91">
        <v>4000</v>
      </c>
      <c r="C65" s="92">
        <v>4000</v>
      </c>
      <c r="D65" s="93">
        <v>4000</v>
      </c>
      <c r="E65" s="91">
        <v>4000</v>
      </c>
      <c r="F65" s="92">
        <v>4000</v>
      </c>
      <c r="G65" s="93">
        <v>4000</v>
      </c>
      <c r="H65" s="94">
        <v>4000</v>
      </c>
      <c r="I65" s="91">
        <v>4000</v>
      </c>
      <c r="J65" s="92">
        <v>4000</v>
      </c>
      <c r="K65" s="93">
        <v>4000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1.1023297760936035</v>
      </c>
      <c r="C70" s="5">
        <f aca="true" t="shared" si="8" ref="C70:K70">IF(ISERROR(C71/C72),0,(C71/C72))</f>
        <v>1.1262982569873217</v>
      </c>
      <c r="D70" s="5">
        <f t="shared" si="8"/>
        <v>0.8526205300339675</v>
      </c>
      <c r="E70" s="5">
        <f t="shared" si="8"/>
        <v>0.8829634468451466</v>
      </c>
      <c r="F70" s="5">
        <f t="shared" si="8"/>
        <v>0.9476303904583887</v>
      </c>
      <c r="G70" s="5">
        <f t="shared" si="8"/>
        <v>0.9476303904583887</v>
      </c>
      <c r="H70" s="5">
        <f t="shared" si="8"/>
        <v>0</v>
      </c>
      <c r="I70" s="5">
        <f t="shared" si="8"/>
        <v>0.9972851832283152</v>
      </c>
      <c r="J70" s="5">
        <f t="shared" si="8"/>
        <v>1.042946332256775</v>
      </c>
      <c r="K70" s="5">
        <f t="shared" si="8"/>
        <v>1.039685581955855</v>
      </c>
    </row>
    <row r="71" spans="1:11" ht="12.75" hidden="1">
      <c r="A71" s="1" t="s">
        <v>103</v>
      </c>
      <c r="B71" s="1">
        <f>+B83</f>
        <v>780680532</v>
      </c>
      <c r="C71" s="1">
        <f aca="true" t="shared" si="9" ref="C71:K71">+C83</f>
        <v>959362375</v>
      </c>
      <c r="D71" s="1">
        <f t="shared" si="9"/>
        <v>848591742</v>
      </c>
      <c r="E71" s="1">
        <f t="shared" si="9"/>
        <v>839708860</v>
      </c>
      <c r="F71" s="1">
        <f t="shared" si="9"/>
        <v>839708860</v>
      </c>
      <c r="G71" s="1">
        <f t="shared" si="9"/>
        <v>839708860</v>
      </c>
      <c r="H71" s="1">
        <f t="shared" si="9"/>
        <v>879127810</v>
      </c>
      <c r="I71" s="1">
        <f t="shared" si="9"/>
        <v>940059275</v>
      </c>
      <c r="J71" s="1">
        <f t="shared" si="9"/>
        <v>1069748766</v>
      </c>
      <c r="K71" s="1">
        <f t="shared" si="9"/>
        <v>1146165483</v>
      </c>
    </row>
    <row r="72" spans="1:11" ht="12.75" hidden="1">
      <c r="A72" s="1" t="s">
        <v>104</v>
      </c>
      <c r="B72" s="1">
        <f>+B77</f>
        <v>708209602</v>
      </c>
      <c r="C72" s="1">
        <f aca="true" t="shared" si="10" ref="C72:K72">+C77</f>
        <v>851783592</v>
      </c>
      <c r="D72" s="1">
        <f t="shared" si="10"/>
        <v>995274817</v>
      </c>
      <c r="E72" s="1">
        <f t="shared" si="10"/>
        <v>951012030</v>
      </c>
      <c r="F72" s="1">
        <f t="shared" si="10"/>
        <v>886114321</v>
      </c>
      <c r="G72" s="1">
        <f t="shared" si="10"/>
        <v>886114321</v>
      </c>
      <c r="H72" s="1">
        <f t="shared" si="10"/>
        <v>0</v>
      </c>
      <c r="I72" s="1">
        <f t="shared" si="10"/>
        <v>942618311</v>
      </c>
      <c r="J72" s="1">
        <f t="shared" si="10"/>
        <v>1025698766</v>
      </c>
      <c r="K72" s="1">
        <f t="shared" si="10"/>
        <v>1102415483</v>
      </c>
    </row>
    <row r="73" spans="1:11" ht="12.75" hidden="1">
      <c r="A73" s="1" t="s">
        <v>105</v>
      </c>
      <c r="B73" s="1">
        <f>+B74</f>
        <v>22556372.5</v>
      </c>
      <c r="C73" s="1">
        <f aca="true" t="shared" si="11" ref="C73:K73">+(C78+C80+C81+C82)-(B78+B80+B81+B82)</f>
        <v>24957957</v>
      </c>
      <c r="D73" s="1">
        <f t="shared" si="11"/>
        <v>-2657718</v>
      </c>
      <c r="E73" s="1">
        <f t="shared" si="11"/>
        <v>-15863886</v>
      </c>
      <c r="F73" s="1">
        <f>+(F78+F80+F81+F82)-(D78+D80+D81+D82)</f>
        <v>-15863886</v>
      </c>
      <c r="G73" s="1">
        <f>+(G78+G80+G81+G82)-(D78+D80+D81+D82)</f>
        <v>-15863886</v>
      </c>
      <c r="H73" s="1">
        <f>+(H78+H80+H81+H82)-(D78+D80+D81+D82)</f>
        <v>-130051337</v>
      </c>
      <c r="I73" s="1">
        <f>+(I78+I80+I81+I82)-(E78+E80+E81+E82)</f>
        <v>39702796</v>
      </c>
      <c r="J73" s="1">
        <f t="shared" si="11"/>
        <v>-1120945</v>
      </c>
      <c r="K73" s="1">
        <f t="shared" si="11"/>
        <v>6677406</v>
      </c>
    </row>
    <row r="74" spans="1:11" ht="12.75" hidden="1">
      <c r="A74" s="1" t="s">
        <v>106</v>
      </c>
      <c r="B74" s="1">
        <f>+TREND(C74:E74)</f>
        <v>22556372.5</v>
      </c>
      <c r="C74" s="1">
        <f>+C73</f>
        <v>24957957</v>
      </c>
      <c r="D74" s="1">
        <f aca="true" t="shared" si="12" ref="D74:K74">+D73</f>
        <v>-2657718</v>
      </c>
      <c r="E74" s="1">
        <f t="shared" si="12"/>
        <v>-15863886</v>
      </c>
      <c r="F74" s="1">
        <f t="shared" si="12"/>
        <v>-15863886</v>
      </c>
      <c r="G74" s="1">
        <f t="shared" si="12"/>
        <v>-15863886</v>
      </c>
      <c r="H74" s="1">
        <f t="shared" si="12"/>
        <v>-130051337</v>
      </c>
      <c r="I74" s="1">
        <f t="shared" si="12"/>
        <v>39702796</v>
      </c>
      <c r="J74" s="1">
        <f t="shared" si="12"/>
        <v>-1120945</v>
      </c>
      <c r="K74" s="1">
        <f t="shared" si="12"/>
        <v>6677406</v>
      </c>
    </row>
    <row r="75" spans="1:11" ht="12.75" hidden="1">
      <c r="A75" s="1" t="s">
        <v>107</v>
      </c>
      <c r="B75" s="1">
        <f>+B84-(((B80+B81+B78)*B70)-B79)</f>
        <v>-47732469.25796306</v>
      </c>
      <c r="C75" s="1">
        <f aca="true" t="shared" si="13" ref="C75:K75">+C84-(((C80+C81+C78)*C70)-C79)</f>
        <v>-47932445.80458963</v>
      </c>
      <c r="D75" s="1">
        <f t="shared" si="13"/>
        <v>11532306.757990956</v>
      </c>
      <c r="E75" s="1">
        <f t="shared" si="13"/>
        <v>-44552212.843196094</v>
      </c>
      <c r="F75" s="1">
        <f t="shared" si="13"/>
        <v>-53198183.204286575</v>
      </c>
      <c r="G75" s="1">
        <f t="shared" si="13"/>
        <v>-53198183.204286575</v>
      </c>
      <c r="H75" s="1">
        <f t="shared" si="13"/>
        <v>5038928</v>
      </c>
      <c r="I75" s="1">
        <f t="shared" si="13"/>
        <v>-59613407.08822712</v>
      </c>
      <c r="J75" s="1">
        <f t="shared" si="13"/>
        <v>-70319927.75968057</v>
      </c>
      <c r="K75" s="1">
        <f t="shared" si="13"/>
        <v>-87848969.52563557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708209602</v>
      </c>
      <c r="C77" s="3">
        <v>851783592</v>
      </c>
      <c r="D77" s="3">
        <v>995274817</v>
      </c>
      <c r="E77" s="3">
        <v>951012030</v>
      </c>
      <c r="F77" s="3">
        <v>886114321</v>
      </c>
      <c r="G77" s="3">
        <v>886114321</v>
      </c>
      <c r="H77" s="3">
        <v>0</v>
      </c>
      <c r="I77" s="3">
        <v>942618311</v>
      </c>
      <c r="J77" s="3">
        <v>1025698766</v>
      </c>
      <c r="K77" s="3">
        <v>1102415483</v>
      </c>
    </row>
    <row r="78" spans="1:11" ht="12.75" hidden="1">
      <c r="A78" s="2" t="s">
        <v>65</v>
      </c>
      <c r="B78" s="3">
        <v>2851350</v>
      </c>
      <c r="C78" s="3">
        <v>3342742</v>
      </c>
      <c r="D78" s="3">
        <v>3185708</v>
      </c>
      <c r="E78" s="3">
        <v>1700000</v>
      </c>
      <c r="F78" s="3">
        <v>1700000</v>
      </c>
      <c r="G78" s="3">
        <v>1700000</v>
      </c>
      <c r="H78" s="3">
        <v>-477</v>
      </c>
      <c r="I78" s="3">
        <v>375000</v>
      </c>
      <c r="J78" s="3">
        <v>200000</v>
      </c>
      <c r="K78" s="3">
        <v>210000</v>
      </c>
    </row>
    <row r="79" spans="1:11" ht="12.75" hidden="1">
      <c r="A79" s="2" t="s">
        <v>66</v>
      </c>
      <c r="B79" s="3">
        <v>92526480</v>
      </c>
      <c r="C79" s="3">
        <v>123486324</v>
      </c>
      <c r="D79" s="3">
        <v>139032231</v>
      </c>
      <c r="E79" s="3">
        <v>73500000</v>
      </c>
      <c r="F79" s="3">
        <v>73500000</v>
      </c>
      <c r="G79" s="3">
        <v>73500000</v>
      </c>
      <c r="H79" s="3">
        <v>5038928</v>
      </c>
      <c r="I79" s="3">
        <v>113493157</v>
      </c>
      <c r="J79" s="3">
        <v>109532883</v>
      </c>
      <c r="K79" s="3">
        <v>98373541</v>
      </c>
    </row>
    <row r="80" spans="1:11" ht="12.75" hidden="1">
      <c r="A80" s="2" t="s">
        <v>67</v>
      </c>
      <c r="B80" s="3">
        <v>100732627</v>
      </c>
      <c r="C80" s="3">
        <v>129489591</v>
      </c>
      <c r="D80" s="3">
        <v>119481398</v>
      </c>
      <c r="E80" s="3">
        <v>108000000</v>
      </c>
      <c r="F80" s="3">
        <v>108000000</v>
      </c>
      <c r="G80" s="3">
        <v>108000000</v>
      </c>
      <c r="H80" s="3">
        <v>3870983</v>
      </c>
      <c r="I80" s="3">
        <v>147202796</v>
      </c>
      <c r="J80" s="3">
        <v>144246851</v>
      </c>
      <c r="K80" s="3">
        <v>147904257</v>
      </c>
    </row>
    <row r="81" spans="1:11" ht="12.75" hidden="1">
      <c r="A81" s="2" t="s">
        <v>68</v>
      </c>
      <c r="B81" s="3">
        <v>23654670</v>
      </c>
      <c r="C81" s="3">
        <v>19364271</v>
      </c>
      <c r="D81" s="3">
        <v>26871780</v>
      </c>
      <c r="E81" s="3">
        <v>24000000</v>
      </c>
      <c r="F81" s="3">
        <v>24000000</v>
      </c>
      <c r="G81" s="3">
        <v>24000000</v>
      </c>
      <c r="H81" s="3">
        <v>16017043</v>
      </c>
      <c r="I81" s="3">
        <v>26000000</v>
      </c>
      <c r="J81" s="3">
        <v>28000000</v>
      </c>
      <c r="K81" s="3">
        <v>31000000</v>
      </c>
    </row>
    <row r="82" spans="1:11" ht="12.75" hidden="1">
      <c r="A82" s="2" t="s">
        <v>69</v>
      </c>
      <c r="B82" s="3">
        <v>400000</v>
      </c>
      <c r="C82" s="3">
        <v>400000</v>
      </c>
      <c r="D82" s="3">
        <v>400000</v>
      </c>
      <c r="E82" s="3">
        <v>375000</v>
      </c>
      <c r="F82" s="3">
        <v>375000</v>
      </c>
      <c r="G82" s="3">
        <v>375000</v>
      </c>
      <c r="H82" s="3">
        <v>0</v>
      </c>
      <c r="I82" s="3">
        <v>200000</v>
      </c>
      <c r="J82" s="3">
        <v>210000</v>
      </c>
      <c r="K82" s="3">
        <v>220000</v>
      </c>
    </row>
    <row r="83" spans="1:11" ht="12.75" hidden="1">
      <c r="A83" s="2" t="s">
        <v>70</v>
      </c>
      <c r="B83" s="3">
        <v>780680532</v>
      </c>
      <c r="C83" s="3">
        <v>959362375</v>
      </c>
      <c r="D83" s="3">
        <v>848591742</v>
      </c>
      <c r="E83" s="3">
        <v>839708860</v>
      </c>
      <c r="F83" s="3">
        <v>839708860</v>
      </c>
      <c r="G83" s="3">
        <v>839708860</v>
      </c>
      <c r="H83" s="3">
        <v>879127810</v>
      </c>
      <c r="I83" s="3">
        <v>940059275</v>
      </c>
      <c r="J83" s="3">
        <v>1069748766</v>
      </c>
      <c r="K83" s="3">
        <v>1146165483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183251736</v>
      </c>
      <c r="C5" s="6">
        <v>189017160</v>
      </c>
      <c r="D5" s="23">
        <v>190356831</v>
      </c>
      <c r="E5" s="24">
        <v>230478416</v>
      </c>
      <c r="F5" s="6">
        <v>217644000</v>
      </c>
      <c r="G5" s="25">
        <v>217644000</v>
      </c>
      <c r="H5" s="26">
        <v>0</v>
      </c>
      <c r="I5" s="24">
        <v>270068400</v>
      </c>
      <c r="J5" s="6">
        <v>286003000</v>
      </c>
      <c r="K5" s="25">
        <v>302018572</v>
      </c>
    </row>
    <row r="6" spans="1:11" ht="13.5">
      <c r="A6" s="22" t="s">
        <v>18</v>
      </c>
      <c r="B6" s="6">
        <v>645295263</v>
      </c>
      <c r="C6" s="6">
        <v>755446840</v>
      </c>
      <c r="D6" s="23">
        <v>988903852</v>
      </c>
      <c r="E6" s="24">
        <v>1248024540</v>
      </c>
      <c r="F6" s="6">
        <v>1346932150</v>
      </c>
      <c r="G6" s="25">
        <v>1346932150</v>
      </c>
      <c r="H6" s="26">
        <v>0</v>
      </c>
      <c r="I6" s="24">
        <v>1527854940</v>
      </c>
      <c r="J6" s="6">
        <v>1683158835</v>
      </c>
      <c r="K6" s="25">
        <v>1870967830</v>
      </c>
    </row>
    <row r="7" spans="1:11" ht="13.5">
      <c r="A7" s="22" t="s">
        <v>19</v>
      </c>
      <c r="B7" s="6">
        <v>5193128</v>
      </c>
      <c r="C7" s="6">
        <v>4524173</v>
      </c>
      <c r="D7" s="23">
        <v>57067891</v>
      </c>
      <c r="E7" s="24">
        <v>5347955</v>
      </c>
      <c r="F7" s="6">
        <v>2500000</v>
      </c>
      <c r="G7" s="25">
        <v>2500000</v>
      </c>
      <c r="H7" s="26">
        <v>0</v>
      </c>
      <c r="I7" s="24">
        <v>2108000</v>
      </c>
      <c r="J7" s="6">
        <v>2232372</v>
      </c>
      <c r="K7" s="25">
        <v>2357385</v>
      </c>
    </row>
    <row r="8" spans="1:11" ht="13.5">
      <c r="A8" s="22" t="s">
        <v>20</v>
      </c>
      <c r="B8" s="6">
        <v>301630535</v>
      </c>
      <c r="C8" s="6">
        <v>436514744</v>
      </c>
      <c r="D8" s="23">
        <v>355935444</v>
      </c>
      <c r="E8" s="24">
        <v>347183090</v>
      </c>
      <c r="F8" s="6">
        <v>348750000</v>
      </c>
      <c r="G8" s="25">
        <v>348750000</v>
      </c>
      <c r="H8" s="26">
        <v>0</v>
      </c>
      <c r="I8" s="24">
        <v>350594730</v>
      </c>
      <c r="J8" s="6">
        <v>343172200</v>
      </c>
      <c r="K8" s="25">
        <v>348549300</v>
      </c>
    </row>
    <row r="9" spans="1:11" ht="13.5">
      <c r="A9" s="22" t="s">
        <v>21</v>
      </c>
      <c r="B9" s="6">
        <v>156254587</v>
      </c>
      <c r="C9" s="6">
        <v>153378283</v>
      </c>
      <c r="D9" s="23">
        <v>108808539</v>
      </c>
      <c r="E9" s="24">
        <v>184071389</v>
      </c>
      <c r="F9" s="6">
        <v>202694850</v>
      </c>
      <c r="G9" s="25">
        <v>202694850</v>
      </c>
      <c r="H9" s="26">
        <v>0</v>
      </c>
      <c r="I9" s="24">
        <v>229602110</v>
      </c>
      <c r="J9" s="6">
        <v>243149034</v>
      </c>
      <c r="K9" s="25">
        <v>256764813</v>
      </c>
    </row>
    <row r="10" spans="1:11" ht="25.5">
      <c r="A10" s="27" t="s">
        <v>96</v>
      </c>
      <c r="B10" s="28">
        <f>SUM(B5:B9)</f>
        <v>1291625249</v>
      </c>
      <c r="C10" s="29">
        <f aca="true" t="shared" si="0" ref="C10:K10">SUM(C5:C9)</f>
        <v>1538881200</v>
      </c>
      <c r="D10" s="30">
        <f t="shared" si="0"/>
        <v>1701072557</v>
      </c>
      <c r="E10" s="28">
        <f t="shared" si="0"/>
        <v>2015105390</v>
      </c>
      <c r="F10" s="29">
        <f t="shared" si="0"/>
        <v>2118521000</v>
      </c>
      <c r="G10" s="31">
        <f t="shared" si="0"/>
        <v>2118521000</v>
      </c>
      <c r="H10" s="32">
        <f t="shared" si="0"/>
        <v>0</v>
      </c>
      <c r="I10" s="28">
        <f t="shared" si="0"/>
        <v>2380228180</v>
      </c>
      <c r="J10" s="29">
        <f t="shared" si="0"/>
        <v>2557715441</v>
      </c>
      <c r="K10" s="31">
        <f t="shared" si="0"/>
        <v>2780657900</v>
      </c>
    </row>
    <row r="11" spans="1:11" ht="13.5">
      <c r="A11" s="22" t="s">
        <v>22</v>
      </c>
      <c r="B11" s="6">
        <v>409054372</v>
      </c>
      <c r="C11" s="6">
        <v>438706810</v>
      </c>
      <c r="D11" s="23">
        <v>456008076</v>
      </c>
      <c r="E11" s="24">
        <v>468821566</v>
      </c>
      <c r="F11" s="6">
        <v>461871292</v>
      </c>
      <c r="G11" s="25">
        <v>461871292</v>
      </c>
      <c r="H11" s="26">
        <v>0</v>
      </c>
      <c r="I11" s="24">
        <v>499105000</v>
      </c>
      <c r="J11" s="6">
        <v>524012394</v>
      </c>
      <c r="K11" s="25">
        <v>550162468</v>
      </c>
    </row>
    <row r="12" spans="1:11" ht="13.5">
      <c r="A12" s="22" t="s">
        <v>23</v>
      </c>
      <c r="B12" s="6">
        <v>18523436</v>
      </c>
      <c r="C12" s="6">
        <v>19427365</v>
      </c>
      <c r="D12" s="23">
        <v>20850463</v>
      </c>
      <c r="E12" s="24">
        <v>21314479</v>
      </c>
      <c r="F12" s="6">
        <v>20401210</v>
      </c>
      <c r="G12" s="25">
        <v>20401210</v>
      </c>
      <c r="H12" s="26">
        <v>0</v>
      </c>
      <c r="I12" s="24">
        <v>21421270</v>
      </c>
      <c r="J12" s="6">
        <v>22492333</v>
      </c>
      <c r="K12" s="25">
        <v>23616950</v>
      </c>
    </row>
    <row r="13" spans="1:11" ht="13.5">
      <c r="A13" s="22" t="s">
        <v>97</v>
      </c>
      <c r="B13" s="6">
        <v>377260000</v>
      </c>
      <c r="C13" s="6">
        <v>427623037</v>
      </c>
      <c r="D13" s="23">
        <v>436672171</v>
      </c>
      <c r="E13" s="24">
        <v>439206526</v>
      </c>
      <c r="F13" s="6">
        <v>458489700</v>
      </c>
      <c r="G13" s="25">
        <v>458489700</v>
      </c>
      <c r="H13" s="26">
        <v>0</v>
      </c>
      <c r="I13" s="24">
        <v>463944000</v>
      </c>
      <c r="J13" s="6">
        <v>468583107</v>
      </c>
      <c r="K13" s="25">
        <v>473268938</v>
      </c>
    </row>
    <row r="14" spans="1:11" ht="13.5">
      <c r="A14" s="22" t="s">
        <v>24</v>
      </c>
      <c r="B14" s="6">
        <v>19402163</v>
      </c>
      <c r="C14" s="6">
        <v>29321867</v>
      </c>
      <c r="D14" s="23">
        <v>34223742</v>
      </c>
      <c r="E14" s="24">
        <v>12533679</v>
      </c>
      <c r="F14" s="6">
        <v>12926980</v>
      </c>
      <c r="G14" s="25">
        <v>12926980</v>
      </c>
      <c r="H14" s="26">
        <v>0</v>
      </c>
      <c r="I14" s="24">
        <v>11099000</v>
      </c>
      <c r="J14" s="6">
        <v>11753820</v>
      </c>
      <c r="K14" s="25">
        <v>12412034</v>
      </c>
    </row>
    <row r="15" spans="1:11" ht="13.5">
      <c r="A15" s="22" t="s">
        <v>25</v>
      </c>
      <c r="B15" s="6">
        <v>476253910</v>
      </c>
      <c r="C15" s="6">
        <v>654451845</v>
      </c>
      <c r="D15" s="23">
        <v>686182305</v>
      </c>
      <c r="E15" s="24">
        <v>704519390</v>
      </c>
      <c r="F15" s="6">
        <v>743260383</v>
      </c>
      <c r="G15" s="25">
        <v>743260383</v>
      </c>
      <c r="H15" s="26">
        <v>0</v>
      </c>
      <c r="I15" s="24">
        <v>825438194</v>
      </c>
      <c r="J15" s="6">
        <v>904780499</v>
      </c>
      <c r="K15" s="25">
        <v>991620280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4847000</v>
      </c>
      <c r="F16" s="6">
        <v>4847000</v>
      </c>
      <c r="G16" s="25">
        <v>4847000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388639713</v>
      </c>
      <c r="C17" s="6">
        <v>374730008</v>
      </c>
      <c r="D17" s="23">
        <v>529322168</v>
      </c>
      <c r="E17" s="24">
        <v>468642460</v>
      </c>
      <c r="F17" s="6">
        <v>880288011</v>
      </c>
      <c r="G17" s="25">
        <v>880288011</v>
      </c>
      <c r="H17" s="26">
        <v>0</v>
      </c>
      <c r="I17" s="24">
        <v>922368008</v>
      </c>
      <c r="J17" s="6">
        <v>956611209</v>
      </c>
      <c r="K17" s="25">
        <v>991184513</v>
      </c>
    </row>
    <row r="18" spans="1:11" ht="13.5">
      <c r="A18" s="34" t="s">
        <v>28</v>
      </c>
      <c r="B18" s="35">
        <f>SUM(B11:B17)</f>
        <v>1689133594</v>
      </c>
      <c r="C18" s="36">
        <f aca="true" t="shared" si="1" ref="C18:K18">SUM(C11:C17)</f>
        <v>1944260932</v>
      </c>
      <c r="D18" s="37">
        <f t="shared" si="1"/>
        <v>2163258925</v>
      </c>
      <c r="E18" s="35">
        <f t="shared" si="1"/>
        <v>2119885100</v>
      </c>
      <c r="F18" s="36">
        <f t="shared" si="1"/>
        <v>2582084576</v>
      </c>
      <c r="G18" s="38">
        <f t="shared" si="1"/>
        <v>2582084576</v>
      </c>
      <c r="H18" s="39">
        <f t="shared" si="1"/>
        <v>0</v>
      </c>
      <c r="I18" s="35">
        <f t="shared" si="1"/>
        <v>2743375472</v>
      </c>
      <c r="J18" s="36">
        <f t="shared" si="1"/>
        <v>2888233362</v>
      </c>
      <c r="K18" s="38">
        <f t="shared" si="1"/>
        <v>3042265183</v>
      </c>
    </row>
    <row r="19" spans="1:11" ht="13.5">
      <c r="A19" s="34" t="s">
        <v>29</v>
      </c>
      <c r="B19" s="40">
        <f>+B10-B18</f>
        <v>-397508345</v>
      </c>
      <c r="C19" s="41">
        <f aca="true" t="shared" si="2" ref="C19:K19">+C10-C18</f>
        <v>-405379732</v>
      </c>
      <c r="D19" s="42">
        <f t="shared" si="2"/>
        <v>-462186368</v>
      </c>
      <c r="E19" s="40">
        <f t="shared" si="2"/>
        <v>-104779710</v>
      </c>
      <c r="F19" s="41">
        <f t="shared" si="2"/>
        <v>-463563576</v>
      </c>
      <c r="G19" s="43">
        <f t="shared" si="2"/>
        <v>-463563576</v>
      </c>
      <c r="H19" s="44">
        <f t="shared" si="2"/>
        <v>0</v>
      </c>
      <c r="I19" s="40">
        <f t="shared" si="2"/>
        <v>-363147292</v>
      </c>
      <c r="J19" s="41">
        <f t="shared" si="2"/>
        <v>-330517921</v>
      </c>
      <c r="K19" s="43">
        <f t="shared" si="2"/>
        <v>-261607283</v>
      </c>
    </row>
    <row r="20" spans="1:11" ht="13.5">
      <c r="A20" s="22" t="s">
        <v>30</v>
      </c>
      <c r="B20" s="24">
        <v>50950462</v>
      </c>
      <c r="C20" s="6">
        <v>4626824</v>
      </c>
      <c r="D20" s="23">
        <v>122716284</v>
      </c>
      <c r="E20" s="24">
        <v>114855834</v>
      </c>
      <c r="F20" s="6">
        <v>115595660</v>
      </c>
      <c r="G20" s="25">
        <v>115595660</v>
      </c>
      <c r="H20" s="26">
        <v>0</v>
      </c>
      <c r="I20" s="24">
        <v>128926965</v>
      </c>
      <c r="J20" s="6">
        <v>127527364</v>
      </c>
      <c r="K20" s="25">
        <v>133413000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-346557883</v>
      </c>
      <c r="C22" s="52">
        <f aca="true" t="shared" si="3" ref="C22:K22">SUM(C19:C21)</f>
        <v>-400752908</v>
      </c>
      <c r="D22" s="53">
        <f t="shared" si="3"/>
        <v>-339470084</v>
      </c>
      <c r="E22" s="51">
        <f t="shared" si="3"/>
        <v>10076124</v>
      </c>
      <c r="F22" s="52">
        <f t="shared" si="3"/>
        <v>-347967916</v>
      </c>
      <c r="G22" s="54">
        <f t="shared" si="3"/>
        <v>-347967916</v>
      </c>
      <c r="H22" s="55">
        <f t="shared" si="3"/>
        <v>0</v>
      </c>
      <c r="I22" s="51">
        <f t="shared" si="3"/>
        <v>-234220327</v>
      </c>
      <c r="J22" s="52">
        <f t="shared" si="3"/>
        <v>-202990557</v>
      </c>
      <c r="K22" s="54">
        <f t="shared" si="3"/>
        <v>-128194283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-346557883</v>
      </c>
      <c r="C24" s="41">
        <f aca="true" t="shared" si="4" ref="C24:K24">SUM(C22:C23)</f>
        <v>-400752908</v>
      </c>
      <c r="D24" s="42">
        <f t="shared" si="4"/>
        <v>-339470084</v>
      </c>
      <c r="E24" s="40">
        <f t="shared" si="4"/>
        <v>10076124</v>
      </c>
      <c r="F24" s="41">
        <f t="shared" si="4"/>
        <v>-347967916</v>
      </c>
      <c r="G24" s="43">
        <f t="shared" si="4"/>
        <v>-347967916</v>
      </c>
      <c r="H24" s="44">
        <f t="shared" si="4"/>
        <v>0</v>
      </c>
      <c r="I24" s="40">
        <f t="shared" si="4"/>
        <v>-234220327</v>
      </c>
      <c r="J24" s="41">
        <f t="shared" si="4"/>
        <v>-202990557</v>
      </c>
      <c r="K24" s="43">
        <f t="shared" si="4"/>
        <v>-128194283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69460681</v>
      </c>
      <c r="C27" s="7">
        <v>117564938</v>
      </c>
      <c r="D27" s="64">
        <v>132756619</v>
      </c>
      <c r="E27" s="65">
        <v>114856000</v>
      </c>
      <c r="F27" s="7">
        <v>157106000</v>
      </c>
      <c r="G27" s="66">
        <v>157106000</v>
      </c>
      <c r="H27" s="67">
        <v>0</v>
      </c>
      <c r="I27" s="65">
        <v>138927364</v>
      </c>
      <c r="J27" s="7">
        <v>137527799</v>
      </c>
      <c r="K27" s="66">
        <v>143412700</v>
      </c>
    </row>
    <row r="28" spans="1:11" ht="13.5">
      <c r="A28" s="68" t="s">
        <v>30</v>
      </c>
      <c r="B28" s="6">
        <v>50145365</v>
      </c>
      <c r="C28" s="6">
        <v>99903945</v>
      </c>
      <c r="D28" s="23">
        <v>120280906</v>
      </c>
      <c r="E28" s="24">
        <v>114856000</v>
      </c>
      <c r="F28" s="6">
        <v>126743982</v>
      </c>
      <c r="G28" s="25">
        <v>126743982</v>
      </c>
      <c r="H28" s="26">
        <v>0</v>
      </c>
      <c r="I28" s="24">
        <v>128927364</v>
      </c>
      <c r="J28" s="6">
        <v>127527799</v>
      </c>
      <c r="K28" s="25">
        <v>133412700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30362018</v>
      </c>
      <c r="G29" s="25">
        <v>30362018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19315316</v>
      </c>
      <c r="C31" s="6">
        <v>17660993</v>
      </c>
      <c r="D31" s="23">
        <v>12475713</v>
      </c>
      <c r="E31" s="24">
        <v>0</v>
      </c>
      <c r="F31" s="6">
        <v>0</v>
      </c>
      <c r="G31" s="25">
        <v>0</v>
      </c>
      <c r="H31" s="26">
        <v>0</v>
      </c>
      <c r="I31" s="24">
        <v>10000000</v>
      </c>
      <c r="J31" s="6">
        <v>10000000</v>
      </c>
      <c r="K31" s="25">
        <v>10000000</v>
      </c>
    </row>
    <row r="32" spans="1:11" ht="13.5">
      <c r="A32" s="34" t="s">
        <v>36</v>
      </c>
      <c r="B32" s="7">
        <f>SUM(B28:B31)</f>
        <v>69460681</v>
      </c>
      <c r="C32" s="7">
        <f aca="true" t="shared" si="5" ref="C32:K32">SUM(C28:C31)</f>
        <v>117564938</v>
      </c>
      <c r="D32" s="64">
        <f t="shared" si="5"/>
        <v>132756619</v>
      </c>
      <c r="E32" s="65">
        <f t="shared" si="5"/>
        <v>114856000</v>
      </c>
      <c r="F32" s="7">
        <f t="shared" si="5"/>
        <v>157106000</v>
      </c>
      <c r="G32" s="66">
        <f t="shared" si="5"/>
        <v>157106000</v>
      </c>
      <c r="H32" s="67">
        <f t="shared" si="5"/>
        <v>0</v>
      </c>
      <c r="I32" s="65">
        <f t="shared" si="5"/>
        <v>138927364</v>
      </c>
      <c r="J32" s="7">
        <f t="shared" si="5"/>
        <v>137527799</v>
      </c>
      <c r="K32" s="66">
        <f t="shared" si="5"/>
        <v>143412700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265659158</v>
      </c>
      <c r="C35" s="6">
        <v>276189347</v>
      </c>
      <c r="D35" s="23">
        <v>252851253</v>
      </c>
      <c r="E35" s="24">
        <v>353360000</v>
      </c>
      <c r="F35" s="6">
        <v>320024</v>
      </c>
      <c r="G35" s="25">
        <v>320024</v>
      </c>
      <c r="H35" s="26">
        <v>123650129</v>
      </c>
      <c r="I35" s="24">
        <v>302800000</v>
      </c>
      <c r="J35" s="6">
        <v>330159000</v>
      </c>
      <c r="K35" s="25">
        <v>368139000</v>
      </c>
    </row>
    <row r="36" spans="1:11" ht="13.5">
      <c r="A36" s="22" t="s">
        <v>39</v>
      </c>
      <c r="B36" s="6">
        <v>6520166885</v>
      </c>
      <c r="C36" s="6">
        <v>6519172682</v>
      </c>
      <c r="D36" s="23">
        <v>6216598696</v>
      </c>
      <c r="E36" s="24">
        <v>6011545000</v>
      </c>
      <c r="F36" s="6">
        <v>5888425</v>
      </c>
      <c r="G36" s="25">
        <v>5888425</v>
      </c>
      <c r="H36" s="26">
        <v>5926083211</v>
      </c>
      <c r="I36" s="24">
        <v>5464380000</v>
      </c>
      <c r="J36" s="6">
        <v>5090860000</v>
      </c>
      <c r="K36" s="25">
        <v>4756940000</v>
      </c>
    </row>
    <row r="37" spans="1:11" ht="13.5">
      <c r="A37" s="22" t="s">
        <v>40</v>
      </c>
      <c r="B37" s="6">
        <v>437745584</v>
      </c>
      <c r="C37" s="6">
        <v>535971673</v>
      </c>
      <c r="D37" s="23">
        <v>597354435</v>
      </c>
      <c r="E37" s="24">
        <v>365468000</v>
      </c>
      <c r="F37" s="6">
        <v>374000</v>
      </c>
      <c r="G37" s="25">
        <v>374000</v>
      </c>
      <c r="H37" s="26">
        <v>736301576</v>
      </c>
      <c r="I37" s="24">
        <v>464678000</v>
      </c>
      <c r="J37" s="6">
        <v>329978000</v>
      </c>
      <c r="K37" s="25">
        <v>141526300</v>
      </c>
    </row>
    <row r="38" spans="1:11" ht="13.5">
      <c r="A38" s="22" t="s">
        <v>41</v>
      </c>
      <c r="B38" s="6">
        <v>375196349</v>
      </c>
      <c r="C38" s="6">
        <v>401419551</v>
      </c>
      <c r="D38" s="23">
        <v>353594796</v>
      </c>
      <c r="E38" s="24">
        <v>335000000</v>
      </c>
      <c r="F38" s="6">
        <v>348000</v>
      </c>
      <c r="G38" s="25">
        <v>348000</v>
      </c>
      <c r="H38" s="26">
        <v>81823163</v>
      </c>
      <c r="I38" s="24">
        <v>334000000</v>
      </c>
      <c r="J38" s="6">
        <v>332000000</v>
      </c>
      <c r="K38" s="25">
        <v>331000000</v>
      </c>
    </row>
    <row r="39" spans="1:11" ht="13.5">
      <c r="A39" s="22" t="s">
        <v>42</v>
      </c>
      <c r="B39" s="6">
        <v>5972884110</v>
      </c>
      <c r="C39" s="6">
        <v>5857970805</v>
      </c>
      <c r="D39" s="23">
        <v>5518500718</v>
      </c>
      <c r="E39" s="24">
        <v>5664437000</v>
      </c>
      <c r="F39" s="6">
        <v>5486449</v>
      </c>
      <c r="G39" s="25">
        <v>5486449</v>
      </c>
      <c r="H39" s="26">
        <v>5231608601</v>
      </c>
      <c r="I39" s="24">
        <v>4968502000</v>
      </c>
      <c r="J39" s="6">
        <v>4759041000</v>
      </c>
      <c r="K39" s="25">
        <v>4652552700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174419702</v>
      </c>
      <c r="C42" s="6">
        <v>101092923</v>
      </c>
      <c r="D42" s="23">
        <v>167556483</v>
      </c>
      <c r="E42" s="24">
        <v>310600570</v>
      </c>
      <c r="F42" s="6">
        <v>727348467</v>
      </c>
      <c r="G42" s="25">
        <v>727348467</v>
      </c>
      <c r="H42" s="26">
        <v>98692198</v>
      </c>
      <c r="I42" s="24">
        <v>159237000</v>
      </c>
      <c r="J42" s="6">
        <v>164507500</v>
      </c>
      <c r="K42" s="25">
        <v>170393400</v>
      </c>
    </row>
    <row r="43" spans="1:11" ht="13.5">
      <c r="A43" s="22" t="s">
        <v>45</v>
      </c>
      <c r="B43" s="6">
        <v>-116836593</v>
      </c>
      <c r="C43" s="6">
        <v>-105418652</v>
      </c>
      <c r="D43" s="23">
        <v>-136164516</v>
      </c>
      <c r="E43" s="24">
        <v>-114434000</v>
      </c>
      <c r="F43" s="6">
        <v>0</v>
      </c>
      <c r="G43" s="25">
        <v>0</v>
      </c>
      <c r="H43" s="26">
        <v>-92276025</v>
      </c>
      <c r="I43" s="24">
        <v>-111236000</v>
      </c>
      <c r="J43" s="6">
        <v>-128508000</v>
      </c>
      <c r="K43" s="25">
        <v>-134393000</v>
      </c>
    </row>
    <row r="44" spans="1:11" ht="13.5">
      <c r="A44" s="22" t="s">
        <v>46</v>
      </c>
      <c r="B44" s="6">
        <v>-15082970</v>
      </c>
      <c r="C44" s="6">
        <v>-2419003</v>
      </c>
      <c r="D44" s="23">
        <v>-40030431</v>
      </c>
      <c r="E44" s="24">
        <v>-15000000</v>
      </c>
      <c r="F44" s="6">
        <v>0</v>
      </c>
      <c r="G44" s="25">
        <v>0</v>
      </c>
      <c r="H44" s="26">
        <v>-36421677</v>
      </c>
      <c r="I44" s="24">
        <v>-38000000</v>
      </c>
      <c r="J44" s="6">
        <v>-16000000</v>
      </c>
      <c r="K44" s="25">
        <v>-6000000</v>
      </c>
    </row>
    <row r="45" spans="1:11" ht="13.5">
      <c r="A45" s="34" t="s">
        <v>47</v>
      </c>
      <c r="B45" s="7">
        <v>65040595</v>
      </c>
      <c r="C45" s="7">
        <v>58296126</v>
      </c>
      <c r="D45" s="64">
        <v>49657662</v>
      </c>
      <c r="E45" s="65">
        <v>251166570</v>
      </c>
      <c r="F45" s="7">
        <v>727348467</v>
      </c>
      <c r="G45" s="66">
        <v>727348467</v>
      </c>
      <c r="H45" s="67">
        <v>-13630390</v>
      </c>
      <c r="I45" s="65">
        <v>100001000</v>
      </c>
      <c r="J45" s="7">
        <v>120000500</v>
      </c>
      <c r="K45" s="66">
        <v>150000900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86664081</v>
      </c>
      <c r="C48" s="6">
        <v>58296126</v>
      </c>
      <c r="D48" s="23">
        <v>49657662</v>
      </c>
      <c r="E48" s="24">
        <v>137500000</v>
      </c>
      <c r="F48" s="6">
        <v>137500</v>
      </c>
      <c r="G48" s="25">
        <v>137500</v>
      </c>
      <c r="H48" s="26">
        <v>32019380</v>
      </c>
      <c r="I48" s="24">
        <v>118500000</v>
      </c>
      <c r="J48" s="6">
        <v>139500000</v>
      </c>
      <c r="K48" s="25">
        <v>170500000</v>
      </c>
    </row>
    <row r="49" spans="1:11" ht="13.5">
      <c r="A49" s="22" t="s">
        <v>50</v>
      </c>
      <c r="B49" s="6">
        <f>+B75</f>
        <v>315172738.8780205</v>
      </c>
      <c r="C49" s="6">
        <f aca="true" t="shared" si="6" ref="C49:K49">+C75</f>
        <v>340095328.8160078</v>
      </c>
      <c r="D49" s="23">
        <f t="shared" si="6"/>
        <v>454212661.2987381</v>
      </c>
      <c r="E49" s="24">
        <f t="shared" si="6"/>
        <v>209334671.16623417</v>
      </c>
      <c r="F49" s="6">
        <f t="shared" si="6"/>
        <v>237057.74109615455</v>
      </c>
      <c r="G49" s="25">
        <f t="shared" si="6"/>
        <v>237057.74109615455</v>
      </c>
      <c r="H49" s="26">
        <f t="shared" si="6"/>
        <v>372747296</v>
      </c>
      <c r="I49" s="24">
        <f t="shared" si="6"/>
        <v>365160119.0915261</v>
      </c>
      <c r="J49" s="6">
        <f t="shared" si="6"/>
        <v>227723814.4674061</v>
      </c>
      <c r="K49" s="25">
        <f t="shared" si="6"/>
        <v>41657005.13064854</v>
      </c>
    </row>
    <row r="50" spans="1:11" ht="13.5">
      <c r="A50" s="34" t="s">
        <v>51</v>
      </c>
      <c r="B50" s="7">
        <f>+B48-B49</f>
        <v>-228508657.87802052</v>
      </c>
      <c r="C50" s="7">
        <f aca="true" t="shared" si="7" ref="C50:K50">+C48-C49</f>
        <v>-281799202.8160078</v>
      </c>
      <c r="D50" s="64">
        <f t="shared" si="7"/>
        <v>-404554999.2987381</v>
      </c>
      <c r="E50" s="65">
        <f t="shared" si="7"/>
        <v>-71834671.16623417</v>
      </c>
      <c r="F50" s="7">
        <f t="shared" si="7"/>
        <v>-99557.74109615455</v>
      </c>
      <c r="G50" s="66">
        <f t="shared" si="7"/>
        <v>-99557.74109615455</v>
      </c>
      <c r="H50" s="67">
        <f t="shared" si="7"/>
        <v>-340727916</v>
      </c>
      <c r="I50" s="65">
        <f t="shared" si="7"/>
        <v>-246660119.0915261</v>
      </c>
      <c r="J50" s="7">
        <f t="shared" si="7"/>
        <v>-88223814.4674061</v>
      </c>
      <c r="K50" s="66">
        <f t="shared" si="7"/>
        <v>128842994.86935146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61577681</v>
      </c>
      <c r="C53" s="6">
        <v>6499243410</v>
      </c>
      <c r="D53" s="23">
        <v>6219140279</v>
      </c>
      <c r="E53" s="24">
        <v>5933056057</v>
      </c>
      <c r="F53" s="6">
        <v>5975306057</v>
      </c>
      <c r="G53" s="25">
        <v>5975306057</v>
      </c>
      <c r="H53" s="26">
        <v>5818200057</v>
      </c>
      <c r="I53" s="24">
        <v>6193797946</v>
      </c>
      <c r="J53" s="6">
        <v>6198459355</v>
      </c>
      <c r="K53" s="25">
        <v>6203115780</v>
      </c>
    </row>
    <row r="54" spans="1:11" ht="13.5">
      <c r="A54" s="22" t="s">
        <v>97</v>
      </c>
      <c r="B54" s="6">
        <v>377260000</v>
      </c>
      <c r="C54" s="6">
        <v>427623037</v>
      </c>
      <c r="D54" s="23">
        <v>436672171</v>
      </c>
      <c r="E54" s="24">
        <v>439206526</v>
      </c>
      <c r="F54" s="6">
        <v>458489700</v>
      </c>
      <c r="G54" s="25">
        <v>458489700</v>
      </c>
      <c r="H54" s="26">
        <v>0</v>
      </c>
      <c r="I54" s="24">
        <v>463944000</v>
      </c>
      <c r="J54" s="6">
        <v>468583107</v>
      </c>
      <c r="K54" s="25">
        <v>473268938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32046400</v>
      </c>
      <c r="C56" s="6">
        <v>45840910</v>
      </c>
      <c r="D56" s="23">
        <v>39498000</v>
      </c>
      <c r="E56" s="24">
        <v>0</v>
      </c>
      <c r="F56" s="6">
        <v>0</v>
      </c>
      <c r="G56" s="25">
        <v>0</v>
      </c>
      <c r="H56" s="26">
        <v>0</v>
      </c>
      <c r="I56" s="24">
        <v>78081164</v>
      </c>
      <c r="J56" s="6">
        <v>82687630</v>
      </c>
      <c r="K56" s="25">
        <v>87318000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95772000</v>
      </c>
      <c r="C59" s="6">
        <v>76728000</v>
      </c>
      <c r="D59" s="23">
        <v>221543480</v>
      </c>
      <c r="E59" s="24">
        <v>255644120</v>
      </c>
      <c r="F59" s="6">
        <v>255644120</v>
      </c>
      <c r="G59" s="25">
        <v>255644120</v>
      </c>
      <c r="H59" s="26">
        <v>255644120</v>
      </c>
      <c r="I59" s="24">
        <v>264626438</v>
      </c>
      <c r="J59" s="6">
        <v>277328506</v>
      </c>
      <c r="K59" s="25">
        <v>293690889</v>
      </c>
    </row>
    <row r="60" spans="1:11" ht="13.5">
      <c r="A60" s="33" t="s">
        <v>58</v>
      </c>
      <c r="B60" s="6">
        <v>95772000</v>
      </c>
      <c r="C60" s="6">
        <v>76728000</v>
      </c>
      <c r="D60" s="23">
        <v>238874000</v>
      </c>
      <c r="E60" s="24">
        <v>370221897</v>
      </c>
      <c r="F60" s="6">
        <v>370221897</v>
      </c>
      <c r="G60" s="25">
        <v>370221897</v>
      </c>
      <c r="H60" s="26">
        <v>370221897</v>
      </c>
      <c r="I60" s="24">
        <v>318130523</v>
      </c>
      <c r="J60" s="6">
        <v>333507795</v>
      </c>
      <c r="K60" s="25">
        <v>352679143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1927</v>
      </c>
      <c r="C62" s="92">
        <v>1845</v>
      </c>
      <c r="D62" s="93">
        <v>3485</v>
      </c>
      <c r="E62" s="91">
        <v>3485</v>
      </c>
      <c r="F62" s="92">
        <v>3485</v>
      </c>
      <c r="G62" s="93">
        <v>3485</v>
      </c>
      <c r="H62" s="94">
        <v>3485</v>
      </c>
      <c r="I62" s="91">
        <v>3485</v>
      </c>
      <c r="J62" s="92">
        <v>3652</v>
      </c>
      <c r="K62" s="93">
        <v>3867</v>
      </c>
    </row>
    <row r="63" spans="1:11" ht="13.5">
      <c r="A63" s="90" t="s">
        <v>61</v>
      </c>
      <c r="B63" s="91">
        <v>4705</v>
      </c>
      <c r="C63" s="92">
        <v>4165</v>
      </c>
      <c r="D63" s="93">
        <v>4705</v>
      </c>
      <c r="E63" s="91">
        <v>150</v>
      </c>
      <c r="F63" s="92">
        <v>150</v>
      </c>
      <c r="G63" s="93">
        <v>150</v>
      </c>
      <c r="H63" s="94">
        <v>150</v>
      </c>
      <c r="I63" s="91">
        <v>250</v>
      </c>
      <c r="J63" s="92">
        <v>262</v>
      </c>
      <c r="K63" s="93">
        <v>277</v>
      </c>
    </row>
    <row r="64" spans="1:11" ht="13.5">
      <c r="A64" s="90" t="s">
        <v>62</v>
      </c>
      <c r="B64" s="91">
        <v>156252</v>
      </c>
      <c r="C64" s="92">
        <v>156530</v>
      </c>
      <c r="D64" s="93">
        <v>156812</v>
      </c>
      <c r="E64" s="91">
        <v>101625</v>
      </c>
      <c r="F64" s="92">
        <v>101625</v>
      </c>
      <c r="G64" s="93">
        <v>101625</v>
      </c>
      <c r="H64" s="94">
        <v>101625</v>
      </c>
      <c r="I64" s="91">
        <v>107315</v>
      </c>
      <c r="J64" s="92">
        <v>112466</v>
      </c>
      <c r="K64" s="93">
        <v>119102</v>
      </c>
    </row>
    <row r="65" spans="1:11" ht="13.5">
      <c r="A65" s="90" t="s">
        <v>63</v>
      </c>
      <c r="B65" s="91">
        <v>0</v>
      </c>
      <c r="C65" s="92">
        <v>0</v>
      </c>
      <c r="D65" s="93">
        <v>2</v>
      </c>
      <c r="E65" s="91">
        <v>2</v>
      </c>
      <c r="F65" s="92">
        <v>2</v>
      </c>
      <c r="G65" s="93">
        <v>2</v>
      </c>
      <c r="H65" s="94">
        <v>2</v>
      </c>
      <c r="I65" s="91">
        <v>2</v>
      </c>
      <c r="J65" s="92">
        <v>2</v>
      </c>
      <c r="K65" s="93">
        <v>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0.9593271044955446</v>
      </c>
      <c r="C70" s="5">
        <f aca="true" t="shared" si="8" ref="C70:K70">IF(ISERROR(C71/C72),0,(C71/C72))</f>
        <v>0.82391275232018</v>
      </c>
      <c r="D70" s="5">
        <f t="shared" si="8"/>
        <v>0.8212704642980748</v>
      </c>
      <c r="E70" s="5">
        <f t="shared" si="8"/>
        <v>0.8427403205330135</v>
      </c>
      <c r="F70" s="5">
        <f t="shared" si="8"/>
        <v>0.6333882609180584</v>
      </c>
      <c r="G70" s="5">
        <f t="shared" si="8"/>
        <v>0.6333882609180584</v>
      </c>
      <c r="H70" s="5">
        <f t="shared" si="8"/>
        <v>0</v>
      </c>
      <c r="I70" s="5">
        <f t="shared" si="8"/>
        <v>0.7397312817947612</v>
      </c>
      <c r="J70" s="5">
        <f t="shared" si="8"/>
        <v>0.7210205050075176</v>
      </c>
      <c r="K70" s="5">
        <f t="shared" si="8"/>
        <v>0.6926336283363068</v>
      </c>
    </row>
    <row r="71" spans="1:11" ht="12.75" hidden="1">
      <c r="A71" s="1" t="s">
        <v>103</v>
      </c>
      <c r="B71" s="1">
        <f>+B83</f>
        <v>944746854</v>
      </c>
      <c r="C71" s="1">
        <f aca="true" t="shared" si="9" ref="C71:K71">+C83</f>
        <v>904526257</v>
      </c>
      <c r="D71" s="1">
        <f t="shared" si="9"/>
        <v>1057853208</v>
      </c>
      <c r="E71" s="1">
        <f t="shared" si="9"/>
        <v>1400762800</v>
      </c>
      <c r="F71" s="1">
        <f t="shared" si="9"/>
        <v>1118735317</v>
      </c>
      <c r="G71" s="1">
        <f t="shared" si="9"/>
        <v>1118735317</v>
      </c>
      <c r="H71" s="1">
        <f t="shared" si="9"/>
        <v>1312552496</v>
      </c>
      <c r="I71" s="1">
        <f t="shared" si="9"/>
        <v>1499824000</v>
      </c>
      <c r="J71" s="1">
        <f t="shared" si="9"/>
        <v>1595121500</v>
      </c>
      <c r="K71" s="1">
        <f t="shared" si="9"/>
        <v>1682927400</v>
      </c>
    </row>
    <row r="72" spans="1:11" ht="12.75" hidden="1">
      <c r="A72" s="1" t="s">
        <v>104</v>
      </c>
      <c r="B72" s="1">
        <f>+B77</f>
        <v>984801586</v>
      </c>
      <c r="C72" s="1">
        <f aca="true" t="shared" si="10" ref="C72:K72">+C77</f>
        <v>1097842283</v>
      </c>
      <c r="D72" s="1">
        <f t="shared" si="10"/>
        <v>1288069222</v>
      </c>
      <c r="E72" s="1">
        <f t="shared" si="10"/>
        <v>1662152345</v>
      </c>
      <c r="F72" s="1">
        <f t="shared" si="10"/>
        <v>1766271000</v>
      </c>
      <c r="G72" s="1">
        <f t="shared" si="10"/>
        <v>1766271000</v>
      </c>
      <c r="H72" s="1">
        <f t="shared" si="10"/>
        <v>0</v>
      </c>
      <c r="I72" s="1">
        <f t="shared" si="10"/>
        <v>2027525450</v>
      </c>
      <c r="J72" s="1">
        <f t="shared" si="10"/>
        <v>2212310869</v>
      </c>
      <c r="K72" s="1">
        <f t="shared" si="10"/>
        <v>2429751215</v>
      </c>
    </row>
    <row r="73" spans="1:11" ht="12.75" hidden="1">
      <c r="A73" s="1" t="s">
        <v>105</v>
      </c>
      <c r="B73" s="1">
        <f>+B74</f>
        <v>39637747.5</v>
      </c>
      <c r="C73" s="1">
        <f aca="true" t="shared" si="11" ref="C73:K73">+(C78+C80+C81+C82)-(B78+B80+B81+B82)</f>
        <v>57449311</v>
      </c>
      <c r="D73" s="1">
        <f t="shared" si="11"/>
        <v>-30057231</v>
      </c>
      <c r="E73" s="1">
        <f t="shared" si="11"/>
        <v>-10694392</v>
      </c>
      <c r="F73" s="1">
        <f>+(F78+F80+F81+F82)-(D78+D80+D81+D82)</f>
        <v>-124084206</v>
      </c>
      <c r="G73" s="1">
        <f>+(G78+G80+G81+G82)-(D78+D80+D81+D82)</f>
        <v>-124084206</v>
      </c>
      <c r="H73" s="1">
        <f>+(H78+H80+H81+H82)-(D78+D80+D81+D82)</f>
        <v>-84655057</v>
      </c>
      <c r="I73" s="1">
        <f>+(I78+I80+I81+I82)-(E78+E80+E81+E82)</f>
        <v>-575000</v>
      </c>
      <c r="J73" s="1">
        <f t="shared" si="11"/>
        <v>5339000</v>
      </c>
      <c r="K73" s="1">
        <f t="shared" si="11"/>
        <v>-40000</v>
      </c>
    </row>
    <row r="74" spans="1:11" ht="12.75" hidden="1">
      <c r="A74" s="1" t="s">
        <v>106</v>
      </c>
      <c r="B74" s="1">
        <f>+TREND(C74:E74)</f>
        <v>39637747.5</v>
      </c>
      <c r="C74" s="1">
        <f>+C73</f>
        <v>57449311</v>
      </c>
      <c r="D74" s="1">
        <f aca="true" t="shared" si="12" ref="D74:K74">+D73</f>
        <v>-30057231</v>
      </c>
      <c r="E74" s="1">
        <f t="shared" si="12"/>
        <v>-10694392</v>
      </c>
      <c r="F74" s="1">
        <f t="shared" si="12"/>
        <v>-124084206</v>
      </c>
      <c r="G74" s="1">
        <f t="shared" si="12"/>
        <v>-124084206</v>
      </c>
      <c r="H74" s="1">
        <f t="shared" si="12"/>
        <v>-84655057</v>
      </c>
      <c r="I74" s="1">
        <f t="shared" si="12"/>
        <v>-575000</v>
      </c>
      <c r="J74" s="1">
        <f t="shared" si="12"/>
        <v>5339000</v>
      </c>
      <c r="K74" s="1">
        <f t="shared" si="12"/>
        <v>-40000</v>
      </c>
    </row>
    <row r="75" spans="1:11" ht="12.75" hidden="1">
      <c r="A75" s="1" t="s">
        <v>107</v>
      </c>
      <c r="B75" s="1">
        <f>+B84-(((B80+B81+B78)*B70)-B79)</f>
        <v>315172738.8780205</v>
      </c>
      <c r="C75" s="1">
        <f aca="true" t="shared" si="13" ref="C75:K75">+C84-(((C80+C81+C78)*C70)-C79)</f>
        <v>340095328.8160078</v>
      </c>
      <c r="D75" s="1">
        <f t="shared" si="13"/>
        <v>454212661.2987381</v>
      </c>
      <c r="E75" s="1">
        <f t="shared" si="13"/>
        <v>209334671.16623417</v>
      </c>
      <c r="F75" s="1">
        <f t="shared" si="13"/>
        <v>237057.74109615455</v>
      </c>
      <c r="G75" s="1">
        <f t="shared" si="13"/>
        <v>237057.74109615455</v>
      </c>
      <c r="H75" s="1">
        <f t="shared" si="13"/>
        <v>372747296</v>
      </c>
      <c r="I75" s="1">
        <f t="shared" si="13"/>
        <v>365160119.0915261</v>
      </c>
      <c r="J75" s="1">
        <f t="shared" si="13"/>
        <v>227723814.4674061</v>
      </c>
      <c r="K75" s="1">
        <f t="shared" si="13"/>
        <v>41657005.13064854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984801586</v>
      </c>
      <c r="C77" s="3">
        <v>1097842283</v>
      </c>
      <c r="D77" s="3">
        <v>1288069222</v>
      </c>
      <c r="E77" s="3">
        <v>1662152345</v>
      </c>
      <c r="F77" s="3">
        <v>1766271000</v>
      </c>
      <c r="G77" s="3">
        <v>1766271000</v>
      </c>
      <c r="H77" s="3">
        <v>0</v>
      </c>
      <c r="I77" s="3">
        <v>2027525450</v>
      </c>
      <c r="J77" s="3">
        <v>2212310869</v>
      </c>
      <c r="K77" s="3">
        <v>2429751215</v>
      </c>
    </row>
    <row r="78" spans="1:11" ht="12.75" hidden="1">
      <c r="A78" s="2" t="s">
        <v>65</v>
      </c>
      <c r="B78" s="3">
        <v>231914</v>
      </c>
      <c r="C78" s="3">
        <v>209709</v>
      </c>
      <c r="D78" s="3">
        <v>186599</v>
      </c>
      <c r="E78" s="3">
        <v>145000</v>
      </c>
      <c r="F78" s="3">
        <v>162</v>
      </c>
      <c r="G78" s="3">
        <v>162</v>
      </c>
      <c r="H78" s="3">
        <v>186567</v>
      </c>
      <c r="I78" s="3">
        <v>130000</v>
      </c>
      <c r="J78" s="3">
        <v>110000</v>
      </c>
      <c r="K78" s="3">
        <v>90000</v>
      </c>
    </row>
    <row r="79" spans="1:11" ht="12.75" hidden="1">
      <c r="A79" s="2" t="s">
        <v>66</v>
      </c>
      <c r="B79" s="3">
        <v>380609518</v>
      </c>
      <c r="C79" s="3">
        <v>464860020</v>
      </c>
      <c r="D79" s="3">
        <v>552435905</v>
      </c>
      <c r="E79" s="3">
        <v>304968000</v>
      </c>
      <c r="F79" s="3">
        <v>310000</v>
      </c>
      <c r="G79" s="3">
        <v>310000</v>
      </c>
      <c r="H79" s="3">
        <v>372747296</v>
      </c>
      <c r="I79" s="3">
        <v>448678000</v>
      </c>
      <c r="J79" s="3">
        <v>312978000</v>
      </c>
      <c r="K79" s="3">
        <v>123526300</v>
      </c>
    </row>
    <row r="80" spans="1:11" ht="12.75" hidden="1">
      <c r="A80" s="2" t="s">
        <v>67</v>
      </c>
      <c r="B80" s="3">
        <v>67957877</v>
      </c>
      <c r="C80" s="3">
        <v>78857935</v>
      </c>
      <c r="D80" s="3">
        <v>75798944</v>
      </c>
      <c r="E80" s="3">
        <v>104334000</v>
      </c>
      <c r="F80" s="3">
        <v>85000</v>
      </c>
      <c r="G80" s="3">
        <v>85000</v>
      </c>
      <c r="H80" s="3">
        <v>-88105567</v>
      </c>
      <c r="I80" s="3">
        <v>102773000</v>
      </c>
      <c r="J80" s="3">
        <v>108131000</v>
      </c>
      <c r="K80" s="3">
        <v>106110000</v>
      </c>
    </row>
    <row r="81" spans="1:11" ht="12.75" hidden="1">
      <c r="A81" s="2" t="s">
        <v>68</v>
      </c>
      <c r="B81" s="3">
        <v>21332</v>
      </c>
      <c r="C81" s="3">
        <v>72361850</v>
      </c>
      <c r="D81" s="3">
        <v>43613600</v>
      </c>
      <c r="E81" s="3">
        <v>9000000</v>
      </c>
      <c r="F81" s="3">
        <v>30000</v>
      </c>
      <c r="G81" s="3">
        <v>30000</v>
      </c>
      <c r="H81" s="3">
        <v>127463335</v>
      </c>
      <c r="I81" s="3">
        <v>10000000</v>
      </c>
      <c r="J81" s="3">
        <v>10000000</v>
      </c>
      <c r="K81" s="3">
        <v>12000000</v>
      </c>
    </row>
    <row r="82" spans="1:11" ht="12.75" hidden="1">
      <c r="A82" s="2" t="s">
        <v>69</v>
      </c>
      <c r="B82" s="3">
        <v>28596189</v>
      </c>
      <c r="C82" s="3">
        <v>2827129</v>
      </c>
      <c r="D82" s="3">
        <v>4600249</v>
      </c>
      <c r="E82" s="3">
        <v>26000</v>
      </c>
      <c r="F82" s="3">
        <v>24</v>
      </c>
      <c r="G82" s="3">
        <v>24</v>
      </c>
      <c r="H82" s="3">
        <v>0</v>
      </c>
      <c r="I82" s="3">
        <v>27000</v>
      </c>
      <c r="J82" s="3">
        <v>28000</v>
      </c>
      <c r="K82" s="3">
        <v>29000</v>
      </c>
    </row>
    <row r="83" spans="1:11" ht="12.75" hidden="1">
      <c r="A83" s="2" t="s">
        <v>70</v>
      </c>
      <c r="B83" s="3">
        <v>944746854</v>
      </c>
      <c r="C83" s="3">
        <v>904526257</v>
      </c>
      <c r="D83" s="3">
        <v>1057853208</v>
      </c>
      <c r="E83" s="3">
        <v>1400762800</v>
      </c>
      <c r="F83" s="3">
        <v>1118735317</v>
      </c>
      <c r="G83" s="3">
        <v>1118735317</v>
      </c>
      <c r="H83" s="3">
        <v>1312552496</v>
      </c>
      <c r="I83" s="3">
        <v>1499824000</v>
      </c>
      <c r="J83" s="3">
        <v>1595121500</v>
      </c>
      <c r="K83" s="3">
        <v>1682927400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18619911</v>
      </c>
      <c r="C5" s="6">
        <v>17671177</v>
      </c>
      <c r="D5" s="23">
        <v>0</v>
      </c>
      <c r="E5" s="24">
        <v>31731332</v>
      </c>
      <c r="F5" s="6">
        <v>31731332</v>
      </c>
      <c r="G5" s="25">
        <v>31731332</v>
      </c>
      <c r="H5" s="26">
        <v>0</v>
      </c>
      <c r="I5" s="24">
        <v>31159700</v>
      </c>
      <c r="J5" s="6">
        <v>32717685</v>
      </c>
      <c r="K5" s="25">
        <v>34353569</v>
      </c>
    </row>
    <row r="6" spans="1:11" ht="13.5">
      <c r="A6" s="22" t="s">
        <v>18</v>
      </c>
      <c r="B6" s="6">
        <v>93769067</v>
      </c>
      <c r="C6" s="6">
        <v>118416260</v>
      </c>
      <c r="D6" s="23">
        <v>0</v>
      </c>
      <c r="E6" s="24">
        <v>153170032</v>
      </c>
      <c r="F6" s="6">
        <v>153170032</v>
      </c>
      <c r="G6" s="25">
        <v>153170032</v>
      </c>
      <c r="H6" s="26">
        <v>0</v>
      </c>
      <c r="I6" s="24">
        <v>167993739</v>
      </c>
      <c r="J6" s="6">
        <v>176393427</v>
      </c>
      <c r="K6" s="25">
        <v>185213098</v>
      </c>
    </row>
    <row r="7" spans="1:11" ht="13.5">
      <c r="A7" s="22" t="s">
        <v>19</v>
      </c>
      <c r="B7" s="6">
        <v>670220</v>
      </c>
      <c r="C7" s="6">
        <v>430215</v>
      </c>
      <c r="D7" s="23">
        <v>800000</v>
      </c>
      <c r="E7" s="24">
        <v>600000</v>
      </c>
      <c r="F7" s="6">
        <v>600000</v>
      </c>
      <c r="G7" s="25">
        <v>600000</v>
      </c>
      <c r="H7" s="26">
        <v>0</v>
      </c>
      <c r="I7" s="24">
        <v>567250</v>
      </c>
      <c r="J7" s="6">
        <v>595613</v>
      </c>
      <c r="K7" s="25">
        <v>625393</v>
      </c>
    </row>
    <row r="8" spans="1:11" ht="13.5">
      <c r="A8" s="22" t="s">
        <v>20</v>
      </c>
      <c r="B8" s="6">
        <v>72475829</v>
      </c>
      <c r="C8" s="6">
        <v>89168764</v>
      </c>
      <c r="D8" s="23">
        <v>84550000</v>
      </c>
      <c r="E8" s="24">
        <v>90038500</v>
      </c>
      <c r="F8" s="6">
        <v>89639698</v>
      </c>
      <c r="G8" s="25">
        <v>89639698</v>
      </c>
      <c r="H8" s="26">
        <v>0</v>
      </c>
      <c r="I8" s="24">
        <v>96348000</v>
      </c>
      <c r="J8" s="6">
        <v>98781900</v>
      </c>
      <c r="K8" s="25">
        <v>103720994</v>
      </c>
    </row>
    <row r="9" spans="1:11" ht="13.5">
      <c r="A9" s="22" t="s">
        <v>21</v>
      </c>
      <c r="B9" s="6">
        <v>28962363</v>
      </c>
      <c r="C9" s="6">
        <v>39312852</v>
      </c>
      <c r="D9" s="23">
        <v>38700000</v>
      </c>
      <c r="E9" s="24">
        <v>45759467</v>
      </c>
      <c r="F9" s="6">
        <v>45717682</v>
      </c>
      <c r="G9" s="25">
        <v>45717682</v>
      </c>
      <c r="H9" s="26">
        <v>0</v>
      </c>
      <c r="I9" s="24">
        <v>64415827</v>
      </c>
      <c r="J9" s="6">
        <v>67636618</v>
      </c>
      <c r="K9" s="25">
        <v>71018452</v>
      </c>
    </row>
    <row r="10" spans="1:11" ht="25.5">
      <c r="A10" s="27" t="s">
        <v>96</v>
      </c>
      <c r="B10" s="28">
        <f>SUM(B5:B9)</f>
        <v>214497390</v>
      </c>
      <c r="C10" s="29">
        <f aca="true" t="shared" si="0" ref="C10:K10">SUM(C5:C9)</f>
        <v>264999268</v>
      </c>
      <c r="D10" s="30">
        <f t="shared" si="0"/>
        <v>124050000</v>
      </c>
      <c r="E10" s="28">
        <f t="shared" si="0"/>
        <v>321299331</v>
      </c>
      <c r="F10" s="29">
        <f t="shared" si="0"/>
        <v>320858744</v>
      </c>
      <c r="G10" s="31">
        <f t="shared" si="0"/>
        <v>320858744</v>
      </c>
      <c r="H10" s="32">
        <f t="shared" si="0"/>
        <v>0</v>
      </c>
      <c r="I10" s="28">
        <f t="shared" si="0"/>
        <v>360484516</v>
      </c>
      <c r="J10" s="29">
        <f t="shared" si="0"/>
        <v>376125243</v>
      </c>
      <c r="K10" s="31">
        <f t="shared" si="0"/>
        <v>394931506</v>
      </c>
    </row>
    <row r="11" spans="1:11" ht="13.5">
      <c r="A11" s="22" t="s">
        <v>22</v>
      </c>
      <c r="B11" s="6">
        <v>45893001</v>
      </c>
      <c r="C11" s="6">
        <v>50550691</v>
      </c>
      <c r="D11" s="23">
        <v>0</v>
      </c>
      <c r="E11" s="24">
        <v>67718203</v>
      </c>
      <c r="F11" s="6">
        <v>61207649</v>
      </c>
      <c r="G11" s="25">
        <v>61207649</v>
      </c>
      <c r="H11" s="26">
        <v>0</v>
      </c>
      <c r="I11" s="24">
        <v>71635020</v>
      </c>
      <c r="J11" s="6">
        <v>74796771</v>
      </c>
      <c r="K11" s="25">
        <v>78205859</v>
      </c>
    </row>
    <row r="12" spans="1:11" ht="13.5">
      <c r="A12" s="22" t="s">
        <v>23</v>
      </c>
      <c r="B12" s="6">
        <v>6203747</v>
      </c>
      <c r="C12" s="6">
        <v>6019750</v>
      </c>
      <c r="D12" s="23">
        <v>6396007</v>
      </c>
      <c r="E12" s="24">
        <v>6874709</v>
      </c>
      <c r="F12" s="6">
        <v>6874709</v>
      </c>
      <c r="G12" s="25">
        <v>6874709</v>
      </c>
      <c r="H12" s="26">
        <v>0</v>
      </c>
      <c r="I12" s="24">
        <v>6797305</v>
      </c>
      <c r="J12" s="6">
        <v>7137171</v>
      </c>
      <c r="K12" s="25">
        <v>7494029</v>
      </c>
    </row>
    <row r="13" spans="1:11" ht="13.5">
      <c r="A13" s="22" t="s">
        <v>97</v>
      </c>
      <c r="B13" s="6">
        <v>25654483</v>
      </c>
      <c r="C13" s="6">
        <v>25936539</v>
      </c>
      <c r="D13" s="23">
        <v>0</v>
      </c>
      <c r="E13" s="24">
        <v>27118555</v>
      </c>
      <c r="F13" s="6">
        <v>27118548</v>
      </c>
      <c r="G13" s="25">
        <v>27118548</v>
      </c>
      <c r="H13" s="26">
        <v>0</v>
      </c>
      <c r="I13" s="24">
        <v>34757895</v>
      </c>
      <c r="J13" s="6">
        <v>36473165</v>
      </c>
      <c r="K13" s="25">
        <v>38320581</v>
      </c>
    </row>
    <row r="14" spans="1:11" ht="13.5">
      <c r="A14" s="22" t="s">
        <v>24</v>
      </c>
      <c r="B14" s="6">
        <v>9120591</v>
      </c>
      <c r="C14" s="6">
        <v>4539597</v>
      </c>
      <c r="D14" s="23">
        <v>2967000</v>
      </c>
      <c r="E14" s="24">
        <v>2407442</v>
      </c>
      <c r="F14" s="6">
        <v>2407442</v>
      </c>
      <c r="G14" s="25">
        <v>2407442</v>
      </c>
      <c r="H14" s="26">
        <v>0</v>
      </c>
      <c r="I14" s="24">
        <v>3578000</v>
      </c>
      <c r="J14" s="6">
        <v>3756900</v>
      </c>
      <c r="K14" s="25">
        <v>3944745</v>
      </c>
    </row>
    <row r="15" spans="1:11" ht="13.5">
      <c r="A15" s="22" t="s">
        <v>25</v>
      </c>
      <c r="B15" s="6">
        <v>53460778</v>
      </c>
      <c r="C15" s="6">
        <v>62024749</v>
      </c>
      <c r="D15" s="23">
        <v>0</v>
      </c>
      <c r="E15" s="24">
        <v>71091571</v>
      </c>
      <c r="F15" s="6">
        <v>71091571</v>
      </c>
      <c r="G15" s="25">
        <v>71091571</v>
      </c>
      <c r="H15" s="26">
        <v>0</v>
      </c>
      <c r="I15" s="24">
        <v>78743009</v>
      </c>
      <c r="J15" s="6">
        <v>82680159</v>
      </c>
      <c r="K15" s="25">
        <v>86814167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100499957</v>
      </c>
      <c r="C17" s="6">
        <v>135317379</v>
      </c>
      <c r="D17" s="23">
        <v>64100000</v>
      </c>
      <c r="E17" s="24">
        <v>131565750</v>
      </c>
      <c r="F17" s="6">
        <v>130248969</v>
      </c>
      <c r="G17" s="25">
        <v>130248969</v>
      </c>
      <c r="H17" s="26">
        <v>0</v>
      </c>
      <c r="I17" s="24">
        <v>147832212</v>
      </c>
      <c r="J17" s="6">
        <v>149919508</v>
      </c>
      <c r="K17" s="25">
        <v>162663040</v>
      </c>
    </row>
    <row r="18" spans="1:11" ht="13.5">
      <c r="A18" s="34" t="s">
        <v>28</v>
      </c>
      <c r="B18" s="35">
        <f>SUM(B11:B17)</f>
        <v>240832557</v>
      </c>
      <c r="C18" s="36">
        <f aca="true" t="shared" si="1" ref="C18:K18">SUM(C11:C17)</f>
        <v>284388705</v>
      </c>
      <c r="D18" s="37">
        <f t="shared" si="1"/>
        <v>73463007</v>
      </c>
      <c r="E18" s="35">
        <f t="shared" si="1"/>
        <v>306776230</v>
      </c>
      <c r="F18" s="36">
        <f t="shared" si="1"/>
        <v>298948888</v>
      </c>
      <c r="G18" s="38">
        <f t="shared" si="1"/>
        <v>298948888</v>
      </c>
      <c r="H18" s="39">
        <f t="shared" si="1"/>
        <v>0</v>
      </c>
      <c r="I18" s="35">
        <f t="shared" si="1"/>
        <v>343343441</v>
      </c>
      <c r="J18" s="36">
        <f t="shared" si="1"/>
        <v>354763674</v>
      </c>
      <c r="K18" s="38">
        <f t="shared" si="1"/>
        <v>377442421</v>
      </c>
    </row>
    <row r="19" spans="1:11" ht="13.5">
      <c r="A19" s="34" t="s">
        <v>29</v>
      </c>
      <c r="B19" s="40">
        <f>+B10-B18</f>
        <v>-26335167</v>
      </c>
      <c r="C19" s="41">
        <f aca="true" t="shared" si="2" ref="C19:K19">+C10-C18</f>
        <v>-19389437</v>
      </c>
      <c r="D19" s="42">
        <f t="shared" si="2"/>
        <v>50586993</v>
      </c>
      <c r="E19" s="40">
        <f t="shared" si="2"/>
        <v>14523101</v>
      </c>
      <c r="F19" s="41">
        <f t="shared" si="2"/>
        <v>21909856</v>
      </c>
      <c r="G19" s="43">
        <f t="shared" si="2"/>
        <v>21909856</v>
      </c>
      <c r="H19" s="44">
        <f t="shared" si="2"/>
        <v>0</v>
      </c>
      <c r="I19" s="40">
        <f t="shared" si="2"/>
        <v>17141075</v>
      </c>
      <c r="J19" s="41">
        <f t="shared" si="2"/>
        <v>21361569</v>
      </c>
      <c r="K19" s="43">
        <f t="shared" si="2"/>
        <v>17489085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54849500</v>
      </c>
      <c r="F20" s="6">
        <v>27411257</v>
      </c>
      <c r="G20" s="25">
        <v>27411257</v>
      </c>
      <c r="H20" s="26">
        <v>0</v>
      </c>
      <c r="I20" s="24">
        <v>26952001</v>
      </c>
      <c r="J20" s="6">
        <v>27467000</v>
      </c>
      <c r="K20" s="25">
        <v>24000000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-26335167</v>
      </c>
      <c r="C22" s="52">
        <f aca="true" t="shared" si="3" ref="C22:K22">SUM(C19:C21)</f>
        <v>-19389437</v>
      </c>
      <c r="D22" s="53">
        <f t="shared" si="3"/>
        <v>50586993</v>
      </c>
      <c r="E22" s="51">
        <f t="shared" si="3"/>
        <v>69372601</v>
      </c>
      <c r="F22" s="52">
        <f t="shared" si="3"/>
        <v>49321113</v>
      </c>
      <c r="G22" s="54">
        <f t="shared" si="3"/>
        <v>49321113</v>
      </c>
      <c r="H22" s="55">
        <f t="shared" si="3"/>
        <v>0</v>
      </c>
      <c r="I22" s="51">
        <f t="shared" si="3"/>
        <v>44093076</v>
      </c>
      <c r="J22" s="52">
        <f t="shared" si="3"/>
        <v>48828569</v>
      </c>
      <c r="K22" s="54">
        <f t="shared" si="3"/>
        <v>41489085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-26335167</v>
      </c>
      <c r="C24" s="41">
        <f aca="true" t="shared" si="4" ref="C24:K24">SUM(C22:C23)</f>
        <v>-19389437</v>
      </c>
      <c r="D24" s="42">
        <f t="shared" si="4"/>
        <v>50586993</v>
      </c>
      <c r="E24" s="40">
        <f t="shared" si="4"/>
        <v>69372601</v>
      </c>
      <c r="F24" s="41">
        <f t="shared" si="4"/>
        <v>49321113</v>
      </c>
      <c r="G24" s="43">
        <f t="shared" si="4"/>
        <v>49321113</v>
      </c>
      <c r="H24" s="44">
        <f t="shared" si="4"/>
        <v>0</v>
      </c>
      <c r="I24" s="40">
        <f t="shared" si="4"/>
        <v>44093076</v>
      </c>
      <c r="J24" s="41">
        <f t="shared" si="4"/>
        <v>48828569</v>
      </c>
      <c r="K24" s="43">
        <f t="shared" si="4"/>
        <v>41489085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43735786</v>
      </c>
      <c r="C27" s="7">
        <v>49748308</v>
      </c>
      <c r="D27" s="64">
        <v>47031452</v>
      </c>
      <c r="E27" s="65">
        <v>54849500</v>
      </c>
      <c r="F27" s="7">
        <v>35790425</v>
      </c>
      <c r="G27" s="66">
        <v>35790425</v>
      </c>
      <c r="H27" s="67">
        <v>0</v>
      </c>
      <c r="I27" s="65">
        <v>27235301</v>
      </c>
      <c r="J27" s="7">
        <v>27467000</v>
      </c>
      <c r="K27" s="66">
        <v>24000000</v>
      </c>
    </row>
    <row r="28" spans="1:11" ht="13.5">
      <c r="A28" s="68" t="s">
        <v>30</v>
      </c>
      <c r="B28" s="6">
        <v>31260227</v>
      </c>
      <c r="C28" s="6">
        <v>49438716</v>
      </c>
      <c r="D28" s="23">
        <v>47031452</v>
      </c>
      <c r="E28" s="24">
        <v>26849500</v>
      </c>
      <c r="F28" s="6">
        <v>27438243</v>
      </c>
      <c r="G28" s="25">
        <v>27438243</v>
      </c>
      <c r="H28" s="26">
        <v>0</v>
      </c>
      <c r="I28" s="24">
        <v>26952001</v>
      </c>
      <c r="J28" s="6">
        <v>27467000</v>
      </c>
      <c r="K28" s="25">
        <v>24000000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28000000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12475559</v>
      </c>
      <c r="C31" s="6">
        <v>309592</v>
      </c>
      <c r="D31" s="23">
        <v>0</v>
      </c>
      <c r="E31" s="24">
        <v>0</v>
      </c>
      <c r="F31" s="6">
        <v>8352182</v>
      </c>
      <c r="G31" s="25">
        <v>8352182</v>
      </c>
      <c r="H31" s="26">
        <v>0</v>
      </c>
      <c r="I31" s="24">
        <v>283300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43735786</v>
      </c>
      <c r="C32" s="7">
        <f aca="true" t="shared" si="5" ref="C32:K32">SUM(C28:C31)</f>
        <v>49748308</v>
      </c>
      <c r="D32" s="64">
        <f t="shared" si="5"/>
        <v>47031452</v>
      </c>
      <c r="E32" s="65">
        <f t="shared" si="5"/>
        <v>54849500</v>
      </c>
      <c r="F32" s="7">
        <f t="shared" si="5"/>
        <v>35790425</v>
      </c>
      <c r="G32" s="66">
        <f t="shared" si="5"/>
        <v>35790425</v>
      </c>
      <c r="H32" s="67">
        <f t="shared" si="5"/>
        <v>0</v>
      </c>
      <c r="I32" s="65">
        <f t="shared" si="5"/>
        <v>27235301</v>
      </c>
      <c r="J32" s="7">
        <f t="shared" si="5"/>
        <v>27467000</v>
      </c>
      <c r="K32" s="66">
        <f t="shared" si="5"/>
        <v>24000000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19595441</v>
      </c>
      <c r="C35" s="6">
        <v>21158988</v>
      </c>
      <c r="D35" s="23">
        <v>305829000</v>
      </c>
      <c r="E35" s="24">
        <v>311170000</v>
      </c>
      <c r="F35" s="6">
        <v>311170000</v>
      </c>
      <c r="G35" s="25">
        <v>311170000</v>
      </c>
      <c r="H35" s="26">
        <v>0</v>
      </c>
      <c r="I35" s="24">
        <v>456305181</v>
      </c>
      <c r="J35" s="6">
        <v>486907650</v>
      </c>
      <c r="K35" s="25">
        <v>516397238</v>
      </c>
    </row>
    <row r="36" spans="1:11" ht="13.5">
      <c r="A36" s="22" t="s">
        <v>39</v>
      </c>
      <c r="B36" s="6">
        <v>506197020</v>
      </c>
      <c r="C36" s="6">
        <v>530008064</v>
      </c>
      <c r="D36" s="23">
        <v>-55754676</v>
      </c>
      <c r="E36" s="24">
        <v>27771000</v>
      </c>
      <c r="F36" s="6">
        <v>8335946</v>
      </c>
      <c r="G36" s="25">
        <v>8335946</v>
      </c>
      <c r="H36" s="26">
        <v>0</v>
      </c>
      <c r="I36" s="24">
        <v>655205099</v>
      </c>
      <c r="J36" s="6">
        <v>705389825</v>
      </c>
      <c r="K36" s="25">
        <v>767321958</v>
      </c>
    </row>
    <row r="37" spans="1:11" ht="13.5">
      <c r="A37" s="22" t="s">
        <v>40</v>
      </c>
      <c r="B37" s="6">
        <v>88542179</v>
      </c>
      <c r="C37" s="6">
        <v>126170640</v>
      </c>
      <c r="D37" s="23">
        <v>58846980</v>
      </c>
      <c r="E37" s="24">
        <v>190747000</v>
      </c>
      <c r="F37" s="6">
        <v>190747037</v>
      </c>
      <c r="G37" s="25">
        <v>190747037</v>
      </c>
      <c r="H37" s="26">
        <v>0</v>
      </c>
      <c r="I37" s="24">
        <v>204925881</v>
      </c>
      <c r="J37" s="6">
        <v>212572650</v>
      </c>
      <c r="K37" s="25">
        <v>216831283</v>
      </c>
    </row>
    <row r="38" spans="1:11" ht="13.5">
      <c r="A38" s="22" t="s">
        <v>41</v>
      </c>
      <c r="B38" s="6">
        <v>90638324</v>
      </c>
      <c r="C38" s="6">
        <v>113443038</v>
      </c>
      <c r="D38" s="23">
        <v>106376000</v>
      </c>
      <c r="E38" s="24">
        <v>92315000</v>
      </c>
      <c r="F38" s="6">
        <v>72879823</v>
      </c>
      <c r="G38" s="25">
        <v>72879823</v>
      </c>
      <c r="H38" s="26">
        <v>0</v>
      </c>
      <c r="I38" s="24">
        <v>92366421</v>
      </c>
      <c r="J38" s="6">
        <v>96350000</v>
      </c>
      <c r="K38" s="25">
        <v>100300000</v>
      </c>
    </row>
    <row r="39" spans="1:11" ht="13.5">
      <c r="A39" s="22" t="s">
        <v>42</v>
      </c>
      <c r="B39" s="6">
        <v>346611958</v>
      </c>
      <c r="C39" s="6">
        <v>311553374</v>
      </c>
      <c r="D39" s="23">
        <v>84851344</v>
      </c>
      <c r="E39" s="24">
        <v>55879000</v>
      </c>
      <c r="F39" s="6">
        <v>55879086</v>
      </c>
      <c r="G39" s="25">
        <v>55879086</v>
      </c>
      <c r="H39" s="26">
        <v>0</v>
      </c>
      <c r="I39" s="24">
        <v>814217978</v>
      </c>
      <c r="J39" s="6">
        <v>883374825</v>
      </c>
      <c r="K39" s="25">
        <v>966587913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53991757</v>
      </c>
      <c r="C42" s="6">
        <v>40681136</v>
      </c>
      <c r="D42" s="23">
        <v>62469000</v>
      </c>
      <c r="E42" s="24">
        <v>101549376</v>
      </c>
      <c r="F42" s="6">
        <v>357121187</v>
      </c>
      <c r="G42" s="25">
        <v>357121187</v>
      </c>
      <c r="H42" s="26">
        <v>24992514</v>
      </c>
      <c r="I42" s="24">
        <v>25143582</v>
      </c>
      <c r="J42" s="6">
        <v>56660237</v>
      </c>
      <c r="K42" s="25">
        <v>51457752</v>
      </c>
    </row>
    <row r="43" spans="1:11" ht="13.5">
      <c r="A43" s="22" t="s">
        <v>45</v>
      </c>
      <c r="B43" s="6">
        <v>-35408234</v>
      </c>
      <c r="C43" s="6">
        <v>-49749262</v>
      </c>
      <c r="D43" s="23">
        <v>-47031000</v>
      </c>
      <c r="E43" s="24">
        <v>-54850000</v>
      </c>
      <c r="F43" s="6">
        <v>-54850000</v>
      </c>
      <c r="G43" s="25">
        <v>-54850000</v>
      </c>
      <c r="H43" s="26">
        <v>-24383228</v>
      </c>
      <c r="I43" s="24">
        <v>-27235800</v>
      </c>
      <c r="J43" s="6">
        <v>-27467000</v>
      </c>
      <c r="K43" s="25">
        <v>-24000000</v>
      </c>
    </row>
    <row r="44" spans="1:11" ht="13.5">
      <c r="A44" s="22" t="s">
        <v>46</v>
      </c>
      <c r="B44" s="6">
        <v>-3816749</v>
      </c>
      <c r="C44" s="6">
        <v>951698</v>
      </c>
      <c r="D44" s="23">
        <v>-3422256</v>
      </c>
      <c r="E44" s="24">
        <v>179000</v>
      </c>
      <c r="F44" s="6">
        <v>-2022000</v>
      </c>
      <c r="G44" s="25">
        <v>-2022000</v>
      </c>
      <c r="H44" s="26">
        <v>45837</v>
      </c>
      <c r="I44" s="24">
        <v>-1950000</v>
      </c>
      <c r="J44" s="6">
        <v>0</v>
      </c>
      <c r="K44" s="25">
        <v>0</v>
      </c>
    </row>
    <row r="45" spans="1:11" ht="13.5">
      <c r="A45" s="34" t="s">
        <v>47</v>
      </c>
      <c r="B45" s="7">
        <v>14766774</v>
      </c>
      <c r="C45" s="7">
        <v>-9909694</v>
      </c>
      <c r="D45" s="64">
        <v>1417091</v>
      </c>
      <c r="E45" s="65">
        <v>46878376</v>
      </c>
      <c r="F45" s="7">
        <v>300249187</v>
      </c>
      <c r="G45" s="66">
        <v>300249187</v>
      </c>
      <c r="H45" s="67">
        <v>655123</v>
      </c>
      <c r="I45" s="65">
        <v>-9341218</v>
      </c>
      <c r="J45" s="7">
        <v>19852019</v>
      </c>
      <c r="K45" s="66">
        <v>47309771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-1793266</v>
      </c>
      <c r="C48" s="6">
        <v>-9909694</v>
      </c>
      <c r="D48" s="23">
        <v>3357000</v>
      </c>
      <c r="E48" s="24">
        <v>-11430000</v>
      </c>
      <c r="F48" s="6">
        <v>-11430000</v>
      </c>
      <c r="G48" s="25">
        <v>-11430000</v>
      </c>
      <c r="H48" s="26">
        <v>0</v>
      </c>
      <c r="I48" s="24">
        <v>-11350000</v>
      </c>
      <c r="J48" s="6">
        <v>-11110000</v>
      </c>
      <c r="K48" s="25">
        <v>-12499000</v>
      </c>
    </row>
    <row r="49" spans="1:11" ht="13.5">
      <c r="A49" s="22" t="s">
        <v>50</v>
      </c>
      <c r="B49" s="6">
        <f>+B75</f>
        <v>53873366.149120346</v>
      </c>
      <c r="C49" s="6">
        <f aca="true" t="shared" si="6" ref="C49:K49">+C75</f>
        <v>66141977.53412377</v>
      </c>
      <c r="D49" s="23">
        <f t="shared" si="6"/>
        <v>-1828092589.0439277</v>
      </c>
      <c r="E49" s="24">
        <f t="shared" si="6"/>
        <v>-2788564.001280308</v>
      </c>
      <c r="F49" s="6">
        <f t="shared" si="6"/>
        <v>-51820606.63801375</v>
      </c>
      <c r="G49" s="25">
        <f t="shared" si="6"/>
        <v>-51820606.63801375</v>
      </c>
      <c r="H49" s="26">
        <f t="shared" si="6"/>
        <v>0</v>
      </c>
      <c r="I49" s="24">
        <f t="shared" si="6"/>
        <v>-59077267.134286016</v>
      </c>
      <c r="J49" s="6">
        <f t="shared" si="6"/>
        <v>-233627149.19571978</v>
      </c>
      <c r="K49" s="25">
        <f t="shared" si="6"/>
        <v>-257241996.12222594</v>
      </c>
    </row>
    <row r="50" spans="1:11" ht="13.5">
      <c r="A50" s="34" t="s">
        <v>51</v>
      </c>
      <c r="B50" s="7">
        <f>+B48-B49</f>
        <v>-55666632.149120346</v>
      </c>
      <c r="C50" s="7">
        <f aca="true" t="shared" si="7" ref="C50:K50">+C48-C49</f>
        <v>-76051671.53412378</v>
      </c>
      <c r="D50" s="64">
        <f t="shared" si="7"/>
        <v>1831449589.0439277</v>
      </c>
      <c r="E50" s="65">
        <f t="shared" si="7"/>
        <v>-8641435.998719692</v>
      </c>
      <c r="F50" s="7">
        <f t="shared" si="7"/>
        <v>40390606.63801375</v>
      </c>
      <c r="G50" s="66">
        <f t="shared" si="7"/>
        <v>40390606.63801375</v>
      </c>
      <c r="H50" s="67">
        <f t="shared" si="7"/>
        <v>0</v>
      </c>
      <c r="I50" s="65">
        <f t="shared" si="7"/>
        <v>47727267.134286016</v>
      </c>
      <c r="J50" s="7">
        <f t="shared" si="7"/>
        <v>222517149.19571978</v>
      </c>
      <c r="K50" s="66">
        <f t="shared" si="7"/>
        <v>244742996.12222594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506196683</v>
      </c>
      <c r="C53" s="6">
        <v>553223267</v>
      </c>
      <c r="D53" s="23">
        <v>647200455</v>
      </c>
      <c r="E53" s="24">
        <v>662687500</v>
      </c>
      <c r="F53" s="6">
        <v>643628425</v>
      </c>
      <c r="G53" s="25">
        <v>643628425</v>
      </c>
      <c r="H53" s="26">
        <v>607838000</v>
      </c>
      <c r="I53" s="24">
        <v>655205099</v>
      </c>
      <c r="J53" s="6">
        <v>708148457</v>
      </c>
      <c r="K53" s="25">
        <v>779116581</v>
      </c>
    </row>
    <row r="54" spans="1:11" ht="13.5">
      <c r="A54" s="22" t="s">
        <v>97</v>
      </c>
      <c r="B54" s="6">
        <v>25654483</v>
      </c>
      <c r="C54" s="6">
        <v>25936539</v>
      </c>
      <c r="D54" s="23">
        <v>0</v>
      </c>
      <c r="E54" s="24">
        <v>27118555</v>
      </c>
      <c r="F54" s="6">
        <v>27118548</v>
      </c>
      <c r="G54" s="25">
        <v>27118548</v>
      </c>
      <c r="H54" s="26">
        <v>0</v>
      </c>
      <c r="I54" s="24">
        <v>34757895</v>
      </c>
      <c r="J54" s="6">
        <v>36473165</v>
      </c>
      <c r="K54" s="25">
        <v>38320581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2081500</v>
      </c>
      <c r="C56" s="6">
        <v>0</v>
      </c>
      <c r="D56" s="23">
        <v>10474385</v>
      </c>
      <c r="E56" s="24">
        <v>0</v>
      </c>
      <c r="F56" s="6">
        <v>14312165</v>
      </c>
      <c r="G56" s="25">
        <v>14312165</v>
      </c>
      <c r="H56" s="26">
        <v>0</v>
      </c>
      <c r="I56" s="24">
        <v>15920001</v>
      </c>
      <c r="J56" s="6">
        <v>16495000</v>
      </c>
      <c r="K56" s="25">
        <v>17575526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31370959</v>
      </c>
      <c r="C59" s="6">
        <v>1724696</v>
      </c>
      <c r="D59" s="23">
        <v>1554512</v>
      </c>
      <c r="E59" s="24">
        <v>9343651</v>
      </c>
      <c r="F59" s="6">
        <v>7814553</v>
      </c>
      <c r="G59" s="25">
        <v>7814553</v>
      </c>
      <c r="H59" s="26">
        <v>0</v>
      </c>
      <c r="I59" s="24">
        <v>4104920</v>
      </c>
      <c r="J59" s="6">
        <v>4104920</v>
      </c>
      <c r="K59" s="25">
        <v>4104920</v>
      </c>
    </row>
    <row r="60" spans="1:11" ht="13.5">
      <c r="A60" s="33" t="s">
        <v>58</v>
      </c>
      <c r="B60" s="6">
        <v>0</v>
      </c>
      <c r="C60" s="6">
        <v>0</v>
      </c>
      <c r="D60" s="23">
        <v>291</v>
      </c>
      <c r="E60" s="24">
        <v>4088968</v>
      </c>
      <c r="F60" s="6">
        <v>170650676</v>
      </c>
      <c r="G60" s="25">
        <v>170650676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1202</v>
      </c>
      <c r="E62" s="91">
        <v>0</v>
      </c>
      <c r="F62" s="92">
        <v>1202</v>
      </c>
      <c r="G62" s="93">
        <v>1202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1202</v>
      </c>
      <c r="E63" s="91">
        <v>0</v>
      </c>
      <c r="F63" s="92">
        <v>1202</v>
      </c>
      <c r="G63" s="93">
        <v>1202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16784</v>
      </c>
      <c r="E64" s="91">
        <v>3146</v>
      </c>
      <c r="F64" s="92">
        <v>16784</v>
      </c>
      <c r="G64" s="93">
        <v>16784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1.645450690281904</v>
      </c>
      <c r="C70" s="5">
        <f aca="true" t="shared" si="8" ref="C70:K70">IF(ISERROR(C71/C72),0,(C71/C72))</f>
        <v>1.2746352145406101</v>
      </c>
      <c r="D70" s="5">
        <f t="shared" si="8"/>
        <v>6.11656330749354</v>
      </c>
      <c r="E70" s="5">
        <f t="shared" si="8"/>
        <v>0.6423885466709344</v>
      </c>
      <c r="F70" s="5">
        <f t="shared" si="8"/>
        <v>0.4360686887933792</v>
      </c>
      <c r="G70" s="5">
        <f t="shared" si="8"/>
        <v>0.4360686887933792</v>
      </c>
      <c r="H70" s="5">
        <f t="shared" si="8"/>
        <v>0</v>
      </c>
      <c r="I70" s="5">
        <f t="shared" si="8"/>
        <v>0.5503832377785656</v>
      </c>
      <c r="J70" s="5">
        <f t="shared" si="8"/>
        <v>0.8934351584383367</v>
      </c>
      <c r="K70" s="5">
        <f t="shared" si="8"/>
        <v>0.8934351486870187</v>
      </c>
    </row>
    <row r="71" spans="1:11" ht="12.75" hidden="1">
      <c r="A71" s="1" t="s">
        <v>103</v>
      </c>
      <c r="B71" s="1">
        <f>+B83</f>
        <v>232583866</v>
      </c>
      <c r="C71" s="1">
        <f aca="true" t="shared" si="9" ref="C71:K71">+C83</f>
        <v>223571385</v>
      </c>
      <c r="D71" s="1">
        <f t="shared" si="9"/>
        <v>236711000</v>
      </c>
      <c r="E71" s="1">
        <f t="shared" si="9"/>
        <v>148173876</v>
      </c>
      <c r="F71" s="1">
        <f t="shared" si="9"/>
        <v>100565745</v>
      </c>
      <c r="G71" s="1">
        <f t="shared" si="9"/>
        <v>100565745</v>
      </c>
      <c r="H71" s="1">
        <f t="shared" si="9"/>
        <v>283362369</v>
      </c>
      <c r="I71" s="1">
        <f t="shared" si="9"/>
        <v>145064106</v>
      </c>
      <c r="J71" s="1">
        <f t="shared" si="9"/>
        <v>247256152</v>
      </c>
      <c r="K71" s="1">
        <f t="shared" si="9"/>
        <v>259618959</v>
      </c>
    </row>
    <row r="72" spans="1:11" ht="12.75" hidden="1">
      <c r="A72" s="1" t="s">
        <v>104</v>
      </c>
      <c r="B72" s="1">
        <f>+B77</f>
        <v>141349642</v>
      </c>
      <c r="C72" s="1">
        <f aca="true" t="shared" si="10" ref="C72:K72">+C77</f>
        <v>175400289</v>
      </c>
      <c r="D72" s="1">
        <f t="shared" si="10"/>
        <v>38700000</v>
      </c>
      <c r="E72" s="1">
        <f t="shared" si="10"/>
        <v>230660831</v>
      </c>
      <c r="F72" s="1">
        <f t="shared" si="10"/>
        <v>230619046</v>
      </c>
      <c r="G72" s="1">
        <f t="shared" si="10"/>
        <v>230619046</v>
      </c>
      <c r="H72" s="1">
        <f t="shared" si="10"/>
        <v>0</v>
      </c>
      <c r="I72" s="1">
        <f t="shared" si="10"/>
        <v>263569266</v>
      </c>
      <c r="J72" s="1">
        <f t="shared" si="10"/>
        <v>276747730</v>
      </c>
      <c r="K72" s="1">
        <f t="shared" si="10"/>
        <v>290585119</v>
      </c>
    </row>
    <row r="73" spans="1:11" ht="12.75" hidden="1">
      <c r="A73" s="1" t="s">
        <v>105</v>
      </c>
      <c r="B73" s="1">
        <f>+B74</f>
        <v>93816673.16666666</v>
      </c>
      <c r="C73" s="1">
        <f aca="true" t="shared" si="11" ref="C73:K73">+(C78+C80+C81+C82)-(B78+B80+B81+B82)</f>
        <v>-3293065</v>
      </c>
      <c r="D73" s="1">
        <f t="shared" si="11"/>
        <v>289731682</v>
      </c>
      <c r="E73" s="1">
        <f t="shared" si="11"/>
        <v>98000</v>
      </c>
      <c r="F73" s="1">
        <f>+(F78+F80+F81+F82)-(D78+D80+D81+D82)</f>
        <v>98000</v>
      </c>
      <c r="G73" s="1">
        <f>+(G78+G80+G81+G82)-(D78+D80+D81+D82)</f>
        <v>98000</v>
      </c>
      <c r="H73" s="1">
        <f>+(H78+H80+H81+H82)-(D78+D80+D81+D82)</f>
        <v>-299902000</v>
      </c>
      <c r="I73" s="1">
        <f>+(I78+I80+I81+I82)-(E78+E80+E81+E82)</f>
        <v>144545381</v>
      </c>
      <c r="J73" s="1">
        <f t="shared" si="11"/>
        <v>29727269</v>
      </c>
      <c r="K73" s="1">
        <f t="shared" si="11"/>
        <v>28963588</v>
      </c>
    </row>
    <row r="74" spans="1:11" ht="12.75" hidden="1">
      <c r="A74" s="1" t="s">
        <v>106</v>
      </c>
      <c r="B74" s="1">
        <f>+TREND(C74:E74)</f>
        <v>93816673.16666666</v>
      </c>
      <c r="C74" s="1">
        <f>+C73</f>
        <v>-3293065</v>
      </c>
      <c r="D74" s="1">
        <f aca="true" t="shared" si="12" ref="D74:K74">+D73</f>
        <v>289731682</v>
      </c>
      <c r="E74" s="1">
        <f t="shared" si="12"/>
        <v>98000</v>
      </c>
      <c r="F74" s="1">
        <f t="shared" si="12"/>
        <v>98000</v>
      </c>
      <c r="G74" s="1">
        <f t="shared" si="12"/>
        <v>98000</v>
      </c>
      <c r="H74" s="1">
        <f t="shared" si="12"/>
        <v>-299902000</v>
      </c>
      <c r="I74" s="1">
        <f t="shared" si="12"/>
        <v>144545381</v>
      </c>
      <c r="J74" s="1">
        <f t="shared" si="12"/>
        <v>29727269</v>
      </c>
      <c r="K74" s="1">
        <f t="shared" si="12"/>
        <v>28963588</v>
      </c>
    </row>
    <row r="75" spans="1:11" ht="12.75" hidden="1">
      <c r="A75" s="1" t="s">
        <v>107</v>
      </c>
      <c r="B75" s="1">
        <f>+B84-(((B80+B81+B78)*B70)-B79)</f>
        <v>53873366.149120346</v>
      </c>
      <c r="C75" s="1">
        <f aca="true" t="shared" si="13" ref="C75:K75">+C84-(((C80+C81+C78)*C70)-C79)</f>
        <v>66141977.53412377</v>
      </c>
      <c r="D75" s="1">
        <f t="shared" si="13"/>
        <v>-1828092589.0439277</v>
      </c>
      <c r="E75" s="1">
        <f t="shared" si="13"/>
        <v>-2788564.001280308</v>
      </c>
      <c r="F75" s="1">
        <f t="shared" si="13"/>
        <v>-51820606.63801375</v>
      </c>
      <c r="G75" s="1">
        <f t="shared" si="13"/>
        <v>-51820606.63801375</v>
      </c>
      <c r="H75" s="1">
        <f t="shared" si="13"/>
        <v>0</v>
      </c>
      <c r="I75" s="1">
        <f t="shared" si="13"/>
        <v>-59077267.134286016</v>
      </c>
      <c r="J75" s="1">
        <f t="shared" si="13"/>
        <v>-233627149.19571978</v>
      </c>
      <c r="K75" s="1">
        <f t="shared" si="13"/>
        <v>-257241996.12222594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141349642</v>
      </c>
      <c r="C77" s="3">
        <v>175400289</v>
      </c>
      <c r="D77" s="3">
        <v>38700000</v>
      </c>
      <c r="E77" s="3">
        <v>230660831</v>
      </c>
      <c r="F77" s="3">
        <v>230619046</v>
      </c>
      <c r="G77" s="3">
        <v>230619046</v>
      </c>
      <c r="H77" s="3">
        <v>0</v>
      </c>
      <c r="I77" s="3">
        <v>263569266</v>
      </c>
      <c r="J77" s="3">
        <v>276747730</v>
      </c>
      <c r="K77" s="3">
        <v>290585119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76026699</v>
      </c>
      <c r="C79" s="3">
        <v>79105423</v>
      </c>
      <c r="D79" s="3">
        <v>6276980</v>
      </c>
      <c r="E79" s="3">
        <v>79000000</v>
      </c>
      <c r="F79" s="3">
        <v>79000000</v>
      </c>
      <c r="G79" s="3">
        <v>79000000</v>
      </c>
      <c r="H79" s="3">
        <v>0</v>
      </c>
      <c r="I79" s="3">
        <v>83000000</v>
      </c>
      <c r="J79" s="3">
        <v>84500000</v>
      </c>
      <c r="K79" s="3">
        <v>81500000</v>
      </c>
    </row>
    <row r="80" spans="1:11" ht="12.75" hidden="1">
      <c r="A80" s="2" t="s">
        <v>67</v>
      </c>
      <c r="B80" s="3">
        <v>8423896</v>
      </c>
      <c r="C80" s="3">
        <v>10170318</v>
      </c>
      <c r="D80" s="3">
        <v>265362000</v>
      </c>
      <c r="E80" s="3">
        <v>300000000</v>
      </c>
      <c r="F80" s="3">
        <v>300000000</v>
      </c>
      <c r="G80" s="3">
        <v>300000000</v>
      </c>
      <c r="H80" s="3">
        <v>0</v>
      </c>
      <c r="I80" s="3">
        <v>444545381</v>
      </c>
      <c r="J80" s="3">
        <v>474272650</v>
      </c>
      <c r="K80" s="3">
        <v>503236238</v>
      </c>
    </row>
    <row r="81" spans="1:11" ht="12.75" hidden="1">
      <c r="A81" s="2" t="s">
        <v>68</v>
      </c>
      <c r="B81" s="3">
        <v>5039487</v>
      </c>
      <c r="C81" s="3">
        <v>0</v>
      </c>
      <c r="D81" s="3">
        <v>34540000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232583866</v>
      </c>
      <c r="C83" s="3">
        <v>223571385</v>
      </c>
      <c r="D83" s="3">
        <v>236711000</v>
      </c>
      <c r="E83" s="3">
        <v>148173876</v>
      </c>
      <c r="F83" s="3">
        <v>100565745</v>
      </c>
      <c r="G83" s="3">
        <v>100565745</v>
      </c>
      <c r="H83" s="3">
        <v>283362369</v>
      </c>
      <c r="I83" s="3">
        <v>145064106</v>
      </c>
      <c r="J83" s="3">
        <v>247256152</v>
      </c>
      <c r="K83" s="3">
        <v>259618959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110928000</v>
      </c>
      <c r="F84" s="3">
        <v>0</v>
      </c>
      <c r="G84" s="3">
        <v>0</v>
      </c>
      <c r="H84" s="3">
        <v>0</v>
      </c>
      <c r="I84" s="3">
        <v>102593059</v>
      </c>
      <c r="J84" s="3">
        <v>105604711</v>
      </c>
      <c r="K84" s="3">
        <v>110866947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11913100</v>
      </c>
      <c r="C7" s="6">
        <v>10751734</v>
      </c>
      <c r="D7" s="23">
        <v>9950481</v>
      </c>
      <c r="E7" s="24">
        <v>8400000</v>
      </c>
      <c r="F7" s="6">
        <v>8400000</v>
      </c>
      <c r="G7" s="25">
        <v>8400000</v>
      </c>
      <c r="H7" s="26">
        <v>0</v>
      </c>
      <c r="I7" s="24">
        <v>6450000</v>
      </c>
      <c r="J7" s="6">
        <v>4745000</v>
      </c>
      <c r="K7" s="25">
        <v>4740000</v>
      </c>
    </row>
    <row r="8" spans="1:11" ht="13.5">
      <c r="A8" s="22" t="s">
        <v>20</v>
      </c>
      <c r="B8" s="6">
        <v>156164164</v>
      </c>
      <c r="C8" s="6">
        <v>158451620</v>
      </c>
      <c r="D8" s="23">
        <v>157244257</v>
      </c>
      <c r="E8" s="24">
        <v>173290000</v>
      </c>
      <c r="F8" s="6">
        <v>173290000</v>
      </c>
      <c r="G8" s="25">
        <v>173290000</v>
      </c>
      <c r="H8" s="26">
        <v>0</v>
      </c>
      <c r="I8" s="24">
        <v>174649600</v>
      </c>
      <c r="J8" s="6">
        <v>171506000</v>
      </c>
      <c r="K8" s="25">
        <v>174641000</v>
      </c>
    </row>
    <row r="9" spans="1:11" ht="13.5">
      <c r="A9" s="22" t="s">
        <v>21</v>
      </c>
      <c r="B9" s="6">
        <v>343647</v>
      </c>
      <c r="C9" s="6">
        <v>784401</v>
      </c>
      <c r="D9" s="23">
        <v>1031943</v>
      </c>
      <c r="E9" s="24">
        <v>566600</v>
      </c>
      <c r="F9" s="6">
        <v>566600</v>
      </c>
      <c r="G9" s="25">
        <v>566600</v>
      </c>
      <c r="H9" s="26">
        <v>0</v>
      </c>
      <c r="I9" s="24">
        <v>468000</v>
      </c>
      <c r="J9" s="6">
        <v>337080</v>
      </c>
      <c r="K9" s="25">
        <v>357305</v>
      </c>
    </row>
    <row r="10" spans="1:11" ht="25.5">
      <c r="A10" s="27" t="s">
        <v>96</v>
      </c>
      <c r="B10" s="28">
        <f>SUM(B5:B9)</f>
        <v>168420911</v>
      </c>
      <c r="C10" s="29">
        <f aca="true" t="shared" si="0" ref="C10:K10">SUM(C5:C9)</f>
        <v>169987755</v>
      </c>
      <c r="D10" s="30">
        <f t="shared" si="0"/>
        <v>168226681</v>
      </c>
      <c r="E10" s="28">
        <f t="shared" si="0"/>
        <v>182256600</v>
      </c>
      <c r="F10" s="29">
        <f t="shared" si="0"/>
        <v>182256600</v>
      </c>
      <c r="G10" s="31">
        <f t="shared" si="0"/>
        <v>182256600</v>
      </c>
      <c r="H10" s="32">
        <f t="shared" si="0"/>
        <v>0</v>
      </c>
      <c r="I10" s="28">
        <f t="shared" si="0"/>
        <v>181567600</v>
      </c>
      <c r="J10" s="29">
        <f t="shared" si="0"/>
        <v>176588080</v>
      </c>
      <c r="K10" s="31">
        <f t="shared" si="0"/>
        <v>179738305</v>
      </c>
    </row>
    <row r="11" spans="1:11" ht="13.5">
      <c r="A11" s="22" t="s">
        <v>22</v>
      </c>
      <c r="B11" s="6">
        <v>44161194</v>
      </c>
      <c r="C11" s="6">
        <v>49170623</v>
      </c>
      <c r="D11" s="23">
        <v>55157845</v>
      </c>
      <c r="E11" s="24">
        <v>80323720</v>
      </c>
      <c r="F11" s="6">
        <v>74327520</v>
      </c>
      <c r="G11" s="25">
        <v>74327520</v>
      </c>
      <c r="H11" s="26">
        <v>0</v>
      </c>
      <c r="I11" s="24">
        <v>93582508</v>
      </c>
      <c r="J11" s="6">
        <v>99197459</v>
      </c>
      <c r="K11" s="25">
        <v>105149306</v>
      </c>
    </row>
    <row r="12" spans="1:11" ht="13.5">
      <c r="A12" s="22" t="s">
        <v>23</v>
      </c>
      <c r="B12" s="6">
        <v>6845932</v>
      </c>
      <c r="C12" s="6">
        <v>7333325</v>
      </c>
      <c r="D12" s="23">
        <v>7595989</v>
      </c>
      <c r="E12" s="24">
        <v>8924000</v>
      </c>
      <c r="F12" s="6">
        <v>8924000</v>
      </c>
      <c r="G12" s="25">
        <v>8924000</v>
      </c>
      <c r="H12" s="26">
        <v>0</v>
      </c>
      <c r="I12" s="24">
        <v>9548680</v>
      </c>
      <c r="J12" s="6">
        <v>10121600</v>
      </c>
      <c r="K12" s="25">
        <v>10728899</v>
      </c>
    </row>
    <row r="13" spans="1:11" ht="13.5">
      <c r="A13" s="22" t="s">
        <v>97</v>
      </c>
      <c r="B13" s="6">
        <v>2955959</v>
      </c>
      <c r="C13" s="6">
        <v>3031353</v>
      </c>
      <c r="D13" s="23">
        <v>2497440</v>
      </c>
      <c r="E13" s="24">
        <v>3031976</v>
      </c>
      <c r="F13" s="6">
        <v>3031976</v>
      </c>
      <c r="G13" s="25">
        <v>3031976</v>
      </c>
      <c r="H13" s="26">
        <v>0</v>
      </c>
      <c r="I13" s="24">
        <v>3281976</v>
      </c>
      <c r="J13" s="6">
        <v>3478895</v>
      </c>
      <c r="K13" s="25">
        <v>3687628</v>
      </c>
    </row>
    <row r="14" spans="1:11" ht="13.5">
      <c r="A14" s="22" t="s">
        <v>24</v>
      </c>
      <c r="B14" s="6">
        <v>695519</v>
      </c>
      <c r="C14" s="6">
        <v>1064111</v>
      </c>
      <c r="D14" s="23">
        <v>921319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704170</v>
      </c>
      <c r="C15" s="6">
        <v>902095</v>
      </c>
      <c r="D15" s="23">
        <v>572192</v>
      </c>
      <c r="E15" s="24">
        <v>1944100</v>
      </c>
      <c r="F15" s="6">
        <v>2265100</v>
      </c>
      <c r="G15" s="25">
        <v>2265100</v>
      </c>
      <c r="H15" s="26">
        <v>0</v>
      </c>
      <c r="I15" s="24">
        <v>2833100</v>
      </c>
      <c r="J15" s="6">
        <v>2314086</v>
      </c>
      <c r="K15" s="25">
        <v>2452934</v>
      </c>
    </row>
    <row r="16" spans="1:11" ht="13.5">
      <c r="A16" s="33" t="s">
        <v>26</v>
      </c>
      <c r="B16" s="6">
        <v>67044818</v>
      </c>
      <c r="C16" s="6">
        <v>119996990</v>
      </c>
      <c r="D16" s="23">
        <v>84379881</v>
      </c>
      <c r="E16" s="24">
        <v>185596703</v>
      </c>
      <c r="F16" s="6">
        <v>206341704</v>
      </c>
      <c r="G16" s="25">
        <v>206341704</v>
      </c>
      <c r="H16" s="26">
        <v>0</v>
      </c>
      <c r="I16" s="24">
        <v>166636069</v>
      </c>
      <c r="J16" s="6">
        <v>51035600</v>
      </c>
      <c r="K16" s="25">
        <v>51721217</v>
      </c>
    </row>
    <row r="17" spans="1:11" ht="13.5">
      <c r="A17" s="22" t="s">
        <v>27</v>
      </c>
      <c r="B17" s="6">
        <v>29191485</v>
      </c>
      <c r="C17" s="6">
        <v>32236841</v>
      </c>
      <c r="D17" s="23">
        <v>30964597</v>
      </c>
      <c r="E17" s="24">
        <v>44688357</v>
      </c>
      <c r="F17" s="6">
        <v>50577557</v>
      </c>
      <c r="G17" s="25">
        <v>50577557</v>
      </c>
      <c r="H17" s="26">
        <v>0</v>
      </c>
      <c r="I17" s="24">
        <v>43423383</v>
      </c>
      <c r="J17" s="6">
        <v>41788789</v>
      </c>
      <c r="K17" s="25">
        <v>44296122</v>
      </c>
    </row>
    <row r="18" spans="1:11" ht="13.5">
      <c r="A18" s="34" t="s">
        <v>28</v>
      </c>
      <c r="B18" s="35">
        <f>SUM(B11:B17)</f>
        <v>151599077</v>
      </c>
      <c r="C18" s="36">
        <f aca="true" t="shared" si="1" ref="C18:K18">SUM(C11:C17)</f>
        <v>213735338</v>
      </c>
      <c r="D18" s="37">
        <f t="shared" si="1"/>
        <v>182089263</v>
      </c>
      <c r="E18" s="35">
        <f t="shared" si="1"/>
        <v>324508856</v>
      </c>
      <c r="F18" s="36">
        <f t="shared" si="1"/>
        <v>345467857</v>
      </c>
      <c r="G18" s="38">
        <f t="shared" si="1"/>
        <v>345467857</v>
      </c>
      <c r="H18" s="39">
        <f t="shared" si="1"/>
        <v>0</v>
      </c>
      <c r="I18" s="35">
        <f t="shared" si="1"/>
        <v>319305716</v>
      </c>
      <c r="J18" s="36">
        <f t="shared" si="1"/>
        <v>207936429</v>
      </c>
      <c r="K18" s="38">
        <f t="shared" si="1"/>
        <v>218036106</v>
      </c>
    </row>
    <row r="19" spans="1:11" ht="13.5">
      <c r="A19" s="34" t="s">
        <v>29</v>
      </c>
      <c r="B19" s="40">
        <f>+B10-B18</f>
        <v>16821834</v>
      </c>
      <c r="C19" s="41">
        <f aca="true" t="shared" si="2" ref="C19:K19">+C10-C18</f>
        <v>-43747583</v>
      </c>
      <c r="D19" s="42">
        <f t="shared" si="2"/>
        <v>-13862582</v>
      </c>
      <c r="E19" s="40">
        <f t="shared" si="2"/>
        <v>-142252256</v>
      </c>
      <c r="F19" s="41">
        <f t="shared" si="2"/>
        <v>-163211257</v>
      </c>
      <c r="G19" s="43">
        <f t="shared" si="2"/>
        <v>-163211257</v>
      </c>
      <c r="H19" s="44">
        <f t="shared" si="2"/>
        <v>0</v>
      </c>
      <c r="I19" s="40">
        <f t="shared" si="2"/>
        <v>-137738116</v>
      </c>
      <c r="J19" s="41">
        <f t="shared" si="2"/>
        <v>-31348349</v>
      </c>
      <c r="K19" s="43">
        <f t="shared" si="2"/>
        <v>-38297801</v>
      </c>
    </row>
    <row r="20" spans="1:11" ht="13.5">
      <c r="A20" s="22" t="s">
        <v>30</v>
      </c>
      <c r="B20" s="24">
        <v>0</v>
      </c>
      <c r="C20" s="6">
        <v>943830</v>
      </c>
      <c r="D20" s="23">
        <v>1096627</v>
      </c>
      <c r="E20" s="24">
        <v>2801000</v>
      </c>
      <c r="F20" s="6">
        <v>2801000</v>
      </c>
      <c r="G20" s="25">
        <v>2801000</v>
      </c>
      <c r="H20" s="26">
        <v>0</v>
      </c>
      <c r="I20" s="24">
        <v>4077000</v>
      </c>
      <c r="J20" s="6">
        <v>2242000</v>
      </c>
      <c r="K20" s="25">
        <v>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16821834</v>
      </c>
      <c r="C22" s="52">
        <f aca="true" t="shared" si="3" ref="C22:K22">SUM(C19:C21)</f>
        <v>-42803753</v>
      </c>
      <c r="D22" s="53">
        <f t="shared" si="3"/>
        <v>-12765955</v>
      </c>
      <c r="E22" s="51">
        <f t="shared" si="3"/>
        <v>-139451256</v>
      </c>
      <c r="F22" s="52">
        <f t="shared" si="3"/>
        <v>-160410257</v>
      </c>
      <c r="G22" s="54">
        <f t="shared" si="3"/>
        <v>-160410257</v>
      </c>
      <c r="H22" s="55">
        <f t="shared" si="3"/>
        <v>0</v>
      </c>
      <c r="I22" s="51">
        <f t="shared" si="3"/>
        <v>-133661116</v>
      </c>
      <c r="J22" s="52">
        <f t="shared" si="3"/>
        <v>-29106349</v>
      </c>
      <c r="K22" s="54">
        <f t="shared" si="3"/>
        <v>-38297801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16821834</v>
      </c>
      <c r="C24" s="41">
        <f aca="true" t="shared" si="4" ref="C24:K24">SUM(C22:C23)</f>
        <v>-42803753</v>
      </c>
      <c r="D24" s="42">
        <f t="shared" si="4"/>
        <v>-12765955</v>
      </c>
      <c r="E24" s="40">
        <f t="shared" si="4"/>
        <v>-139451256</v>
      </c>
      <c r="F24" s="41">
        <f t="shared" si="4"/>
        <v>-160410257</v>
      </c>
      <c r="G24" s="43">
        <f t="shared" si="4"/>
        <v>-160410257</v>
      </c>
      <c r="H24" s="44">
        <f t="shared" si="4"/>
        <v>0</v>
      </c>
      <c r="I24" s="40">
        <f t="shared" si="4"/>
        <v>-133661116</v>
      </c>
      <c r="J24" s="41">
        <f t="shared" si="4"/>
        <v>-29106349</v>
      </c>
      <c r="K24" s="43">
        <f t="shared" si="4"/>
        <v>-38297801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776741</v>
      </c>
      <c r="C27" s="7">
        <v>2946462</v>
      </c>
      <c r="D27" s="64">
        <v>4498850</v>
      </c>
      <c r="E27" s="65">
        <v>12127200</v>
      </c>
      <c r="F27" s="7">
        <v>12567200</v>
      </c>
      <c r="G27" s="66">
        <v>12567200</v>
      </c>
      <c r="H27" s="67">
        <v>0</v>
      </c>
      <c r="I27" s="65">
        <v>5572200</v>
      </c>
      <c r="J27" s="7">
        <v>4592132</v>
      </c>
      <c r="K27" s="66">
        <v>4867660</v>
      </c>
    </row>
    <row r="28" spans="1:11" ht="13.5">
      <c r="A28" s="68" t="s">
        <v>30</v>
      </c>
      <c r="B28" s="6">
        <v>776741</v>
      </c>
      <c r="C28" s="6">
        <v>2946462</v>
      </c>
      <c r="D28" s="23">
        <v>4498850</v>
      </c>
      <c r="E28" s="24">
        <v>12127200</v>
      </c>
      <c r="F28" s="6">
        <v>12567200</v>
      </c>
      <c r="G28" s="25">
        <v>12567200</v>
      </c>
      <c r="H28" s="26">
        <v>0</v>
      </c>
      <c r="I28" s="24">
        <v>5572200</v>
      </c>
      <c r="J28" s="6">
        <v>4592132</v>
      </c>
      <c r="K28" s="25">
        <v>4867660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776741</v>
      </c>
      <c r="C32" s="7">
        <f aca="true" t="shared" si="5" ref="C32:K32">SUM(C28:C31)</f>
        <v>2946462</v>
      </c>
      <c r="D32" s="64">
        <f t="shared" si="5"/>
        <v>4498850</v>
      </c>
      <c r="E32" s="65">
        <f t="shared" si="5"/>
        <v>12127200</v>
      </c>
      <c r="F32" s="7">
        <f t="shared" si="5"/>
        <v>12567200</v>
      </c>
      <c r="G32" s="66">
        <f t="shared" si="5"/>
        <v>12567200</v>
      </c>
      <c r="H32" s="67">
        <f t="shared" si="5"/>
        <v>0</v>
      </c>
      <c r="I32" s="65">
        <f t="shared" si="5"/>
        <v>5572200</v>
      </c>
      <c r="J32" s="7">
        <f t="shared" si="5"/>
        <v>4592132</v>
      </c>
      <c r="K32" s="66">
        <f t="shared" si="5"/>
        <v>4867660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214126374</v>
      </c>
      <c r="C35" s="6">
        <v>180332592</v>
      </c>
      <c r="D35" s="23">
        <v>157325197</v>
      </c>
      <c r="E35" s="24">
        <v>166853308</v>
      </c>
      <c r="F35" s="6">
        <v>166853308</v>
      </c>
      <c r="G35" s="25">
        <v>166853308</v>
      </c>
      <c r="H35" s="26">
        <v>13687054</v>
      </c>
      <c r="I35" s="24">
        <v>15733320</v>
      </c>
      <c r="J35" s="6">
        <v>60127251</v>
      </c>
      <c r="K35" s="25">
        <v>60088416</v>
      </c>
    </row>
    <row r="36" spans="1:11" ht="13.5">
      <c r="A36" s="22" t="s">
        <v>39</v>
      </c>
      <c r="B36" s="6">
        <v>12770818</v>
      </c>
      <c r="C36" s="6">
        <v>17648832</v>
      </c>
      <c r="D36" s="23">
        <v>15549995</v>
      </c>
      <c r="E36" s="24">
        <v>67046750</v>
      </c>
      <c r="F36" s="6">
        <v>67046750</v>
      </c>
      <c r="G36" s="25">
        <v>67046750</v>
      </c>
      <c r="H36" s="26">
        <v>131608</v>
      </c>
      <c r="I36" s="24">
        <v>68096974</v>
      </c>
      <c r="J36" s="6">
        <v>68755211</v>
      </c>
      <c r="K36" s="25">
        <v>69452943</v>
      </c>
    </row>
    <row r="37" spans="1:11" ht="13.5">
      <c r="A37" s="22" t="s">
        <v>40</v>
      </c>
      <c r="B37" s="6">
        <v>28924103</v>
      </c>
      <c r="C37" s="6">
        <v>42788516</v>
      </c>
      <c r="D37" s="23">
        <v>30824929</v>
      </c>
      <c r="E37" s="24">
        <v>3550000</v>
      </c>
      <c r="F37" s="6">
        <v>3550000</v>
      </c>
      <c r="G37" s="25">
        <v>3550000</v>
      </c>
      <c r="H37" s="26">
        <v>455037</v>
      </c>
      <c r="I37" s="24">
        <v>25800000</v>
      </c>
      <c r="J37" s="6">
        <v>23900000</v>
      </c>
      <c r="K37" s="25">
        <v>12000000</v>
      </c>
    </row>
    <row r="38" spans="1:11" ht="13.5">
      <c r="A38" s="22" t="s">
        <v>41</v>
      </c>
      <c r="B38" s="6">
        <v>5250015</v>
      </c>
      <c r="C38" s="6">
        <v>5273583</v>
      </c>
      <c r="D38" s="23">
        <v>5008000</v>
      </c>
      <c r="E38" s="24">
        <v>5000000</v>
      </c>
      <c r="F38" s="6">
        <v>5000000</v>
      </c>
      <c r="G38" s="25">
        <v>5000000</v>
      </c>
      <c r="H38" s="26">
        <v>0</v>
      </c>
      <c r="I38" s="24">
        <v>5000000</v>
      </c>
      <c r="J38" s="6">
        <v>5500000</v>
      </c>
      <c r="K38" s="25">
        <v>6000000</v>
      </c>
    </row>
    <row r="39" spans="1:11" ht="13.5">
      <c r="A39" s="22" t="s">
        <v>42</v>
      </c>
      <c r="B39" s="6">
        <v>192723074</v>
      </c>
      <c r="C39" s="6">
        <v>149919325</v>
      </c>
      <c r="D39" s="23">
        <v>137042263</v>
      </c>
      <c r="E39" s="24">
        <v>225350058</v>
      </c>
      <c r="F39" s="6">
        <v>225350058</v>
      </c>
      <c r="G39" s="25">
        <v>225350058</v>
      </c>
      <c r="H39" s="26">
        <v>13363625</v>
      </c>
      <c r="I39" s="24">
        <v>53030294</v>
      </c>
      <c r="J39" s="6">
        <v>99482462</v>
      </c>
      <c r="K39" s="25">
        <v>111541359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33583986</v>
      </c>
      <c r="C42" s="6">
        <v>-24121358</v>
      </c>
      <c r="D42" s="23">
        <v>-27222755</v>
      </c>
      <c r="E42" s="24">
        <v>-136419280</v>
      </c>
      <c r="F42" s="6">
        <v>-157258281</v>
      </c>
      <c r="G42" s="25">
        <v>-157258281</v>
      </c>
      <c r="H42" s="26">
        <v>-31912590</v>
      </c>
      <c r="I42" s="24">
        <v>-130259140</v>
      </c>
      <c r="J42" s="6">
        <v>-25500254</v>
      </c>
      <c r="K42" s="25">
        <v>-34475341</v>
      </c>
    </row>
    <row r="43" spans="1:11" ht="13.5">
      <c r="A43" s="22" t="s">
        <v>45</v>
      </c>
      <c r="B43" s="6">
        <v>-776741</v>
      </c>
      <c r="C43" s="6">
        <v>-7900071</v>
      </c>
      <c r="D43" s="23">
        <v>-383343</v>
      </c>
      <c r="E43" s="24">
        <v>-12127200</v>
      </c>
      <c r="F43" s="6">
        <v>-12567200</v>
      </c>
      <c r="G43" s="25">
        <v>-12567200</v>
      </c>
      <c r="H43" s="26">
        <v>-3282884</v>
      </c>
      <c r="I43" s="24">
        <v>-5572200</v>
      </c>
      <c r="J43" s="6">
        <v>-4592132</v>
      </c>
      <c r="K43" s="25">
        <v>-4867660</v>
      </c>
    </row>
    <row r="44" spans="1:11" ht="13.5">
      <c r="A44" s="22" t="s">
        <v>46</v>
      </c>
      <c r="B44" s="6">
        <v>-121379</v>
      </c>
      <c r="C44" s="6">
        <v>-166725</v>
      </c>
      <c r="D44" s="23">
        <v>-118548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209502943</v>
      </c>
      <c r="C45" s="7">
        <v>177314789</v>
      </c>
      <c r="D45" s="64">
        <v>149590143</v>
      </c>
      <c r="E45" s="65">
        <v>17006828</v>
      </c>
      <c r="F45" s="7">
        <v>4257827</v>
      </c>
      <c r="G45" s="66">
        <v>4257827</v>
      </c>
      <c r="H45" s="67">
        <v>130357834</v>
      </c>
      <c r="I45" s="65">
        <v>3401980</v>
      </c>
      <c r="J45" s="7">
        <v>-26690406</v>
      </c>
      <c r="K45" s="66">
        <v>-66033407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209537621</v>
      </c>
      <c r="C48" s="6">
        <v>182459410</v>
      </c>
      <c r="D48" s="23">
        <v>149650042</v>
      </c>
      <c r="E48" s="24">
        <v>165553308</v>
      </c>
      <c r="F48" s="6">
        <v>165553308</v>
      </c>
      <c r="G48" s="25">
        <v>165553308</v>
      </c>
      <c r="H48" s="26">
        <v>13685199</v>
      </c>
      <c r="I48" s="24">
        <v>9233320</v>
      </c>
      <c r="J48" s="6">
        <v>55627251</v>
      </c>
      <c r="K48" s="25">
        <v>56588416</v>
      </c>
    </row>
    <row r="49" spans="1:11" ht="13.5">
      <c r="A49" s="22" t="s">
        <v>50</v>
      </c>
      <c r="B49" s="6">
        <f>+B75</f>
        <v>36555609.24457484</v>
      </c>
      <c r="C49" s="6">
        <f aca="true" t="shared" si="6" ref="C49:K49">+C75</f>
        <v>38856204.36751074</v>
      </c>
      <c r="D49" s="23">
        <f t="shared" si="6"/>
        <v>22726875</v>
      </c>
      <c r="E49" s="24">
        <f t="shared" si="6"/>
        <v>16997000</v>
      </c>
      <c r="F49" s="6">
        <f t="shared" si="6"/>
        <v>1450000</v>
      </c>
      <c r="G49" s="25">
        <f t="shared" si="6"/>
        <v>1450000</v>
      </c>
      <c r="H49" s="26">
        <f t="shared" si="6"/>
        <v>455037</v>
      </c>
      <c r="I49" s="24">
        <f t="shared" si="6"/>
        <v>18500000</v>
      </c>
      <c r="J49" s="6">
        <f t="shared" si="6"/>
        <v>18500000</v>
      </c>
      <c r="K49" s="25">
        <f t="shared" si="6"/>
        <v>7500000</v>
      </c>
    </row>
    <row r="50" spans="1:11" ht="13.5">
      <c r="A50" s="34" t="s">
        <v>51</v>
      </c>
      <c r="B50" s="7">
        <f>+B48-B49</f>
        <v>172982011.75542516</v>
      </c>
      <c r="C50" s="7">
        <f aca="true" t="shared" si="7" ref="C50:K50">+C48-C49</f>
        <v>143603205.63248926</v>
      </c>
      <c r="D50" s="64">
        <f t="shared" si="7"/>
        <v>126923167</v>
      </c>
      <c r="E50" s="65">
        <f t="shared" si="7"/>
        <v>148556308</v>
      </c>
      <c r="F50" s="7">
        <f t="shared" si="7"/>
        <v>164103308</v>
      </c>
      <c r="G50" s="66">
        <f t="shared" si="7"/>
        <v>164103308</v>
      </c>
      <c r="H50" s="67">
        <f t="shared" si="7"/>
        <v>13230162</v>
      </c>
      <c r="I50" s="65">
        <f t="shared" si="7"/>
        <v>-9266680</v>
      </c>
      <c r="J50" s="7">
        <f t="shared" si="7"/>
        <v>37127251</v>
      </c>
      <c r="K50" s="66">
        <f t="shared" si="7"/>
        <v>49088416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14477903</v>
      </c>
      <c r="C53" s="6">
        <v>17157533</v>
      </c>
      <c r="D53" s="23">
        <v>15489976</v>
      </c>
      <c r="E53" s="24">
        <v>53009987</v>
      </c>
      <c r="F53" s="6">
        <v>53449987</v>
      </c>
      <c r="G53" s="25">
        <v>53449987</v>
      </c>
      <c r="H53" s="26">
        <v>40882787</v>
      </c>
      <c r="I53" s="24">
        <v>68096974</v>
      </c>
      <c r="J53" s="6">
        <v>68755391</v>
      </c>
      <c r="K53" s="25">
        <v>69452763</v>
      </c>
    </row>
    <row r="54" spans="1:11" ht="13.5">
      <c r="A54" s="22" t="s">
        <v>97</v>
      </c>
      <c r="B54" s="6">
        <v>2955959</v>
      </c>
      <c r="C54" s="6">
        <v>3031353</v>
      </c>
      <c r="D54" s="23">
        <v>2497440</v>
      </c>
      <c r="E54" s="24">
        <v>3031976</v>
      </c>
      <c r="F54" s="6">
        <v>3031976</v>
      </c>
      <c r="G54" s="25">
        <v>3031976</v>
      </c>
      <c r="H54" s="26">
        <v>0</v>
      </c>
      <c r="I54" s="24">
        <v>3281976</v>
      </c>
      <c r="J54" s="6">
        <v>3478895</v>
      </c>
      <c r="K54" s="25">
        <v>3687628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704170</v>
      </c>
      <c r="C56" s="6">
        <v>902095</v>
      </c>
      <c r="D56" s="23">
        <v>571777</v>
      </c>
      <c r="E56" s="24">
        <v>1944100</v>
      </c>
      <c r="F56" s="6">
        <v>2265100</v>
      </c>
      <c r="G56" s="25">
        <v>2265100</v>
      </c>
      <c r="H56" s="26">
        <v>0</v>
      </c>
      <c r="I56" s="24">
        <v>2833100</v>
      </c>
      <c r="J56" s="6">
        <v>2314086</v>
      </c>
      <c r="K56" s="25">
        <v>2452934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0.976438873084764</v>
      </c>
      <c r="C70" s="5">
        <f aca="true" t="shared" si="8" ref="C70:K70">IF(ISERROR(C71/C72),0,(C71/C72))</f>
        <v>2.1120800902143904</v>
      </c>
      <c r="D70" s="5">
        <f t="shared" si="8"/>
        <v>1</v>
      </c>
      <c r="E70" s="5">
        <f t="shared" si="8"/>
        <v>1</v>
      </c>
      <c r="F70" s="5">
        <f t="shared" si="8"/>
        <v>1</v>
      </c>
      <c r="G70" s="5">
        <f t="shared" si="8"/>
        <v>1</v>
      </c>
      <c r="H70" s="5">
        <f t="shared" si="8"/>
        <v>0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1" t="s">
        <v>103</v>
      </c>
      <c r="B71" s="1">
        <f>+B83</f>
        <v>334319</v>
      </c>
      <c r="C71" s="1">
        <f aca="true" t="shared" si="9" ref="C71:K71">+C83</f>
        <v>1608858</v>
      </c>
      <c r="D71" s="1">
        <f t="shared" si="9"/>
        <v>1030294</v>
      </c>
      <c r="E71" s="1">
        <f t="shared" si="9"/>
        <v>566600</v>
      </c>
      <c r="F71" s="1">
        <f t="shared" si="9"/>
        <v>566600</v>
      </c>
      <c r="G71" s="1">
        <f t="shared" si="9"/>
        <v>566600</v>
      </c>
      <c r="H71" s="1">
        <f t="shared" si="9"/>
        <v>253016</v>
      </c>
      <c r="I71" s="1">
        <f t="shared" si="9"/>
        <v>468000</v>
      </c>
      <c r="J71" s="1">
        <f t="shared" si="9"/>
        <v>337080</v>
      </c>
      <c r="K71" s="1">
        <f t="shared" si="9"/>
        <v>357305</v>
      </c>
    </row>
    <row r="72" spans="1:11" ht="12.75" hidden="1">
      <c r="A72" s="1" t="s">
        <v>104</v>
      </c>
      <c r="B72" s="1">
        <f>+B77</f>
        <v>342386</v>
      </c>
      <c r="C72" s="1">
        <f aca="true" t="shared" si="10" ref="C72:K72">+C77</f>
        <v>761741</v>
      </c>
      <c r="D72" s="1">
        <f t="shared" si="10"/>
        <v>1030294</v>
      </c>
      <c r="E72" s="1">
        <f t="shared" si="10"/>
        <v>566600</v>
      </c>
      <c r="F72" s="1">
        <f t="shared" si="10"/>
        <v>566600</v>
      </c>
      <c r="G72" s="1">
        <f t="shared" si="10"/>
        <v>566600</v>
      </c>
      <c r="H72" s="1">
        <f t="shared" si="10"/>
        <v>0</v>
      </c>
      <c r="I72" s="1">
        <f t="shared" si="10"/>
        <v>468000</v>
      </c>
      <c r="J72" s="1">
        <f t="shared" si="10"/>
        <v>337080</v>
      </c>
      <c r="K72" s="1">
        <f t="shared" si="10"/>
        <v>357305</v>
      </c>
    </row>
    <row r="73" spans="1:11" ht="12.75" hidden="1">
      <c r="A73" s="1" t="s">
        <v>105</v>
      </c>
      <c r="B73" s="1">
        <f>+B74</f>
        <v>1306902.6666666665</v>
      </c>
      <c r="C73" s="1">
        <f aca="true" t="shared" si="11" ref="C73:K73">+(C78+C80+C81+C82)-(B78+B80+B81+B82)</f>
        <v>-1605628</v>
      </c>
      <c r="D73" s="1">
        <f t="shared" si="11"/>
        <v>4717251</v>
      </c>
      <c r="E73" s="1">
        <f t="shared" si="11"/>
        <v>-6435054</v>
      </c>
      <c r="F73" s="1">
        <f>+(F78+F80+F81+F82)-(D78+D80+D81+D82)</f>
        <v>-6435054</v>
      </c>
      <c r="G73" s="1">
        <f>+(G78+G80+G81+G82)-(D78+D80+D81+D82)</f>
        <v>-6435054</v>
      </c>
      <c r="H73" s="1">
        <f>+(H78+H80+H81+H82)-(D78+D80+D81+D82)</f>
        <v>-7733199</v>
      </c>
      <c r="I73" s="1">
        <f>+(I78+I80+I81+I82)-(E78+E80+E81+E82)</f>
        <v>5200000</v>
      </c>
      <c r="J73" s="1">
        <f t="shared" si="11"/>
        <v>-2000000</v>
      </c>
      <c r="K73" s="1">
        <f t="shared" si="11"/>
        <v>-1000000</v>
      </c>
    </row>
    <row r="74" spans="1:11" ht="12.75" hidden="1">
      <c r="A74" s="1" t="s">
        <v>106</v>
      </c>
      <c r="B74" s="1">
        <f>+TREND(C74:E74)</f>
        <v>1306902.6666666665</v>
      </c>
      <c r="C74" s="1">
        <f>+C73</f>
        <v>-1605628</v>
      </c>
      <c r="D74" s="1">
        <f aca="true" t="shared" si="12" ref="D74:K74">+D73</f>
        <v>4717251</v>
      </c>
      <c r="E74" s="1">
        <f t="shared" si="12"/>
        <v>-6435054</v>
      </c>
      <c r="F74" s="1">
        <f t="shared" si="12"/>
        <v>-6435054</v>
      </c>
      <c r="G74" s="1">
        <f t="shared" si="12"/>
        <v>-6435054</v>
      </c>
      <c r="H74" s="1">
        <f t="shared" si="12"/>
        <v>-7733199</v>
      </c>
      <c r="I74" s="1">
        <f t="shared" si="12"/>
        <v>5200000</v>
      </c>
      <c r="J74" s="1">
        <f t="shared" si="12"/>
        <v>-2000000</v>
      </c>
      <c r="K74" s="1">
        <f t="shared" si="12"/>
        <v>-1000000</v>
      </c>
    </row>
    <row r="75" spans="1:11" ht="12.75" hidden="1">
      <c r="A75" s="1" t="s">
        <v>107</v>
      </c>
      <c r="B75" s="1">
        <f>+B84-(((B80+B81+B78)*B70)-B79)</f>
        <v>36555609.24457484</v>
      </c>
      <c r="C75" s="1">
        <f aca="true" t="shared" si="13" ref="C75:K75">+C84-(((C80+C81+C78)*C70)-C79)</f>
        <v>38856204.36751074</v>
      </c>
      <c r="D75" s="1">
        <f t="shared" si="13"/>
        <v>22726875</v>
      </c>
      <c r="E75" s="1">
        <f t="shared" si="13"/>
        <v>16997000</v>
      </c>
      <c r="F75" s="1">
        <f t="shared" si="13"/>
        <v>1450000</v>
      </c>
      <c r="G75" s="1">
        <f t="shared" si="13"/>
        <v>1450000</v>
      </c>
      <c r="H75" s="1">
        <f t="shared" si="13"/>
        <v>455037</v>
      </c>
      <c r="I75" s="1">
        <f t="shared" si="13"/>
        <v>18500000</v>
      </c>
      <c r="J75" s="1">
        <f t="shared" si="13"/>
        <v>18500000</v>
      </c>
      <c r="K75" s="1">
        <f t="shared" si="13"/>
        <v>7500000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342386</v>
      </c>
      <c r="C77" s="3">
        <v>761741</v>
      </c>
      <c r="D77" s="3">
        <v>1030294</v>
      </c>
      <c r="E77" s="3">
        <v>566600</v>
      </c>
      <c r="F77" s="3">
        <v>566600</v>
      </c>
      <c r="G77" s="3">
        <v>566600</v>
      </c>
      <c r="H77" s="3">
        <v>0</v>
      </c>
      <c r="I77" s="3">
        <v>468000</v>
      </c>
      <c r="J77" s="3">
        <v>337080</v>
      </c>
      <c r="K77" s="3">
        <v>357305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28580737</v>
      </c>
      <c r="C79" s="3">
        <v>42283584</v>
      </c>
      <c r="D79" s="3">
        <v>30461929</v>
      </c>
      <c r="E79" s="3">
        <v>2750000</v>
      </c>
      <c r="F79" s="3">
        <v>2750000</v>
      </c>
      <c r="G79" s="3">
        <v>2750000</v>
      </c>
      <c r="H79" s="3">
        <v>455037</v>
      </c>
      <c r="I79" s="3">
        <v>25000000</v>
      </c>
      <c r="J79" s="3">
        <v>23000000</v>
      </c>
      <c r="K79" s="3">
        <v>11000000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4623431</v>
      </c>
      <c r="C81" s="3">
        <v>3017803</v>
      </c>
      <c r="D81" s="3">
        <v>7735054</v>
      </c>
      <c r="E81" s="3">
        <v>1300000</v>
      </c>
      <c r="F81" s="3">
        <v>1300000</v>
      </c>
      <c r="G81" s="3">
        <v>1300000</v>
      </c>
      <c r="H81" s="3">
        <v>1855</v>
      </c>
      <c r="I81" s="3">
        <v>6500000</v>
      </c>
      <c r="J81" s="3">
        <v>4500000</v>
      </c>
      <c r="K81" s="3">
        <v>3500000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334319</v>
      </c>
      <c r="C83" s="3">
        <v>1608858</v>
      </c>
      <c r="D83" s="3">
        <v>1030294</v>
      </c>
      <c r="E83" s="3">
        <v>566600</v>
      </c>
      <c r="F83" s="3">
        <v>566600</v>
      </c>
      <c r="G83" s="3">
        <v>566600</v>
      </c>
      <c r="H83" s="3">
        <v>253016</v>
      </c>
      <c r="I83" s="3">
        <v>468000</v>
      </c>
      <c r="J83" s="3">
        <v>337080</v>
      </c>
      <c r="K83" s="3">
        <v>357305</v>
      </c>
    </row>
    <row r="84" spans="1:11" ht="12.75" hidden="1">
      <c r="A84" s="2" t="s">
        <v>71</v>
      </c>
      <c r="B84" s="3">
        <v>12489370</v>
      </c>
      <c r="C84" s="3">
        <v>2946462</v>
      </c>
      <c r="D84" s="3">
        <v>0</v>
      </c>
      <c r="E84" s="3">
        <v>15547000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163461905</v>
      </c>
      <c r="C5" s="6">
        <v>174982000</v>
      </c>
      <c r="D5" s="23">
        <v>193598617</v>
      </c>
      <c r="E5" s="24">
        <v>330083730</v>
      </c>
      <c r="F5" s="6">
        <v>330083730</v>
      </c>
      <c r="G5" s="25">
        <v>330083730</v>
      </c>
      <c r="H5" s="26">
        <v>0</v>
      </c>
      <c r="I5" s="24">
        <v>337183000</v>
      </c>
      <c r="J5" s="6">
        <v>345700000</v>
      </c>
      <c r="K5" s="25">
        <v>366082000</v>
      </c>
    </row>
    <row r="6" spans="1:11" ht="13.5">
      <c r="A6" s="22" t="s">
        <v>18</v>
      </c>
      <c r="B6" s="6">
        <v>445071028</v>
      </c>
      <c r="C6" s="6">
        <v>473974806</v>
      </c>
      <c r="D6" s="23">
        <v>499533820</v>
      </c>
      <c r="E6" s="24">
        <v>601567403</v>
      </c>
      <c r="F6" s="6">
        <v>601567288</v>
      </c>
      <c r="G6" s="25">
        <v>601567288</v>
      </c>
      <c r="H6" s="26">
        <v>0</v>
      </c>
      <c r="I6" s="24">
        <v>619016000</v>
      </c>
      <c r="J6" s="6">
        <v>678482000</v>
      </c>
      <c r="K6" s="25">
        <v>763011000</v>
      </c>
    </row>
    <row r="7" spans="1:11" ht="13.5">
      <c r="A7" s="22" t="s">
        <v>19</v>
      </c>
      <c r="B7" s="6">
        <v>11897589</v>
      </c>
      <c r="C7" s="6">
        <v>17079113</v>
      </c>
      <c r="D7" s="23">
        <v>3442116</v>
      </c>
      <c r="E7" s="24">
        <v>3942603</v>
      </c>
      <c r="F7" s="6">
        <v>3942603</v>
      </c>
      <c r="G7" s="25">
        <v>3942603</v>
      </c>
      <c r="H7" s="26">
        <v>0</v>
      </c>
      <c r="I7" s="24">
        <v>4095000</v>
      </c>
      <c r="J7" s="6">
        <v>4320000</v>
      </c>
      <c r="K7" s="25">
        <v>4548000</v>
      </c>
    </row>
    <row r="8" spans="1:11" ht="13.5">
      <c r="A8" s="22" t="s">
        <v>20</v>
      </c>
      <c r="B8" s="6">
        <v>239899302</v>
      </c>
      <c r="C8" s="6">
        <v>276031002</v>
      </c>
      <c r="D8" s="23">
        <v>310910000</v>
      </c>
      <c r="E8" s="24">
        <v>375958000</v>
      </c>
      <c r="F8" s="6">
        <v>375958000</v>
      </c>
      <c r="G8" s="25">
        <v>375958000</v>
      </c>
      <c r="H8" s="26">
        <v>0</v>
      </c>
      <c r="I8" s="24">
        <v>468393000</v>
      </c>
      <c r="J8" s="6">
        <v>516178000</v>
      </c>
      <c r="K8" s="25">
        <v>564047000</v>
      </c>
    </row>
    <row r="9" spans="1:11" ht="13.5">
      <c r="A9" s="22" t="s">
        <v>21</v>
      </c>
      <c r="B9" s="6">
        <v>73057055</v>
      </c>
      <c r="C9" s="6">
        <v>84435206</v>
      </c>
      <c r="D9" s="23">
        <v>88240950</v>
      </c>
      <c r="E9" s="24">
        <v>82460272</v>
      </c>
      <c r="F9" s="6">
        <v>82460272</v>
      </c>
      <c r="G9" s="25">
        <v>82460272</v>
      </c>
      <c r="H9" s="26">
        <v>0</v>
      </c>
      <c r="I9" s="24">
        <v>83639000</v>
      </c>
      <c r="J9" s="6">
        <v>78901000</v>
      </c>
      <c r="K9" s="25">
        <v>75416000</v>
      </c>
    </row>
    <row r="10" spans="1:11" ht="25.5">
      <c r="A10" s="27" t="s">
        <v>96</v>
      </c>
      <c r="B10" s="28">
        <f>SUM(B5:B9)</f>
        <v>933386879</v>
      </c>
      <c r="C10" s="29">
        <f aca="true" t="shared" si="0" ref="C10:K10">SUM(C5:C9)</f>
        <v>1026502127</v>
      </c>
      <c r="D10" s="30">
        <f t="shared" si="0"/>
        <v>1095725503</v>
      </c>
      <c r="E10" s="28">
        <f t="shared" si="0"/>
        <v>1394012008</v>
      </c>
      <c r="F10" s="29">
        <f t="shared" si="0"/>
        <v>1394011893</v>
      </c>
      <c r="G10" s="31">
        <f t="shared" si="0"/>
        <v>1394011893</v>
      </c>
      <c r="H10" s="32">
        <f t="shared" si="0"/>
        <v>0</v>
      </c>
      <c r="I10" s="28">
        <f t="shared" si="0"/>
        <v>1512326000</v>
      </c>
      <c r="J10" s="29">
        <f t="shared" si="0"/>
        <v>1623581000</v>
      </c>
      <c r="K10" s="31">
        <f t="shared" si="0"/>
        <v>1773104000</v>
      </c>
    </row>
    <row r="11" spans="1:11" ht="13.5">
      <c r="A11" s="22" t="s">
        <v>22</v>
      </c>
      <c r="B11" s="6">
        <v>229324309</v>
      </c>
      <c r="C11" s="6">
        <v>257771739</v>
      </c>
      <c r="D11" s="23">
        <v>292527379</v>
      </c>
      <c r="E11" s="24">
        <v>308100489</v>
      </c>
      <c r="F11" s="6">
        <v>308100489</v>
      </c>
      <c r="G11" s="25">
        <v>308100489</v>
      </c>
      <c r="H11" s="26">
        <v>0</v>
      </c>
      <c r="I11" s="24">
        <v>340738995</v>
      </c>
      <c r="J11" s="6">
        <v>364753997</v>
      </c>
      <c r="K11" s="25">
        <v>384544998</v>
      </c>
    </row>
    <row r="12" spans="1:11" ht="13.5">
      <c r="A12" s="22" t="s">
        <v>23</v>
      </c>
      <c r="B12" s="6">
        <v>19773001</v>
      </c>
      <c r="C12" s="6">
        <v>22988032</v>
      </c>
      <c r="D12" s="23">
        <v>23887187</v>
      </c>
      <c r="E12" s="24">
        <v>25799620</v>
      </c>
      <c r="F12" s="6">
        <v>25799620</v>
      </c>
      <c r="G12" s="25">
        <v>25799620</v>
      </c>
      <c r="H12" s="26">
        <v>0</v>
      </c>
      <c r="I12" s="24">
        <v>26345005</v>
      </c>
      <c r="J12" s="6">
        <v>27795003</v>
      </c>
      <c r="K12" s="25">
        <v>29268002</v>
      </c>
    </row>
    <row r="13" spans="1:11" ht="13.5">
      <c r="A13" s="22" t="s">
        <v>97</v>
      </c>
      <c r="B13" s="6">
        <v>484426373</v>
      </c>
      <c r="C13" s="6">
        <v>474550345</v>
      </c>
      <c r="D13" s="23">
        <v>398725673</v>
      </c>
      <c r="E13" s="24">
        <v>78340000</v>
      </c>
      <c r="F13" s="6">
        <v>78340000</v>
      </c>
      <c r="G13" s="25">
        <v>78340000</v>
      </c>
      <c r="H13" s="26">
        <v>0</v>
      </c>
      <c r="I13" s="24">
        <v>82430000</v>
      </c>
      <c r="J13" s="6">
        <v>86963000</v>
      </c>
      <c r="K13" s="25">
        <v>106963000</v>
      </c>
    </row>
    <row r="14" spans="1:11" ht="13.5">
      <c r="A14" s="22" t="s">
        <v>24</v>
      </c>
      <c r="B14" s="6">
        <v>64165083</v>
      </c>
      <c r="C14" s="6">
        <v>70448070</v>
      </c>
      <c r="D14" s="23">
        <v>88809751</v>
      </c>
      <c r="E14" s="24">
        <v>10000000</v>
      </c>
      <c r="F14" s="6">
        <v>0</v>
      </c>
      <c r="G14" s="25">
        <v>0</v>
      </c>
      <c r="H14" s="26">
        <v>0</v>
      </c>
      <c r="I14" s="24">
        <v>10000000</v>
      </c>
      <c r="J14" s="6">
        <v>12000000</v>
      </c>
      <c r="K14" s="25">
        <v>15000000</v>
      </c>
    </row>
    <row r="15" spans="1:11" ht="13.5">
      <c r="A15" s="22" t="s">
        <v>25</v>
      </c>
      <c r="B15" s="6">
        <v>345712161</v>
      </c>
      <c r="C15" s="6">
        <v>390266427</v>
      </c>
      <c r="D15" s="23">
        <v>482138065</v>
      </c>
      <c r="E15" s="24">
        <v>497025000</v>
      </c>
      <c r="F15" s="6">
        <v>511562000</v>
      </c>
      <c r="G15" s="25">
        <v>511562000</v>
      </c>
      <c r="H15" s="26">
        <v>0</v>
      </c>
      <c r="I15" s="24">
        <v>618771000</v>
      </c>
      <c r="J15" s="6">
        <v>694123544</v>
      </c>
      <c r="K15" s="25">
        <v>803729088</v>
      </c>
    </row>
    <row r="16" spans="1:11" ht="13.5">
      <c r="A16" s="33" t="s">
        <v>26</v>
      </c>
      <c r="B16" s="6">
        <v>9561278</v>
      </c>
      <c r="C16" s="6">
        <v>2122072</v>
      </c>
      <c r="D16" s="23">
        <v>5392418</v>
      </c>
      <c r="E16" s="24">
        <v>15000000</v>
      </c>
      <c r="F16" s="6">
        <v>15000000</v>
      </c>
      <c r="G16" s="25">
        <v>15000000</v>
      </c>
      <c r="H16" s="26">
        <v>0</v>
      </c>
      <c r="I16" s="24">
        <v>33459000</v>
      </c>
      <c r="J16" s="6">
        <v>35433000</v>
      </c>
      <c r="K16" s="25">
        <v>37417000</v>
      </c>
    </row>
    <row r="17" spans="1:11" ht="13.5">
      <c r="A17" s="22" t="s">
        <v>27</v>
      </c>
      <c r="B17" s="6">
        <v>245833922</v>
      </c>
      <c r="C17" s="6">
        <v>588746963</v>
      </c>
      <c r="D17" s="23">
        <v>366137820</v>
      </c>
      <c r="E17" s="24">
        <v>459666786</v>
      </c>
      <c r="F17" s="6">
        <v>444624786</v>
      </c>
      <c r="G17" s="25">
        <v>444624786</v>
      </c>
      <c r="H17" s="26">
        <v>0</v>
      </c>
      <c r="I17" s="24">
        <v>400425000</v>
      </c>
      <c r="J17" s="6">
        <v>402120456</v>
      </c>
      <c r="K17" s="25">
        <v>395442912</v>
      </c>
    </row>
    <row r="18" spans="1:11" ht="13.5">
      <c r="A18" s="34" t="s">
        <v>28</v>
      </c>
      <c r="B18" s="35">
        <f>SUM(B11:B17)</f>
        <v>1398796127</v>
      </c>
      <c r="C18" s="36">
        <f aca="true" t="shared" si="1" ref="C18:K18">SUM(C11:C17)</f>
        <v>1806893648</v>
      </c>
      <c r="D18" s="37">
        <f t="shared" si="1"/>
        <v>1657618293</v>
      </c>
      <c r="E18" s="35">
        <f t="shared" si="1"/>
        <v>1393931895</v>
      </c>
      <c r="F18" s="36">
        <f t="shared" si="1"/>
        <v>1383426895</v>
      </c>
      <c r="G18" s="38">
        <f t="shared" si="1"/>
        <v>1383426895</v>
      </c>
      <c r="H18" s="39">
        <f t="shared" si="1"/>
        <v>0</v>
      </c>
      <c r="I18" s="35">
        <f t="shared" si="1"/>
        <v>1512169000</v>
      </c>
      <c r="J18" s="36">
        <f t="shared" si="1"/>
        <v>1623189000</v>
      </c>
      <c r="K18" s="38">
        <f t="shared" si="1"/>
        <v>1772365000</v>
      </c>
    </row>
    <row r="19" spans="1:11" ht="13.5">
      <c r="A19" s="34" t="s">
        <v>29</v>
      </c>
      <c r="B19" s="40">
        <f>+B10-B18</f>
        <v>-465409248</v>
      </c>
      <c r="C19" s="41">
        <f aca="true" t="shared" si="2" ref="C19:K19">+C10-C18</f>
        <v>-780391521</v>
      </c>
      <c r="D19" s="42">
        <f t="shared" si="2"/>
        <v>-561892790</v>
      </c>
      <c r="E19" s="40">
        <f t="shared" si="2"/>
        <v>80113</v>
      </c>
      <c r="F19" s="41">
        <f t="shared" si="2"/>
        <v>10584998</v>
      </c>
      <c r="G19" s="43">
        <f t="shared" si="2"/>
        <v>10584998</v>
      </c>
      <c r="H19" s="44">
        <f t="shared" si="2"/>
        <v>0</v>
      </c>
      <c r="I19" s="40">
        <f t="shared" si="2"/>
        <v>157000</v>
      </c>
      <c r="J19" s="41">
        <f t="shared" si="2"/>
        <v>392000</v>
      </c>
      <c r="K19" s="43">
        <f t="shared" si="2"/>
        <v>739000</v>
      </c>
    </row>
    <row r="20" spans="1:11" ht="13.5">
      <c r="A20" s="22" t="s">
        <v>30</v>
      </c>
      <c r="B20" s="24">
        <v>0</v>
      </c>
      <c r="C20" s="6">
        <v>0</v>
      </c>
      <c r="D20" s="23">
        <v>239361966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-465409248</v>
      </c>
      <c r="C22" s="52">
        <f aca="true" t="shared" si="3" ref="C22:K22">SUM(C19:C21)</f>
        <v>-780391521</v>
      </c>
      <c r="D22" s="53">
        <f t="shared" si="3"/>
        <v>-322530824</v>
      </c>
      <c r="E22" s="51">
        <f t="shared" si="3"/>
        <v>80113</v>
      </c>
      <c r="F22" s="52">
        <f t="shared" si="3"/>
        <v>10584998</v>
      </c>
      <c r="G22" s="54">
        <f t="shared" si="3"/>
        <v>10584998</v>
      </c>
      <c r="H22" s="55">
        <f t="shared" si="3"/>
        <v>0</v>
      </c>
      <c r="I22" s="51">
        <f t="shared" si="3"/>
        <v>157000</v>
      </c>
      <c r="J22" s="52">
        <f t="shared" si="3"/>
        <v>392000</v>
      </c>
      <c r="K22" s="54">
        <f t="shared" si="3"/>
        <v>739000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-465409248</v>
      </c>
      <c r="C24" s="41">
        <f aca="true" t="shared" si="4" ref="C24:K24">SUM(C22:C23)</f>
        <v>-780391521</v>
      </c>
      <c r="D24" s="42">
        <f t="shared" si="4"/>
        <v>-322530824</v>
      </c>
      <c r="E24" s="40">
        <f t="shared" si="4"/>
        <v>80113</v>
      </c>
      <c r="F24" s="41">
        <f t="shared" si="4"/>
        <v>10584998</v>
      </c>
      <c r="G24" s="43">
        <f t="shared" si="4"/>
        <v>10584998</v>
      </c>
      <c r="H24" s="44">
        <f t="shared" si="4"/>
        <v>0</v>
      </c>
      <c r="I24" s="40">
        <f t="shared" si="4"/>
        <v>157000</v>
      </c>
      <c r="J24" s="41">
        <f t="shared" si="4"/>
        <v>392000</v>
      </c>
      <c r="K24" s="43">
        <f t="shared" si="4"/>
        <v>739000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235442375</v>
      </c>
      <c r="C27" s="7">
        <v>230436601</v>
      </c>
      <c r="D27" s="64">
        <v>192858271</v>
      </c>
      <c r="E27" s="65">
        <v>265678000</v>
      </c>
      <c r="F27" s="7">
        <v>275874528</v>
      </c>
      <c r="G27" s="66">
        <v>275874528</v>
      </c>
      <c r="H27" s="67">
        <v>0</v>
      </c>
      <c r="I27" s="65">
        <v>292461000</v>
      </c>
      <c r="J27" s="7">
        <v>284226000</v>
      </c>
      <c r="K27" s="66">
        <v>297362000</v>
      </c>
    </row>
    <row r="28" spans="1:11" ht="13.5">
      <c r="A28" s="68" t="s">
        <v>30</v>
      </c>
      <c r="B28" s="6">
        <v>225274169</v>
      </c>
      <c r="C28" s="6">
        <v>207550000</v>
      </c>
      <c r="D28" s="23">
        <v>190545898</v>
      </c>
      <c r="E28" s="24">
        <v>259178000</v>
      </c>
      <c r="F28" s="6">
        <v>266474531</v>
      </c>
      <c r="G28" s="25">
        <v>266474531</v>
      </c>
      <c r="H28" s="26">
        <v>0</v>
      </c>
      <c r="I28" s="24">
        <v>284461000</v>
      </c>
      <c r="J28" s="6">
        <v>284226000</v>
      </c>
      <c r="K28" s="25">
        <v>297362000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10168206</v>
      </c>
      <c r="C31" s="6">
        <v>22886601</v>
      </c>
      <c r="D31" s="23">
        <v>2312372</v>
      </c>
      <c r="E31" s="24">
        <v>6500000</v>
      </c>
      <c r="F31" s="6">
        <v>9399997</v>
      </c>
      <c r="G31" s="25">
        <v>9399997</v>
      </c>
      <c r="H31" s="26">
        <v>0</v>
      </c>
      <c r="I31" s="24">
        <v>8000000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235442375</v>
      </c>
      <c r="C32" s="7">
        <f aca="true" t="shared" si="5" ref="C32:K32">SUM(C28:C31)</f>
        <v>230436601</v>
      </c>
      <c r="D32" s="64">
        <f t="shared" si="5"/>
        <v>192858270</v>
      </c>
      <c r="E32" s="65">
        <f t="shared" si="5"/>
        <v>265678000</v>
      </c>
      <c r="F32" s="7">
        <f t="shared" si="5"/>
        <v>275874528</v>
      </c>
      <c r="G32" s="66">
        <f t="shared" si="5"/>
        <v>275874528</v>
      </c>
      <c r="H32" s="67">
        <f t="shared" si="5"/>
        <v>0</v>
      </c>
      <c r="I32" s="65">
        <f t="shared" si="5"/>
        <v>292461000</v>
      </c>
      <c r="J32" s="7">
        <f t="shared" si="5"/>
        <v>284226000</v>
      </c>
      <c r="K32" s="66">
        <f t="shared" si="5"/>
        <v>297362000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379991499</v>
      </c>
      <c r="C35" s="6">
        <v>98213583</v>
      </c>
      <c r="D35" s="23">
        <v>140430876</v>
      </c>
      <c r="E35" s="24">
        <v>253715000</v>
      </c>
      <c r="F35" s="6">
        <v>253715000</v>
      </c>
      <c r="G35" s="25">
        <v>253715000</v>
      </c>
      <c r="H35" s="26">
        <v>0</v>
      </c>
      <c r="I35" s="24">
        <v>274469325</v>
      </c>
      <c r="J35" s="6">
        <v>284669325</v>
      </c>
      <c r="K35" s="25">
        <v>307800000</v>
      </c>
    </row>
    <row r="36" spans="1:11" ht="13.5">
      <c r="A36" s="22" t="s">
        <v>39</v>
      </c>
      <c r="B36" s="6">
        <v>6529094634</v>
      </c>
      <c r="C36" s="6">
        <v>6274722281</v>
      </c>
      <c r="D36" s="23">
        <v>4438714022</v>
      </c>
      <c r="E36" s="24">
        <v>5044857570</v>
      </c>
      <c r="F36" s="6">
        <v>5044857570</v>
      </c>
      <c r="G36" s="25">
        <v>5044857570</v>
      </c>
      <c r="H36" s="26">
        <v>0</v>
      </c>
      <c r="I36" s="24">
        <v>4840183591</v>
      </c>
      <c r="J36" s="6">
        <v>5290283591</v>
      </c>
      <c r="K36" s="25">
        <v>5640351266</v>
      </c>
    </row>
    <row r="37" spans="1:11" ht="13.5">
      <c r="A37" s="22" t="s">
        <v>40</v>
      </c>
      <c r="B37" s="6">
        <v>323922676</v>
      </c>
      <c r="C37" s="6">
        <v>278452602</v>
      </c>
      <c r="D37" s="23">
        <v>335426940</v>
      </c>
      <c r="E37" s="24">
        <v>169250000</v>
      </c>
      <c r="F37" s="6">
        <v>169250000</v>
      </c>
      <c r="G37" s="25">
        <v>169250000</v>
      </c>
      <c r="H37" s="26">
        <v>0</v>
      </c>
      <c r="I37" s="24">
        <v>191190250</v>
      </c>
      <c r="J37" s="6">
        <v>193190250</v>
      </c>
      <c r="K37" s="25">
        <v>182560000</v>
      </c>
    </row>
    <row r="38" spans="1:11" ht="13.5">
      <c r="A38" s="22" t="s">
        <v>41</v>
      </c>
      <c r="B38" s="6">
        <v>654186279</v>
      </c>
      <c r="C38" s="6">
        <v>728880659</v>
      </c>
      <c r="D38" s="23">
        <v>833456103</v>
      </c>
      <c r="E38" s="24">
        <v>851000000</v>
      </c>
      <c r="F38" s="6">
        <v>851000000</v>
      </c>
      <c r="G38" s="25">
        <v>851000000</v>
      </c>
      <c r="H38" s="26">
        <v>0</v>
      </c>
      <c r="I38" s="24">
        <v>651600000</v>
      </c>
      <c r="J38" s="6">
        <v>657500000</v>
      </c>
      <c r="K38" s="25">
        <v>667500000</v>
      </c>
    </row>
    <row r="39" spans="1:11" ht="13.5">
      <c r="A39" s="22" t="s">
        <v>42</v>
      </c>
      <c r="B39" s="6">
        <v>5930977178</v>
      </c>
      <c r="C39" s="6">
        <v>5365602603</v>
      </c>
      <c r="D39" s="23">
        <v>3410261855</v>
      </c>
      <c r="E39" s="24">
        <v>4278322570</v>
      </c>
      <c r="F39" s="6">
        <v>4278322570</v>
      </c>
      <c r="G39" s="25">
        <v>4278322570</v>
      </c>
      <c r="H39" s="26">
        <v>0</v>
      </c>
      <c r="I39" s="24">
        <v>4271862666</v>
      </c>
      <c r="J39" s="6">
        <v>4724262666</v>
      </c>
      <c r="K39" s="25">
        <v>5098091266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38137712</v>
      </c>
      <c r="C42" s="6">
        <v>239131595</v>
      </c>
      <c r="D42" s="23">
        <v>155081822</v>
      </c>
      <c r="E42" s="24">
        <v>316614408</v>
      </c>
      <c r="F42" s="6">
        <v>337613733</v>
      </c>
      <c r="G42" s="25">
        <v>337613733</v>
      </c>
      <c r="H42" s="26">
        <v>234389174</v>
      </c>
      <c r="I42" s="24">
        <v>357006422</v>
      </c>
      <c r="J42" s="6">
        <v>328883108</v>
      </c>
      <c r="K42" s="25">
        <v>340632912</v>
      </c>
    </row>
    <row r="43" spans="1:11" ht="13.5">
      <c r="A43" s="22" t="s">
        <v>45</v>
      </c>
      <c r="B43" s="6">
        <v>-155458724</v>
      </c>
      <c r="C43" s="6">
        <v>-271943719</v>
      </c>
      <c r="D43" s="23">
        <v>-190877462</v>
      </c>
      <c r="E43" s="24">
        <v>-248348000</v>
      </c>
      <c r="F43" s="6">
        <v>-248348000</v>
      </c>
      <c r="G43" s="25">
        <v>-248348000</v>
      </c>
      <c r="H43" s="26">
        <v>-263784767</v>
      </c>
      <c r="I43" s="24">
        <v>-232200508</v>
      </c>
      <c r="J43" s="6">
        <v>-223226000</v>
      </c>
      <c r="K43" s="25">
        <v>-297362000</v>
      </c>
    </row>
    <row r="44" spans="1:11" ht="13.5">
      <c r="A44" s="22" t="s">
        <v>46</v>
      </c>
      <c r="B44" s="6">
        <v>46933131</v>
      </c>
      <c r="C44" s="6">
        <v>62357755</v>
      </c>
      <c r="D44" s="23">
        <v>-721685</v>
      </c>
      <c r="E44" s="24">
        <v>-730004</v>
      </c>
      <c r="F44" s="6">
        <v>-730000</v>
      </c>
      <c r="G44" s="25">
        <v>-730000</v>
      </c>
      <c r="H44" s="26">
        <v>18425</v>
      </c>
      <c r="I44" s="24">
        <v>10450066</v>
      </c>
      <c r="J44" s="6">
        <v>5798875</v>
      </c>
      <c r="K44" s="25">
        <v>-4951000</v>
      </c>
    </row>
    <row r="45" spans="1:11" ht="13.5">
      <c r="A45" s="34" t="s">
        <v>47</v>
      </c>
      <c r="B45" s="7">
        <v>8336654</v>
      </c>
      <c r="C45" s="7">
        <v>37882285</v>
      </c>
      <c r="D45" s="64">
        <v>-3853509</v>
      </c>
      <c r="E45" s="65">
        <v>99632403</v>
      </c>
      <c r="F45" s="7">
        <v>120631733</v>
      </c>
      <c r="G45" s="66">
        <v>120631733</v>
      </c>
      <c r="H45" s="67">
        <v>12480534</v>
      </c>
      <c r="I45" s="65">
        <v>224641842</v>
      </c>
      <c r="J45" s="7">
        <v>336097825</v>
      </c>
      <c r="K45" s="66">
        <v>374417737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92936706</v>
      </c>
      <c r="C48" s="6">
        <v>54066445</v>
      </c>
      <c r="D48" s="23">
        <v>10914080</v>
      </c>
      <c r="E48" s="24">
        <v>213315000</v>
      </c>
      <c r="F48" s="6">
        <v>213315000</v>
      </c>
      <c r="G48" s="25">
        <v>213315000</v>
      </c>
      <c r="H48" s="26">
        <v>0</v>
      </c>
      <c r="I48" s="24">
        <v>213832325</v>
      </c>
      <c r="J48" s="6">
        <v>193932325</v>
      </c>
      <c r="K48" s="25">
        <v>194000000</v>
      </c>
    </row>
    <row r="49" spans="1:11" ht="13.5">
      <c r="A49" s="22" t="s">
        <v>50</v>
      </c>
      <c r="B49" s="6">
        <f>+B75</f>
        <v>204686911.01198727</v>
      </c>
      <c r="C49" s="6">
        <f aca="true" t="shared" si="6" ref="C49:K49">+C75</f>
        <v>334704872.12522316</v>
      </c>
      <c r="D49" s="23">
        <f t="shared" si="6"/>
        <v>351395245.69075793</v>
      </c>
      <c r="E49" s="24">
        <f t="shared" si="6"/>
        <v>210483031.36890566</v>
      </c>
      <c r="F49" s="6">
        <f t="shared" si="6"/>
        <v>209638328.89127484</v>
      </c>
      <c r="G49" s="25">
        <f t="shared" si="6"/>
        <v>209638328.89127484</v>
      </c>
      <c r="H49" s="26">
        <f t="shared" si="6"/>
        <v>0</v>
      </c>
      <c r="I49" s="24">
        <f t="shared" si="6"/>
        <v>208399244.98121768</v>
      </c>
      <c r="J49" s="6">
        <f t="shared" si="6"/>
        <v>186829998.86618775</v>
      </c>
      <c r="K49" s="25">
        <f t="shared" si="6"/>
        <v>149368178.29007503</v>
      </c>
    </row>
    <row r="50" spans="1:11" ht="13.5">
      <c r="A50" s="34" t="s">
        <v>51</v>
      </c>
      <c r="B50" s="7">
        <f>+B48-B49</f>
        <v>-111750205.01198727</v>
      </c>
      <c r="C50" s="7">
        <f aca="true" t="shared" si="7" ref="C50:K50">+C48-C49</f>
        <v>-280638427.12522316</v>
      </c>
      <c r="D50" s="64">
        <f t="shared" si="7"/>
        <v>-340481165.69075793</v>
      </c>
      <c r="E50" s="65">
        <f t="shared" si="7"/>
        <v>2831968.6310943365</v>
      </c>
      <c r="F50" s="7">
        <f t="shared" si="7"/>
        <v>3676671.1087251604</v>
      </c>
      <c r="G50" s="66">
        <f t="shared" si="7"/>
        <v>3676671.1087251604</v>
      </c>
      <c r="H50" s="67">
        <f t="shared" si="7"/>
        <v>0</v>
      </c>
      <c r="I50" s="65">
        <f t="shared" si="7"/>
        <v>5433080.018782318</v>
      </c>
      <c r="J50" s="7">
        <f t="shared" si="7"/>
        <v>7102326.133812249</v>
      </c>
      <c r="K50" s="66">
        <f t="shared" si="7"/>
        <v>44631821.709924966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6507047917</v>
      </c>
      <c r="C53" s="6">
        <v>6263525880</v>
      </c>
      <c r="D53" s="23">
        <v>4426970933</v>
      </c>
      <c r="E53" s="24">
        <v>5009138961</v>
      </c>
      <c r="F53" s="6">
        <v>5019335489</v>
      </c>
      <c r="G53" s="25">
        <v>5019335489</v>
      </c>
      <c r="H53" s="26">
        <v>4743460961</v>
      </c>
      <c r="I53" s="24">
        <v>4816341166</v>
      </c>
      <c r="J53" s="6">
        <v>5266341166</v>
      </c>
      <c r="K53" s="25">
        <v>5616341166</v>
      </c>
    </row>
    <row r="54" spans="1:11" ht="13.5">
      <c r="A54" s="22" t="s">
        <v>97</v>
      </c>
      <c r="B54" s="6">
        <v>484426373</v>
      </c>
      <c r="C54" s="6">
        <v>474550345</v>
      </c>
      <c r="D54" s="23">
        <v>398725673</v>
      </c>
      <c r="E54" s="24">
        <v>78340000</v>
      </c>
      <c r="F54" s="6">
        <v>78340000</v>
      </c>
      <c r="G54" s="25">
        <v>78340000</v>
      </c>
      <c r="H54" s="26">
        <v>0</v>
      </c>
      <c r="I54" s="24">
        <v>82430000</v>
      </c>
      <c r="J54" s="6">
        <v>86963000</v>
      </c>
      <c r="K54" s="25">
        <v>106963000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21840000</v>
      </c>
      <c r="J55" s="6">
        <v>14000000</v>
      </c>
      <c r="K55" s="25">
        <v>81000000</v>
      </c>
    </row>
    <row r="56" spans="1:11" ht="13.5">
      <c r="A56" s="22" t="s">
        <v>55</v>
      </c>
      <c r="B56" s="6">
        <v>16623310</v>
      </c>
      <c r="C56" s="6">
        <v>31127831</v>
      </c>
      <c r="D56" s="23">
        <v>41532840</v>
      </c>
      <c r="E56" s="24">
        <v>44905000</v>
      </c>
      <c r="F56" s="6">
        <v>0</v>
      </c>
      <c r="G56" s="25">
        <v>0</v>
      </c>
      <c r="H56" s="26">
        <v>0</v>
      </c>
      <c r="I56" s="24">
        <v>103638020</v>
      </c>
      <c r="J56" s="6">
        <v>93969731</v>
      </c>
      <c r="K56" s="25">
        <v>121436593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4542446</v>
      </c>
      <c r="C59" s="6">
        <v>4542446</v>
      </c>
      <c r="D59" s="23">
        <v>13797000</v>
      </c>
      <c r="E59" s="24">
        <v>13797000</v>
      </c>
      <c r="F59" s="6">
        <v>13797000</v>
      </c>
      <c r="G59" s="25">
        <v>13797000</v>
      </c>
      <c r="H59" s="26">
        <v>13797000</v>
      </c>
      <c r="I59" s="24">
        <v>15200000</v>
      </c>
      <c r="J59" s="6">
        <v>16228000</v>
      </c>
      <c r="K59" s="25">
        <v>16228000</v>
      </c>
    </row>
    <row r="60" spans="1:11" ht="13.5">
      <c r="A60" s="33" t="s">
        <v>58</v>
      </c>
      <c r="B60" s="6">
        <v>38874000</v>
      </c>
      <c r="C60" s="6">
        <v>38874000</v>
      </c>
      <c r="D60" s="23">
        <v>74397000</v>
      </c>
      <c r="E60" s="24">
        <v>14514000</v>
      </c>
      <c r="F60" s="6">
        <v>75114000</v>
      </c>
      <c r="G60" s="25">
        <v>75114000</v>
      </c>
      <c r="H60" s="26">
        <v>75114000</v>
      </c>
      <c r="I60" s="24">
        <v>15826000</v>
      </c>
      <c r="J60" s="6">
        <v>16945000</v>
      </c>
      <c r="K60" s="25">
        <v>16945000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24500</v>
      </c>
      <c r="C62" s="92">
        <v>24500</v>
      </c>
      <c r="D62" s="93">
        <v>27600</v>
      </c>
      <c r="E62" s="91">
        <v>27600</v>
      </c>
      <c r="F62" s="92">
        <v>27600</v>
      </c>
      <c r="G62" s="93">
        <v>27600</v>
      </c>
      <c r="H62" s="94">
        <v>27600</v>
      </c>
      <c r="I62" s="91">
        <v>27600</v>
      </c>
      <c r="J62" s="92">
        <v>27600</v>
      </c>
      <c r="K62" s="93">
        <v>27600</v>
      </c>
    </row>
    <row r="63" spans="1:11" ht="13.5">
      <c r="A63" s="90" t="s">
        <v>61</v>
      </c>
      <c r="B63" s="91">
        <v>47428</v>
      </c>
      <c r="C63" s="92">
        <v>47428</v>
      </c>
      <c r="D63" s="93">
        <v>12370</v>
      </c>
      <c r="E63" s="91">
        <v>12370</v>
      </c>
      <c r="F63" s="92">
        <v>12370</v>
      </c>
      <c r="G63" s="93">
        <v>12370</v>
      </c>
      <c r="H63" s="94">
        <v>12370</v>
      </c>
      <c r="I63" s="91">
        <v>12370</v>
      </c>
      <c r="J63" s="92">
        <v>12370</v>
      </c>
      <c r="K63" s="93">
        <v>12370</v>
      </c>
    </row>
    <row r="64" spans="1:11" ht="13.5">
      <c r="A64" s="90" t="s">
        <v>62</v>
      </c>
      <c r="B64" s="91">
        <v>0</v>
      </c>
      <c r="C64" s="92">
        <v>0</v>
      </c>
      <c r="D64" s="93">
        <v>29983</v>
      </c>
      <c r="E64" s="91">
        <v>29983</v>
      </c>
      <c r="F64" s="92">
        <v>29983</v>
      </c>
      <c r="G64" s="93">
        <v>29983</v>
      </c>
      <c r="H64" s="94">
        <v>29983</v>
      </c>
      <c r="I64" s="91">
        <v>29983</v>
      </c>
      <c r="J64" s="92">
        <v>29983</v>
      </c>
      <c r="K64" s="93">
        <v>29983</v>
      </c>
    </row>
    <row r="65" spans="1:11" ht="13.5">
      <c r="A65" s="90" t="s">
        <v>63</v>
      </c>
      <c r="B65" s="91">
        <v>29374</v>
      </c>
      <c r="C65" s="92">
        <v>29374</v>
      </c>
      <c r="D65" s="93">
        <v>119333</v>
      </c>
      <c r="E65" s="91">
        <v>119333</v>
      </c>
      <c r="F65" s="92">
        <v>119333</v>
      </c>
      <c r="G65" s="93">
        <v>119333</v>
      </c>
      <c r="H65" s="94">
        <v>119333</v>
      </c>
      <c r="I65" s="91">
        <v>119333</v>
      </c>
      <c r="J65" s="92">
        <v>119333</v>
      </c>
      <c r="K65" s="93">
        <v>119333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0.6933946233376891</v>
      </c>
      <c r="C70" s="5">
        <f aca="true" t="shared" si="8" ref="C70:K70">IF(ISERROR(C71/C72),0,(C71/C72))</f>
        <v>1.0458141804795114</v>
      </c>
      <c r="D70" s="5">
        <f t="shared" si="8"/>
        <v>0.813032639157443</v>
      </c>
      <c r="E70" s="5">
        <f t="shared" si="8"/>
        <v>0.7496204344531555</v>
      </c>
      <c r="F70" s="5">
        <f t="shared" si="8"/>
        <v>0.7207749605075395</v>
      </c>
      <c r="G70" s="5">
        <f t="shared" si="8"/>
        <v>0.7207749605075395</v>
      </c>
      <c r="H70" s="5">
        <f t="shared" si="8"/>
        <v>0</v>
      </c>
      <c r="I70" s="5">
        <f t="shared" si="8"/>
        <v>0.7481665499818241</v>
      </c>
      <c r="J70" s="5">
        <f t="shared" si="8"/>
        <v>0.757668715772068</v>
      </c>
      <c r="K70" s="5">
        <f t="shared" si="8"/>
        <v>0.7919580675611391</v>
      </c>
    </row>
    <row r="71" spans="1:11" ht="12.75" hidden="1">
      <c r="A71" s="1" t="s">
        <v>103</v>
      </c>
      <c r="B71" s="1">
        <f>+B83</f>
        <v>472610833</v>
      </c>
      <c r="C71" s="1">
        <f aca="true" t="shared" si="9" ref="C71:K71">+C83</f>
        <v>766991766</v>
      </c>
      <c r="D71" s="1">
        <f t="shared" si="9"/>
        <v>635282067</v>
      </c>
      <c r="E71" s="1">
        <f t="shared" si="9"/>
        <v>760198632</v>
      </c>
      <c r="F71" s="1">
        <f t="shared" si="9"/>
        <v>730946025</v>
      </c>
      <c r="G71" s="1">
        <f t="shared" si="9"/>
        <v>730946025</v>
      </c>
      <c r="H71" s="1">
        <f t="shared" si="9"/>
        <v>855637121</v>
      </c>
      <c r="I71" s="1">
        <f t="shared" si="9"/>
        <v>777972009</v>
      </c>
      <c r="J71" s="1">
        <f t="shared" si="9"/>
        <v>835771480</v>
      </c>
      <c r="K71" s="1">
        <f t="shared" si="9"/>
        <v>953920620</v>
      </c>
    </row>
    <row r="72" spans="1:11" ht="12.75" hidden="1">
      <c r="A72" s="1" t="s">
        <v>104</v>
      </c>
      <c r="B72" s="1">
        <f>+B77</f>
        <v>681589988</v>
      </c>
      <c r="C72" s="1">
        <f aca="true" t="shared" si="10" ref="C72:K72">+C77</f>
        <v>733392012</v>
      </c>
      <c r="D72" s="1">
        <f t="shared" si="10"/>
        <v>781373387</v>
      </c>
      <c r="E72" s="1">
        <f t="shared" si="10"/>
        <v>1014111405</v>
      </c>
      <c r="F72" s="1">
        <f t="shared" si="10"/>
        <v>1014111290</v>
      </c>
      <c r="G72" s="1">
        <f t="shared" si="10"/>
        <v>1014111290</v>
      </c>
      <c r="H72" s="1">
        <f t="shared" si="10"/>
        <v>0</v>
      </c>
      <c r="I72" s="1">
        <f t="shared" si="10"/>
        <v>1039838000</v>
      </c>
      <c r="J72" s="1">
        <f t="shared" si="10"/>
        <v>1103083000</v>
      </c>
      <c r="K72" s="1">
        <f t="shared" si="10"/>
        <v>1204509000</v>
      </c>
    </row>
    <row r="73" spans="1:11" ht="12.75" hidden="1">
      <c r="A73" s="1" t="s">
        <v>105</v>
      </c>
      <c r="B73" s="1">
        <f>+B74</f>
        <v>-181965018.6666667</v>
      </c>
      <c r="C73" s="1">
        <f aca="true" t="shared" si="11" ref="C73:K73">+(C78+C80+C81+C82)-(B78+B80+B81+B82)</f>
        <v>-250631339</v>
      </c>
      <c r="D73" s="1">
        <f t="shared" si="11"/>
        <v>59197593</v>
      </c>
      <c r="E73" s="1">
        <f t="shared" si="11"/>
        <v>-42971397</v>
      </c>
      <c r="F73" s="1">
        <f>+(F78+F80+F81+F82)-(D78+D80+D81+D82)</f>
        <v>-42971397</v>
      </c>
      <c r="G73" s="1">
        <f>+(G78+G80+G81+G82)-(D78+D80+D81+D82)</f>
        <v>-42971397</v>
      </c>
      <c r="H73" s="1">
        <f>+(H78+H80+H81+H82)-(D78+D80+D81+D82)</f>
        <v>-100356397</v>
      </c>
      <c r="I73" s="1">
        <f>+(I78+I80+I81+I82)-(E78+E80+E81+E82)</f>
        <v>20406175</v>
      </c>
      <c r="J73" s="1">
        <f t="shared" si="11"/>
        <v>30000000</v>
      </c>
      <c r="K73" s="1">
        <f t="shared" si="11"/>
        <v>30008825</v>
      </c>
    </row>
    <row r="74" spans="1:11" ht="12.75" hidden="1">
      <c r="A74" s="1" t="s">
        <v>106</v>
      </c>
      <c r="B74" s="1">
        <f>+TREND(C74:E74)</f>
        <v>-181965018.6666667</v>
      </c>
      <c r="C74" s="1">
        <f>+C73</f>
        <v>-250631339</v>
      </c>
      <c r="D74" s="1">
        <f aca="true" t="shared" si="12" ref="D74:K74">+D73</f>
        <v>59197593</v>
      </c>
      <c r="E74" s="1">
        <f t="shared" si="12"/>
        <v>-42971397</v>
      </c>
      <c r="F74" s="1">
        <f t="shared" si="12"/>
        <v>-42971397</v>
      </c>
      <c r="G74" s="1">
        <f t="shared" si="12"/>
        <v>-42971397</v>
      </c>
      <c r="H74" s="1">
        <f t="shared" si="12"/>
        <v>-100356397</v>
      </c>
      <c r="I74" s="1">
        <f t="shared" si="12"/>
        <v>20406175</v>
      </c>
      <c r="J74" s="1">
        <f t="shared" si="12"/>
        <v>30000000</v>
      </c>
      <c r="K74" s="1">
        <f t="shared" si="12"/>
        <v>30008825</v>
      </c>
    </row>
    <row r="75" spans="1:11" ht="12.75" hidden="1">
      <c r="A75" s="1" t="s">
        <v>107</v>
      </c>
      <c r="B75" s="1">
        <f>+B84-(((B80+B81+B78)*B70)-B79)</f>
        <v>204686911.01198727</v>
      </c>
      <c r="C75" s="1">
        <f aca="true" t="shared" si="13" ref="C75:K75">+C84-(((C80+C81+C78)*C70)-C79)</f>
        <v>334704872.12522316</v>
      </c>
      <c r="D75" s="1">
        <f t="shared" si="13"/>
        <v>351395245.69075793</v>
      </c>
      <c r="E75" s="1">
        <f t="shared" si="13"/>
        <v>210483031.36890566</v>
      </c>
      <c r="F75" s="1">
        <f t="shared" si="13"/>
        <v>209638328.89127484</v>
      </c>
      <c r="G75" s="1">
        <f t="shared" si="13"/>
        <v>209638328.89127484</v>
      </c>
      <c r="H75" s="1">
        <f t="shared" si="13"/>
        <v>0</v>
      </c>
      <c r="I75" s="1">
        <f t="shared" si="13"/>
        <v>208399244.98121768</v>
      </c>
      <c r="J75" s="1">
        <f t="shared" si="13"/>
        <v>186829998.86618775</v>
      </c>
      <c r="K75" s="1">
        <f t="shared" si="13"/>
        <v>149368178.29007503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681589988</v>
      </c>
      <c r="C77" s="3">
        <v>733392012</v>
      </c>
      <c r="D77" s="3">
        <v>781373387</v>
      </c>
      <c r="E77" s="3">
        <v>1014111405</v>
      </c>
      <c r="F77" s="3">
        <v>1014111290</v>
      </c>
      <c r="G77" s="3">
        <v>1014111290</v>
      </c>
      <c r="H77" s="3">
        <v>0</v>
      </c>
      <c r="I77" s="3">
        <v>1039838000</v>
      </c>
      <c r="J77" s="3">
        <v>1103083000</v>
      </c>
      <c r="K77" s="3">
        <v>1204509000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292451029</v>
      </c>
      <c r="C79" s="3">
        <v>255023901</v>
      </c>
      <c r="D79" s="3">
        <v>286956873</v>
      </c>
      <c r="E79" s="3">
        <v>143000000</v>
      </c>
      <c r="F79" s="3">
        <v>143000000</v>
      </c>
      <c r="G79" s="3">
        <v>143000000</v>
      </c>
      <c r="H79" s="3">
        <v>0</v>
      </c>
      <c r="I79" s="3">
        <v>165000000</v>
      </c>
      <c r="J79" s="3">
        <v>166000000</v>
      </c>
      <c r="K79" s="3">
        <v>155000000</v>
      </c>
    </row>
    <row r="80" spans="1:11" ht="12.75" hidden="1">
      <c r="A80" s="2" t="s">
        <v>67</v>
      </c>
      <c r="B80" s="3">
        <v>275269351</v>
      </c>
      <c r="C80" s="3">
        <v>41158804</v>
      </c>
      <c r="D80" s="3">
        <v>65884709</v>
      </c>
      <c r="E80" s="3">
        <v>50000000</v>
      </c>
      <c r="F80" s="3">
        <v>50000000</v>
      </c>
      <c r="G80" s="3">
        <v>50000000</v>
      </c>
      <c r="H80" s="3">
        <v>0</v>
      </c>
      <c r="I80" s="3">
        <v>50000000</v>
      </c>
      <c r="J80" s="3">
        <v>80000000</v>
      </c>
      <c r="K80" s="3">
        <v>110000000</v>
      </c>
    </row>
    <row r="81" spans="1:11" ht="12.75" hidden="1">
      <c r="A81" s="2" t="s">
        <v>68</v>
      </c>
      <c r="B81" s="3">
        <v>14831700</v>
      </c>
      <c r="C81" s="3">
        <v>0</v>
      </c>
      <c r="D81" s="3">
        <v>34471688</v>
      </c>
      <c r="E81" s="3">
        <v>7385000</v>
      </c>
      <c r="F81" s="3">
        <v>7385000</v>
      </c>
      <c r="G81" s="3">
        <v>7385000</v>
      </c>
      <c r="H81" s="3">
        <v>0</v>
      </c>
      <c r="I81" s="3">
        <v>27791175</v>
      </c>
      <c r="J81" s="3">
        <v>27791175</v>
      </c>
      <c r="K81" s="3">
        <v>27800000</v>
      </c>
    </row>
    <row r="82" spans="1:11" ht="12.75" hidden="1">
      <c r="A82" s="2" t="s">
        <v>69</v>
      </c>
      <c r="B82" s="3">
        <v>1689092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472610833</v>
      </c>
      <c r="C83" s="3">
        <v>766991766</v>
      </c>
      <c r="D83" s="3">
        <v>635282067</v>
      </c>
      <c r="E83" s="3">
        <v>760198632</v>
      </c>
      <c r="F83" s="3">
        <v>730946025</v>
      </c>
      <c r="G83" s="3">
        <v>730946025</v>
      </c>
      <c r="H83" s="3">
        <v>855637121</v>
      </c>
      <c r="I83" s="3">
        <v>777972009</v>
      </c>
      <c r="J83" s="3">
        <v>835771480</v>
      </c>
      <c r="K83" s="3">
        <v>953920620</v>
      </c>
    </row>
    <row r="84" spans="1:11" ht="12.75" hidden="1">
      <c r="A84" s="2" t="s">
        <v>71</v>
      </c>
      <c r="B84" s="3">
        <v>113390391</v>
      </c>
      <c r="C84" s="3">
        <v>122725432</v>
      </c>
      <c r="D84" s="3">
        <v>146031399</v>
      </c>
      <c r="E84" s="3">
        <v>110500000</v>
      </c>
      <c r="F84" s="3">
        <v>108000000</v>
      </c>
      <c r="G84" s="3">
        <v>108000000</v>
      </c>
      <c r="H84" s="3">
        <v>0</v>
      </c>
      <c r="I84" s="3">
        <v>101600000</v>
      </c>
      <c r="J84" s="3">
        <v>102500000</v>
      </c>
      <c r="K84" s="3">
        <v>103500000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167338671</v>
      </c>
      <c r="C5" s="6">
        <v>171818639</v>
      </c>
      <c r="D5" s="23">
        <v>176950820</v>
      </c>
      <c r="E5" s="24">
        <v>256483914</v>
      </c>
      <c r="F5" s="6">
        <v>256483914</v>
      </c>
      <c r="G5" s="25">
        <v>256483914</v>
      </c>
      <c r="H5" s="26">
        <v>0</v>
      </c>
      <c r="I5" s="24">
        <v>283491932</v>
      </c>
      <c r="J5" s="6">
        <v>299934465</v>
      </c>
      <c r="K5" s="25">
        <v>311430859</v>
      </c>
    </row>
    <row r="6" spans="1:11" ht="13.5">
      <c r="A6" s="22" t="s">
        <v>18</v>
      </c>
      <c r="B6" s="6">
        <v>1291126823</v>
      </c>
      <c r="C6" s="6">
        <v>1755203448</v>
      </c>
      <c r="D6" s="23">
        <v>1898988141</v>
      </c>
      <c r="E6" s="24">
        <v>2666977683</v>
      </c>
      <c r="F6" s="6">
        <v>2666977683</v>
      </c>
      <c r="G6" s="25">
        <v>2666977683</v>
      </c>
      <c r="H6" s="26">
        <v>0</v>
      </c>
      <c r="I6" s="24">
        <v>2502924414</v>
      </c>
      <c r="J6" s="6">
        <v>2758017952</v>
      </c>
      <c r="K6" s="25">
        <v>3002772482</v>
      </c>
    </row>
    <row r="7" spans="1:11" ht="13.5">
      <c r="A7" s="22" t="s">
        <v>19</v>
      </c>
      <c r="B7" s="6">
        <v>55475086</v>
      </c>
      <c r="C7" s="6">
        <v>59096131</v>
      </c>
      <c r="D7" s="23">
        <v>34353946</v>
      </c>
      <c r="E7" s="24">
        <v>30657317</v>
      </c>
      <c r="F7" s="6">
        <v>30657317</v>
      </c>
      <c r="G7" s="25">
        <v>30657317</v>
      </c>
      <c r="H7" s="26">
        <v>0</v>
      </c>
      <c r="I7" s="24">
        <v>27951948</v>
      </c>
      <c r="J7" s="6">
        <v>29325202</v>
      </c>
      <c r="K7" s="25">
        <v>30727051</v>
      </c>
    </row>
    <row r="8" spans="1:11" ht="13.5">
      <c r="A8" s="22" t="s">
        <v>20</v>
      </c>
      <c r="B8" s="6">
        <v>255946040</v>
      </c>
      <c r="C8" s="6">
        <v>289420589</v>
      </c>
      <c r="D8" s="23">
        <v>415669055</v>
      </c>
      <c r="E8" s="24">
        <v>389946839</v>
      </c>
      <c r="F8" s="6">
        <v>389946839</v>
      </c>
      <c r="G8" s="25">
        <v>389946839</v>
      </c>
      <c r="H8" s="26">
        <v>0</v>
      </c>
      <c r="I8" s="24">
        <v>545687974</v>
      </c>
      <c r="J8" s="6">
        <v>794189392</v>
      </c>
      <c r="K8" s="25">
        <v>865473959</v>
      </c>
    </row>
    <row r="9" spans="1:11" ht="13.5">
      <c r="A9" s="22" t="s">
        <v>21</v>
      </c>
      <c r="B9" s="6">
        <v>177027961</v>
      </c>
      <c r="C9" s="6">
        <v>304361978</v>
      </c>
      <c r="D9" s="23">
        <v>283616446</v>
      </c>
      <c r="E9" s="24">
        <v>255646226</v>
      </c>
      <c r="F9" s="6">
        <v>255646226</v>
      </c>
      <c r="G9" s="25">
        <v>255646226</v>
      </c>
      <c r="H9" s="26">
        <v>0</v>
      </c>
      <c r="I9" s="24">
        <v>215433781</v>
      </c>
      <c r="J9" s="6">
        <v>227550257</v>
      </c>
      <c r="K9" s="25">
        <v>239702500</v>
      </c>
    </row>
    <row r="10" spans="1:11" ht="25.5">
      <c r="A10" s="27" t="s">
        <v>96</v>
      </c>
      <c r="B10" s="28">
        <f>SUM(B5:B9)</f>
        <v>1946914581</v>
      </c>
      <c r="C10" s="29">
        <f aca="true" t="shared" si="0" ref="C10:K10">SUM(C5:C9)</f>
        <v>2579900785</v>
      </c>
      <c r="D10" s="30">
        <f t="shared" si="0"/>
        <v>2809578408</v>
      </c>
      <c r="E10" s="28">
        <f t="shared" si="0"/>
        <v>3599711979</v>
      </c>
      <c r="F10" s="29">
        <f t="shared" si="0"/>
        <v>3599711979</v>
      </c>
      <c r="G10" s="31">
        <f t="shared" si="0"/>
        <v>3599711979</v>
      </c>
      <c r="H10" s="32">
        <f t="shared" si="0"/>
        <v>0</v>
      </c>
      <c r="I10" s="28">
        <f t="shared" si="0"/>
        <v>3575490049</v>
      </c>
      <c r="J10" s="29">
        <f t="shared" si="0"/>
        <v>4109017268</v>
      </c>
      <c r="K10" s="31">
        <f t="shared" si="0"/>
        <v>4450106851</v>
      </c>
    </row>
    <row r="11" spans="1:11" ht="13.5">
      <c r="A11" s="22" t="s">
        <v>22</v>
      </c>
      <c r="B11" s="6">
        <v>349932528</v>
      </c>
      <c r="C11" s="6">
        <v>442031250</v>
      </c>
      <c r="D11" s="23">
        <v>516860752</v>
      </c>
      <c r="E11" s="24">
        <v>481335880</v>
      </c>
      <c r="F11" s="6">
        <v>481335880</v>
      </c>
      <c r="G11" s="25">
        <v>481335880</v>
      </c>
      <c r="H11" s="26">
        <v>0</v>
      </c>
      <c r="I11" s="24">
        <v>529540124</v>
      </c>
      <c r="J11" s="6">
        <v>558634758</v>
      </c>
      <c r="K11" s="25">
        <v>590216471</v>
      </c>
    </row>
    <row r="12" spans="1:11" ht="13.5">
      <c r="A12" s="22" t="s">
        <v>23</v>
      </c>
      <c r="B12" s="6">
        <v>22716784</v>
      </c>
      <c r="C12" s="6">
        <v>23721452</v>
      </c>
      <c r="D12" s="23">
        <v>27238004</v>
      </c>
      <c r="E12" s="24">
        <v>28766009</v>
      </c>
      <c r="F12" s="6">
        <v>28766009</v>
      </c>
      <c r="G12" s="25">
        <v>28766009</v>
      </c>
      <c r="H12" s="26">
        <v>0</v>
      </c>
      <c r="I12" s="24">
        <v>28076261</v>
      </c>
      <c r="J12" s="6">
        <v>29704684</v>
      </c>
      <c r="K12" s="25">
        <v>31338442</v>
      </c>
    </row>
    <row r="13" spans="1:11" ht="13.5">
      <c r="A13" s="22" t="s">
        <v>97</v>
      </c>
      <c r="B13" s="6">
        <v>407697656</v>
      </c>
      <c r="C13" s="6">
        <v>415867906</v>
      </c>
      <c r="D13" s="23">
        <v>371499590</v>
      </c>
      <c r="E13" s="24">
        <v>429945146</v>
      </c>
      <c r="F13" s="6">
        <v>429945146</v>
      </c>
      <c r="G13" s="25">
        <v>429945146</v>
      </c>
      <c r="H13" s="26">
        <v>0</v>
      </c>
      <c r="I13" s="24">
        <v>288510205</v>
      </c>
      <c r="J13" s="6">
        <v>318634597</v>
      </c>
      <c r="K13" s="25">
        <v>337110504</v>
      </c>
    </row>
    <row r="14" spans="1:11" ht="13.5">
      <c r="A14" s="22" t="s">
        <v>24</v>
      </c>
      <c r="B14" s="6">
        <v>45015020</v>
      </c>
      <c r="C14" s="6">
        <v>42848219</v>
      </c>
      <c r="D14" s="23">
        <v>42205566</v>
      </c>
      <c r="E14" s="24">
        <v>80675175</v>
      </c>
      <c r="F14" s="6">
        <v>80675175</v>
      </c>
      <c r="G14" s="25">
        <v>80675175</v>
      </c>
      <c r="H14" s="26">
        <v>0</v>
      </c>
      <c r="I14" s="24">
        <v>50043998</v>
      </c>
      <c r="J14" s="6">
        <v>49109501</v>
      </c>
      <c r="K14" s="25">
        <v>47861562</v>
      </c>
    </row>
    <row r="15" spans="1:11" ht="13.5">
      <c r="A15" s="22" t="s">
        <v>25</v>
      </c>
      <c r="B15" s="6">
        <v>800041628</v>
      </c>
      <c r="C15" s="6">
        <v>1208422745</v>
      </c>
      <c r="D15" s="23">
        <v>1543620943</v>
      </c>
      <c r="E15" s="24">
        <v>1733246825</v>
      </c>
      <c r="F15" s="6">
        <v>1733246825</v>
      </c>
      <c r="G15" s="25">
        <v>1733246825</v>
      </c>
      <c r="H15" s="26">
        <v>0</v>
      </c>
      <c r="I15" s="24">
        <v>1809716169</v>
      </c>
      <c r="J15" s="6">
        <v>2011694426</v>
      </c>
      <c r="K15" s="25">
        <v>2208968382</v>
      </c>
    </row>
    <row r="16" spans="1:11" ht="13.5">
      <c r="A16" s="33" t="s">
        <v>26</v>
      </c>
      <c r="B16" s="6">
        <v>586729</v>
      </c>
      <c r="C16" s="6">
        <v>1102302</v>
      </c>
      <c r="D16" s="23">
        <v>476400</v>
      </c>
      <c r="E16" s="24">
        <v>57163011</v>
      </c>
      <c r="F16" s="6">
        <v>57163011</v>
      </c>
      <c r="G16" s="25">
        <v>57163011</v>
      </c>
      <c r="H16" s="26">
        <v>0</v>
      </c>
      <c r="I16" s="24">
        <v>24313972</v>
      </c>
      <c r="J16" s="6">
        <v>24706124</v>
      </c>
      <c r="K16" s="25">
        <v>25104082</v>
      </c>
    </row>
    <row r="17" spans="1:11" ht="13.5">
      <c r="A17" s="22" t="s">
        <v>27</v>
      </c>
      <c r="B17" s="6">
        <v>577606508</v>
      </c>
      <c r="C17" s="6">
        <v>849078637</v>
      </c>
      <c r="D17" s="23">
        <v>1045636387</v>
      </c>
      <c r="E17" s="24">
        <v>750191533</v>
      </c>
      <c r="F17" s="6">
        <v>750191533</v>
      </c>
      <c r="G17" s="25">
        <v>750191533</v>
      </c>
      <c r="H17" s="26">
        <v>0</v>
      </c>
      <c r="I17" s="24">
        <v>837509841</v>
      </c>
      <c r="J17" s="6">
        <v>1100329307</v>
      </c>
      <c r="K17" s="25">
        <v>1172978684</v>
      </c>
    </row>
    <row r="18" spans="1:11" ht="13.5">
      <c r="A18" s="34" t="s">
        <v>28</v>
      </c>
      <c r="B18" s="35">
        <f>SUM(B11:B17)</f>
        <v>2203596853</v>
      </c>
      <c r="C18" s="36">
        <f aca="true" t="shared" si="1" ref="C18:K18">SUM(C11:C17)</f>
        <v>2983072511</v>
      </c>
      <c r="D18" s="37">
        <f t="shared" si="1"/>
        <v>3547537642</v>
      </c>
      <c r="E18" s="35">
        <f t="shared" si="1"/>
        <v>3561323579</v>
      </c>
      <c r="F18" s="36">
        <f t="shared" si="1"/>
        <v>3561323579</v>
      </c>
      <c r="G18" s="38">
        <f t="shared" si="1"/>
        <v>3561323579</v>
      </c>
      <c r="H18" s="39">
        <f t="shared" si="1"/>
        <v>0</v>
      </c>
      <c r="I18" s="35">
        <f t="shared" si="1"/>
        <v>3567710570</v>
      </c>
      <c r="J18" s="36">
        <f t="shared" si="1"/>
        <v>4092813397</v>
      </c>
      <c r="K18" s="38">
        <f t="shared" si="1"/>
        <v>4413578127</v>
      </c>
    </row>
    <row r="19" spans="1:11" ht="13.5">
      <c r="A19" s="34" t="s">
        <v>29</v>
      </c>
      <c r="B19" s="40">
        <f>+B10-B18</f>
        <v>-256682272</v>
      </c>
      <c r="C19" s="41">
        <f aca="true" t="shared" si="2" ref="C19:K19">+C10-C18</f>
        <v>-403171726</v>
      </c>
      <c r="D19" s="42">
        <f t="shared" si="2"/>
        <v>-737959234</v>
      </c>
      <c r="E19" s="40">
        <f t="shared" si="2"/>
        <v>38388400</v>
      </c>
      <c r="F19" s="41">
        <f t="shared" si="2"/>
        <v>38388400</v>
      </c>
      <c r="G19" s="43">
        <f t="shared" si="2"/>
        <v>38388400</v>
      </c>
      <c r="H19" s="44">
        <f t="shared" si="2"/>
        <v>0</v>
      </c>
      <c r="I19" s="40">
        <f t="shared" si="2"/>
        <v>7779479</v>
      </c>
      <c r="J19" s="41">
        <f t="shared" si="2"/>
        <v>16203871</v>
      </c>
      <c r="K19" s="43">
        <f t="shared" si="2"/>
        <v>36528724</v>
      </c>
    </row>
    <row r="20" spans="1:11" ht="13.5">
      <c r="A20" s="22" t="s">
        <v>30</v>
      </c>
      <c r="B20" s="24">
        <v>206899768</v>
      </c>
      <c r="C20" s="6">
        <v>705890035</v>
      </c>
      <c r="D20" s="23">
        <v>700631250</v>
      </c>
      <c r="E20" s="24">
        <v>686273161</v>
      </c>
      <c r="F20" s="6">
        <v>686273161</v>
      </c>
      <c r="G20" s="25">
        <v>686273161</v>
      </c>
      <c r="H20" s="26">
        <v>0</v>
      </c>
      <c r="I20" s="24">
        <v>653616518</v>
      </c>
      <c r="J20" s="6">
        <v>407121608</v>
      </c>
      <c r="K20" s="25">
        <v>361870041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-49782504</v>
      </c>
      <c r="C22" s="52">
        <f aca="true" t="shared" si="3" ref="C22:K22">SUM(C19:C21)</f>
        <v>302718309</v>
      </c>
      <c r="D22" s="53">
        <f t="shared" si="3"/>
        <v>-37327984</v>
      </c>
      <c r="E22" s="51">
        <f t="shared" si="3"/>
        <v>724661561</v>
      </c>
      <c r="F22" s="52">
        <f t="shared" si="3"/>
        <v>724661561</v>
      </c>
      <c r="G22" s="54">
        <f t="shared" si="3"/>
        <v>724661561</v>
      </c>
      <c r="H22" s="55">
        <f t="shared" si="3"/>
        <v>0</v>
      </c>
      <c r="I22" s="51">
        <f t="shared" si="3"/>
        <v>661395997</v>
      </c>
      <c r="J22" s="52">
        <f t="shared" si="3"/>
        <v>423325479</v>
      </c>
      <c r="K22" s="54">
        <f t="shared" si="3"/>
        <v>398398765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-49782504</v>
      </c>
      <c r="C24" s="41">
        <f aca="true" t="shared" si="4" ref="C24:K24">SUM(C22:C23)</f>
        <v>302718309</v>
      </c>
      <c r="D24" s="42">
        <f t="shared" si="4"/>
        <v>-37327984</v>
      </c>
      <c r="E24" s="40">
        <f t="shared" si="4"/>
        <v>724661561</v>
      </c>
      <c r="F24" s="41">
        <f t="shared" si="4"/>
        <v>724661561</v>
      </c>
      <c r="G24" s="43">
        <f t="shared" si="4"/>
        <v>724661561</v>
      </c>
      <c r="H24" s="44">
        <f t="shared" si="4"/>
        <v>0</v>
      </c>
      <c r="I24" s="40">
        <f t="shared" si="4"/>
        <v>661395997</v>
      </c>
      <c r="J24" s="41">
        <f t="shared" si="4"/>
        <v>423325479</v>
      </c>
      <c r="K24" s="43">
        <f t="shared" si="4"/>
        <v>398398765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295600682</v>
      </c>
      <c r="C27" s="7">
        <v>911183363</v>
      </c>
      <c r="D27" s="64">
        <v>957876741</v>
      </c>
      <c r="E27" s="65">
        <v>1085040077</v>
      </c>
      <c r="F27" s="7">
        <v>1085040077</v>
      </c>
      <c r="G27" s="66">
        <v>1085040077</v>
      </c>
      <c r="H27" s="67">
        <v>0</v>
      </c>
      <c r="I27" s="65">
        <v>1063748483</v>
      </c>
      <c r="J27" s="7">
        <v>528387617</v>
      </c>
      <c r="K27" s="66">
        <v>462270041</v>
      </c>
    </row>
    <row r="28" spans="1:11" ht="13.5">
      <c r="A28" s="68" t="s">
        <v>30</v>
      </c>
      <c r="B28" s="6">
        <v>206899768</v>
      </c>
      <c r="C28" s="6">
        <v>656406366</v>
      </c>
      <c r="D28" s="23">
        <v>700631250</v>
      </c>
      <c r="E28" s="24">
        <v>686273161</v>
      </c>
      <c r="F28" s="6">
        <v>686273161</v>
      </c>
      <c r="G28" s="25">
        <v>686273161</v>
      </c>
      <c r="H28" s="26">
        <v>0</v>
      </c>
      <c r="I28" s="24">
        <v>653616518</v>
      </c>
      <c r="J28" s="6">
        <v>407521608</v>
      </c>
      <c r="K28" s="25">
        <v>362270041</v>
      </c>
    </row>
    <row r="29" spans="1:11" ht="13.5">
      <c r="A29" s="22" t="s">
        <v>101</v>
      </c>
      <c r="B29" s="6">
        <v>0</v>
      </c>
      <c r="C29" s="6">
        <v>0</v>
      </c>
      <c r="D29" s="23">
        <v>116034</v>
      </c>
      <c r="E29" s="24">
        <v>0</v>
      </c>
      <c r="F29" s="6">
        <v>0</v>
      </c>
      <c r="G29" s="25">
        <v>0</v>
      </c>
      <c r="H29" s="26">
        <v>0</v>
      </c>
      <c r="I29" s="24">
        <v>90440431</v>
      </c>
      <c r="J29" s="6">
        <v>20866009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41780070</v>
      </c>
      <c r="E30" s="24">
        <v>372083803</v>
      </c>
      <c r="F30" s="6">
        <v>372083803</v>
      </c>
      <c r="G30" s="25">
        <v>372083803</v>
      </c>
      <c r="H30" s="26">
        <v>0</v>
      </c>
      <c r="I30" s="24">
        <v>319691534</v>
      </c>
      <c r="J30" s="6">
        <v>100000000</v>
      </c>
      <c r="K30" s="25">
        <v>100000000</v>
      </c>
    </row>
    <row r="31" spans="1:11" ht="13.5">
      <c r="A31" s="22" t="s">
        <v>35</v>
      </c>
      <c r="B31" s="6">
        <v>88700914</v>
      </c>
      <c r="C31" s="6">
        <v>254776997</v>
      </c>
      <c r="D31" s="23">
        <v>215349387</v>
      </c>
      <c r="E31" s="24">
        <v>26683113</v>
      </c>
      <c r="F31" s="6">
        <v>26683113</v>
      </c>
      <c r="G31" s="25">
        <v>26683113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295600682</v>
      </c>
      <c r="C32" s="7">
        <f aca="true" t="shared" si="5" ref="C32:K32">SUM(C28:C31)</f>
        <v>911183363</v>
      </c>
      <c r="D32" s="64">
        <f t="shared" si="5"/>
        <v>957876741</v>
      </c>
      <c r="E32" s="65">
        <f t="shared" si="5"/>
        <v>1085040077</v>
      </c>
      <c r="F32" s="7">
        <f t="shared" si="5"/>
        <v>1085040077</v>
      </c>
      <c r="G32" s="66">
        <f t="shared" si="5"/>
        <v>1085040077</v>
      </c>
      <c r="H32" s="67">
        <f t="shared" si="5"/>
        <v>0</v>
      </c>
      <c r="I32" s="65">
        <f t="shared" si="5"/>
        <v>1063748483</v>
      </c>
      <c r="J32" s="7">
        <f t="shared" si="5"/>
        <v>528387617</v>
      </c>
      <c r="K32" s="66">
        <f t="shared" si="5"/>
        <v>462270041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1419425970</v>
      </c>
      <c r="C35" s="6">
        <v>1550948797</v>
      </c>
      <c r="D35" s="23">
        <v>1011205736</v>
      </c>
      <c r="E35" s="24">
        <v>1371554913</v>
      </c>
      <c r="F35" s="6">
        <v>1371554913</v>
      </c>
      <c r="G35" s="25">
        <v>1371554913</v>
      </c>
      <c r="H35" s="26">
        <v>33046477</v>
      </c>
      <c r="I35" s="24">
        <v>1193875648</v>
      </c>
      <c r="J35" s="6">
        <v>1329699196</v>
      </c>
      <c r="K35" s="25">
        <v>1464202713</v>
      </c>
    </row>
    <row r="36" spans="1:11" ht="13.5">
      <c r="A36" s="22" t="s">
        <v>39</v>
      </c>
      <c r="B36" s="6">
        <v>6635877713</v>
      </c>
      <c r="C36" s="6">
        <v>7033573585</v>
      </c>
      <c r="D36" s="23">
        <v>7615281123</v>
      </c>
      <c r="E36" s="24">
        <v>7928870682</v>
      </c>
      <c r="F36" s="6">
        <v>7928870682</v>
      </c>
      <c r="G36" s="25">
        <v>7928870682</v>
      </c>
      <c r="H36" s="26">
        <v>92195430</v>
      </c>
      <c r="I36" s="24">
        <v>8484613390</v>
      </c>
      <c r="J36" s="6">
        <v>8708950555</v>
      </c>
      <c r="K36" s="25">
        <v>8878524138</v>
      </c>
    </row>
    <row r="37" spans="1:11" ht="13.5">
      <c r="A37" s="22" t="s">
        <v>40</v>
      </c>
      <c r="B37" s="6">
        <v>748031359</v>
      </c>
      <c r="C37" s="6">
        <v>1047992120</v>
      </c>
      <c r="D37" s="23">
        <v>940688746</v>
      </c>
      <c r="E37" s="24">
        <v>881963548</v>
      </c>
      <c r="F37" s="6">
        <v>881963548</v>
      </c>
      <c r="G37" s="25">
        <v>881963548</v>
      </c>
      <c r="H37" s="26">
        <v>-202395533</v>
      </c>
      <c r="I37" s="24">
        <v>700997940</v>
      </c>
      <c r="J37" s="6">
        <v>635322622</v>
      </c>
      <c r="K37" s="25">
        <v>490264664</v>
      </c>
    </row>
    <row r="38" spans="1:11" ht="13.5">
      <c r="A38" s="22" t="s">
        <v>41</v>
      </c>
      <c r="B38" s="6">
        <v>444724820</v>
      </c>
      <c r="C38" s="6">
        <v>457523364</v>
      </c>
      <c r="D38" s="23">
        <v>644715184</v>
      </c>
      <c r="E38" s="24">
        <v>452443796</v>
      </c>
      <c r="F38" s="6">
        <v>452443796</v>
      </c>
      <c r="G38" s="25">
        <v>452443796</v>
      </c>
      <c r="H38" s="26">
        <v>-6631800</v>
      </c>
      <c r="I38" s="24">
        <v>200482313</v>
      </c>
      <c r="J38" s="6">
        <v>233429323</v>
      </c>
      <c r="K38" s="25">
        <v>283994877</v>
      </c>
    </row>
    <row r="39" spans="1:11" ht="13.5">
      <c r="A39" s="22" t="s">
        <v>42</v>
      </c>
      <c r="B39" s="6">
        <v>6862547504</v>
      </c>
      <c r="C39" s="6">
        <v>7079006898</v>
      </c>
      <c r="D39" s="23">
        <v>7041082929</v>
      </c>
      <c r="E39" s="24">
        <v>7966018251</v>
      </c>
      <c r="F39" s="6">
        <v>7966018251</v>
      </c>
      <c r="G39" s="25">
        <v>7966018251</v>
      </c>
      <c r="H39" s="26">
        <v>334269240</v>
      </c>
      <c r="I39" s="24">
        <v>8777008785</v>
      </c>
      <c r="J39" s="6">
        <v>9169897806</v>
      </c>
      <c r="K39" s="25">
        <v>9568467310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441052416</v>
      </c>
      <c r="C42" s="6">
        <v>718820487</v>
      </c>
      <c r="D42" s="23">
        <v>503492542</v>
      </c>
      <c r="E42" s="24">
        <v>1101600685</v>
      </c>
      <c r="F42" s="6">
        <v>1101600685</v>
      </c>
      <c r="G42" s="25">
        <v>1101600685</v>
      </c>
      <c r="H42" s="26">
        <v>1002780171</v>
      </c>
      <c r="I42" s="24">
        <v>920461265</v>
      </c>
      <c r="J42" s="6">
        <v>716964862</v>
      </c>
      <c r="K42" s="25">
        <v>703430246</v>
      </c>
    </row>
    <row r="43" spans="1:11" ht="13.5">
      <c r="A43" s="22" t="s">
        <v>45</v>
      </c>
      <c r="B43" s="6">
        <v>-224809559</v>
      </c>
      <c r="C43" s="6">
        <v>-910389309</v>
      </c>
      <c r="D43" s="23">
        <v>-929700821</v>
      </c>
      <c r="E43" s="24">
        <v>-940956077</v>
      </c>
      <c r="F43" s="6">
        <v>-940956077</v>
      </c>
      <c r="G43" s="25">
        <v>-940956077</v>
      </c>
      <c r="H43" s="26">
        <v>-702109198</v>
      </c>
      <c r="I43" s="24">
        <v>-844056949</v>
      </c>
      <c r="J43" s="6">
        <v>-528387617</v>
      </c>
      <c r="K43" s="25">
        <v>-462270041</v>
      </c>
    </row>
    <row r="44" spans="1:11" ht="13.5">
      <c r="A44" s="22" t="s">
        <v>46</v>
      </c>
      <c r="B44" s="6">
        <v>-19258334</v>
      </c>
      <c r="C44" s="6">
        <v>-17368972</v>
      </c>
      <c r="D44" s="23">
        <v>179685765</v>
      </c>
      <c r="E44" s="24">
        <v>244497106</v>
      </c>
      <c r="F44" s="6">
        <v>244497106</v>
      </c>
      <c r="G44" s="25">
        <v>244497106</v>
      </c>
      <c r="H44" s="26">
        <v>-18395861</v>
      </c>
      <c r="I44" s="24">
        <v>73084993</v>
      </c>
      <c r="J44" s="6">
        <v>61951652</v>
      </c>
      <c r="K44" s="25">
        <v>61951652</v>
      </c>
    </row>
    <row r="45" spans="1:11" ht="13.5">
      <c r="A45" s="34" t="s">
        <v>47</v>
      </c>
      <c r="B45" s="7">
        <v>891658919</v>
      </c>
      <c r="C45" s="7">
        <v>773560625</v>
      </c>
      <c r="D45" s="64">
        <v>527038111</v>
      </c>
      <c r="E45" s="65">
        <v>781370417</v>
      </c>
      <c r="F45" s="7">
        <v>781370417</v>
      </c>
      <c r="G45" s="66">
        <v>781370417</v>
      </c>
      <c r="H45" s="67">
        <v>1163821258</v>
      </c>
      <c r="I45" s="65">
        <v>691663333</v>
      </c>
      <c r="J45" s="7">
        <v>942192230</v>
      </c>
      <c r="K45" s="66">
        <v>1245304087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983333044</v>
      </c>
      <c r="C48" s="6">
        <v>831089585</v>
      </c>
      <c r="D48" s="23">
        <v>569296089</v>
      </c>
      <c r="E48" s="24">
        <v>781834116</v>
      </c>
      <c r="F48" s="6">
        <v>781834116</v>
      </c>
      <c r="G48" s="25">
        <v>781834116</v>
      </c>
      <c r="H48" s="26">
        <v>-117001095</v>
      </c>
      <c r="I48" s="24">
        <v>692127227</v>
      </c>
      <c r="J48" s="6">
        <v>942656123</v>
      </c>
      <c r="K48" s="25">
        <v>1245767979</v>
      </c>
    </row>
    <row r="49" spans="1:11" ht="13.5">
      <c r="A49" s="22" t="s">
        <v>50</v>
      </c>
      <c r="B49" s="6">
        <f>+B75</f>
        <v>964104441.267493</v>
      </c>
      <c r="C49" s="6">
        <f aca="true" t="shared" si="6" ref="C49:K49">+C75</f>
        <v>560489210.1237199</v>
      </c>
      <c r="D49" s="23">
        <f t="shared" si="6"/>
        <v>682627146.7009444</v>
      </c>
      <c r="E49" s="24">
        <f t="shared" si="6"/>
        <v>627075241.3979167</v>
      </c>
      <c r="F49" s="6">
        <f t="shared" si="6"/>
        <v>695075241.3979167</v>
      </c>
      <c r="G49" s="25">
        <f t="shared" si="6"/>
        <v>695075241.3979167</v>
      </c>
      <c r="H49" s="26">
        <f t="shared" si="6"/>
        <v>164415392</v>
      </c>
      <c r="I49" s="24">
        <f t="shared" si="6"/>
        <v>639548021.494657</v>
      </c>
      <c r="J49" s="6">
        <f t="shared" si="6"/>
        <v>494771929.4579915</v>
      </c>
      <c r="K49" s="25">
        <f t="shared" si="6"/>
        <v>564458623.6446002</v>
      </c>
    </row>
    <row r="50" spans="1:11" ht="13.5">
      <c r="A50" s="34" t="s">
        <v>51</v>
      </c>
      <c r="B50" s="7">
        <f>+B48-B49</f>
        <v>19228602.73250699</v>
      </c>
      <c r="C50" s="7">
        <f aca="true" t="shared" si="7" ref="C50:K50">+C48-C49</f>
        <v>270600374.87628007</v>
      </c>
      <c r="D50" s="64">
        <f t="shared" si="7"/>
        <v>-113331057.70094442</v>
      </c>
      <c r="E50" s="65">
        <f t="shared" si="7"/>
        <v>154758874.60208333</v>
      </c>
      <c r="F50" s="7">
        <f t="shared" si="7"/>
        <v>86758874.60208333</v>
      </c>
      <c r="G50" s="66">
        <f t="shared" si="7"/>
        <v>86758874.60208333</v>
      </c>
      <c r="H50" s="67">
        <f t="shared" si="7"/>
        <v>-281416487</v>
      </c>
      <c r="I50" s="65">
        <f t="shared" si="7"/>
        <v>52579205.50534296</v>
      </c>
      <c r="J50" s="7">
        <f t="shared" si="7"/>
        <v>447884193.5420085</v>
      </c>
      <c r="K50" s="66">
        <f t="shared" si="7"/>
        <v>681309355.3553998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6635382933</v>
      </c>
      <c r="C53" s="6">
        <v>7032962097</v>
      </c>
      <c r="D53" s="23">
        <v>7614460616</v>
      </c>
      <c r="E53" s="24">
        <v>8008431873</v>
      </c>
      <c r="F53" s="6">
        <v>8008431873</v>
      </c>
      <c r="G53" s="25">
        <v>8008431873</v>
      </c>
      <c r="H53" s="26">
        <v>6923391796</v>
      </c>
      <c r="I53" s="24">
        <v>8480967632</v>
      </c>
      <c r="J53" s="6">
        <v>8705120250</v>
      </c>
      <c r="K53" s="25">
        <v>8847378970</v>
      </c>
    </row>
    <row r="54" spans="1:11" ht="13.5">
      <c r="A54" s="22" t="s">
        <v>97</v>
      </c>
      <c r="B54" s="6">
        <v>407697656</v>
      </c>
      <c r="C54" s="6">
        <v>415867906</v>
      </c>
      <c r="D54" s="23">
        <v>371499590</v>
      </c>
      <c r="E54" s="24">
        <v>429945146</v>
      </c>
      <c r="F54" s="6">
        <v>429945146</v>
      </c>
      <c r="G54" s="25">
        <v>429945146</v>
      </c>
      <c r="H54" s="26">
        <v>0</v>
      </c>
      <c r="I54" s="24">
        <v>288510205</v>
      </c>
      <c r="J54" s="6">
        <v>318634597</v>
      </c>
      <c r="K54" s="25">
        <v>337110504</v>
      </c>
    </row>
    <row r="55" spans="1:11" ht="13.5">
      <c r="A55" s="22" t="s">
        <v>54</v>
      </c>
      <c r="B55" s="6">
        <v>295600682</v>
      </c>
      <c r="C55" s="6">
        <v>240556749</v>
      </c>
      <c r="D55" s="23">
        <v>206486420</v>
      </c>
      <c r="E55" s="24">
        <v>198213000</v>
      </c>
      <c r="F55" s="6">
        <v>198213000</v>
      </c>
      <c r="G55" s="25">
        <v>198213000</v>
      </c>
      <c r="H55" s="26">
        <v>0</v>
      </c>
      <c r="I55" s="24">
        <v>437611965</v>
      </c>
      <c r="J55" s="6">
        <v>143651009</v>
      </c>
      <c r="K55" s="25">
        <v>132762000</v>
      </c>
    </row>
    <row r="56" spans="1:11" ht="13.5">
      <c r="A56" s="22" t="s">
        <v>55</v>
      </c>
      <c r="B56" s="6">
        <v>74244283</v>
      </c>
      <c r="C56" s="6">
        <v>168259898</v>
      </c>
      <c r="D56" s="23">
        <v>161125939</v>
      </c>
      <c r="E56" s="24">
        <v>136647601</v>
      </c>
      <c r="F56" s="6">
        <v>136647601</v>
      </c>
      <c r="G56" s="25">
        <v>136647601</v>
      </c>
      <c r="H56" s="26">
        <v>0</v>
      </c>
      <c r="I56" s="24">
        <v>114895057</v>
      </c>
      <c r="J56" s="6">
        <v>121558434</v>
      </c>
      <c r="K56" s="25">
        <v>128227918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1156638</v>
      </c>
      <c r="C59" s="6">
        <v>1329500</v>
      </c>
      <c r="D59" s="23">
        <v>1500232</v>
      </c>
      <c r="E59" s="24">
        <v>126588837</v>
      </c>
      <c r="F59" s="6">
        <v>126588837</v>
      </c>
      <c r="G59" s="25">
        <v>126588837</v>
      </c>
      <c r="H59" s="26">
        <v>126588837</v>
      </c>
      <c r="I59" s="24">
        <v>129120614</v>
      </c>
      <c r="J59" s="6">
        <v>131703026</v>
      </c>
      <c r="K59" s="25">
        <v>134337087</v>
      </c>
    </row>
    <row r="60" spans="1:11" ht="13.5">
      <c r="A60" s="33" t="s">
        <v>58</v>
      </c>
      <c r="B60" s="6">
        <v>18572668</v>
      </c>
      <c r="C60" s="6">
        <v>19643000</v>
      </c>
      <c r="D60" s="23">
        <v>20708947</v>
      </c>
      <c r="E60" s="24">
        <v>167761133</v>
      </c>
      <c r="F60" s="6">
        <v>167761135</v>
      </c>
      <c r="G60" s="25">
        <v>167761135</v>
      </c>
      <c r="H60" s="26">
        <v>167761137</v>
      </c>
      <c r="I60" s="24">
        <v>170540738</v>
      </c>
      <c r="J60" s="6">
        <v>174538687</v>
      </c>
      <c r="K60" s="25">
        <v>178029461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5851</v>
      </c>
      <c r="C62" s="92">
        <v>6167</v>
      </c>
      <c r="D62" s="93">
        <v>6167</v>
      </c>
      <c r="E62" s="91">
        <v>6851</v>
      </c>
      <c r="F62" s="92">
        <v>6851</v>
      </c>
      <c r="G62" s="93">
        <v>6851</v>
      </c>
      <c r="H62" s="94">
        <v>7221</v>
      </c>
      <c r="I62" s="91">
        <v>1687</v>
      </c>
      <c r="J62" s="92">
        <v>1349</v>
      </c>
      <c r="K62" s="93">
        <v>899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235703</v>
      </c>
      <c r="C64" s="92">
        <v>222629</v>
      </c>
      <c r="D64" s="93">
        <v>209554</v>
      </c>
      <c r="E64" s="91">
        <v>221289</v>
      </c>
      <c r="F64" s="92">
        <v>233681</v>
      </c>
      <c r="G64" s="93">
        <v>233681</v>
      </c>
      <c r="H64" s="94">
        <v>246767</v>
      </c>
      <c r="I64" s="91">
        <v>251703</v>
      </c>
      <c r="J64" s="92">
        <v>256737</v>
      </c>
      <c r="K64" s="93">
        <v>261871</v>
      </c>
    </row>
    <row r="65" spans="1:11" ht="13.5">
      <c r="A65" s="90" t="s">
        <v>63</v>
      </c>
      <c r="B65" s="91">
        <v>20500</v>
      </c>
      <c r="C65" s="92">
        <v>40600</v>
      </c>
      <c r="D65" s="93">
        <v>46206</v>
      </c>
      <c r="E65" s="91">
        <v>48516</v>
      </c>
      <c r="F65" s="92">
        <v>48516</v>
      </c>
      <c r="G65" s="93">
        <v>48516</v>
      </c>
      <c r="H65" s="94">
        <v>48516</v>
      </c>
      <c r="I65" s="91">
        <v>61306</v>
      </c>
      <c r="J65" s="92">
        <v>31306</v>
      </c>
      <c r="K65" s="93">
        <v>28306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1.1435195995596539</v>
      </c>
      <c r="C70" s="5">
        <f aca="true" t="shared" si="8" ref="C70:K70">IF(ISERROR(C71/C72),0,(C71/C72))</f>
        <v>0.971337258883664</v>
      </c>
      <c r="D70" s="5">
        <f t="shared" si="8"/>
        <v>1.102172158806946</v>
      </c>
      <c r="E70" s="5">
        <f t="shared" si="8"/>
        <v>0.8487293094505135</v>
      </c>
      <c r="F70" s="5">
        <f t="shared" si="8"/>
        <v>0.8487293094505135</v>
      </c>
      <c r="G70" s="5">
        <f t="shared" si="8"/>
        <v>0.8487293094505135</v>
      </c>
      <c r="H70" s="5">
        <f t="shared" si="8"/>
        <v>0</v>
      </c>
      <c r="I70" s="5">
        <f t="shared" si="8"/>
        <v>0.85997431176883</v>
      </c>
      <c r="J70" s="5">
        <f t="shared" si="8"/>
        <v>0.8600945141096543</v>
      </c>
      <c r="K70" s="5">
        <f t="shared" si="8"/>
        <v>0.8603300300549521</v>
      </c>
    </row>
    <row r="71" spans="1:11" ht="12.75" hidden="1">
      <c r="A71" s="1" t="s">
        <v>103</v>
      </c>
      <c r="B71" s="1">
        <f>+B83</f>
        <v>1869661953</v>
      </c>
      <c r="C71" s="1">
        <f aca="true" t="shared" si="9" ref="C71:K71">+C83</f>
        <v>2166000291</v>
      </c>
      <c r="D71" s="1">
        <f t="shared" si="9"/>
        <v>2589107923</v>
      </c>
      <c r="E71" s="1">
        <f t="shared" si="9"/>
        <v>2672740108</v>
      </c>
      <c r="F71" s="1">
        <f t="shared" si="9"/>
        <v>2672740108</v>
      </c>
      <c r="G71" s="1">
        <f t="shared" si="9"/>
        <v>2672740108</v>
      </c>
      <c r="H71" s="1">
        <f t="shared" si="9"/>
        <v>1985468310</v>
      </c>
      <c r="I71" s="1">
        <f t="shared" si="9"/>
        <v>2581513997</v>
      </c>
      <c r="J71" s="1">
        <f t="shared" si="9"/>
        <v>2825842826</v>
      </c>
      <c r="K71" s="1">
        <f t="shared" si="9"/>
        <v>3057531919</v>
      </c>
    </row>
    <row r="72" spans="1:11" ht="12.75" hidden="1">
      <c r="A72" s="1" t="s">
        <v>104</v>
      </c>
      <c r="B72" s="1">
        <f>+B77</f>
        <v>1635006478</v>
      </c>
      <c r="C72" s="1">
        <f aca="true" t="shared" si="10" ref="C72:K72">+C77</f>
        <v>2229915790</v>
      </c>
      <c r="D72" s="1">
        <f t="shared" si="10"/>
        <v>2349095740</v>
      </c>
      <c r="E72" s="1">
        <f t="shared" si="10"/>
        <v>3149107823</v>
      </c>
      <c r="F72" s="1">
        <f t="shared" si="10"/>
        <v>3149107823</v>
      </c>
      <c r="G72" s="1">
        <f t="shared" si="10"/>
        <v>3149107823</v>
      </c>
      <c r="H72" s="1">
        <f t="shared" si="10"/>
        <v>0</v>
      </c>
      <c r="I72" s="1">
        <f t="shared" si="10"/>
        <v>3001850127</v>
      </c>
      <c r="J72" s="1">
        <f t="shared" si="10"/>
        <v>3285502674</v>
      </c>
      <c r="K72" s="1">
        <f t="shared" si="10"/>
        <v>3553905841</v>
      </c>
    </row>
    <row r="73" spans="1:11" ht="12.75" hidden="1">
      <c r="A73" s="1" t="s">
        <v>105</v>
      </c>
      <c r="B73" s="1">
        <f>+B74</f>
        <v>112594330.50000012</v>
      </c>
      <c r="C73" s="1">
        <f aca="true" t="shared" si="11" ref="C73:K73">+(C78+C80+C81+C82)-(B78+B80+B81+B82)</f>
        <v>281127972</v>
      </c>
      <c r="D73" s="1">
        <f t="shared" si="11"/>
        <v>-286310662</v>
      </c>
      <c r="E73" s="1">
        <f t="shared" si="11"/>
        <v>157452553</v>
      </c>
      <c r="F73" s="1">
        <f>+(F78+F80+F81+F82)-(D78+D80+D81+D82)</f>
        <v>157452553</v>
      </c>
      <c r="G73" s="1">
        <f>+(G78+G80+G81+G82)-(D78+D80+D81+D82)</f>
        <v>157452553</v>
      </c>
      <c r="H73" s="1">
        <f>+(H78+H80+H81+H82)-(D78+D80+D81+D82)</f>
        <v>-260844461</v>
      </c>
      <c r="I73" s="1">
        <f>+(I78+I80+I81+I82)-(E78+E80+E81+E82)</f>
        <v>-89364712</v>
      </c>
      <c r="J73" s="1">
        <f t="shared" si="11"/>
        <v>-116088612</v>
      </c>
      <c r="K73" s="1">
        <f t="shared" si="11"/>
        <v>-142866424</v>
      </c>
    </row>
    <row r="74" spans="1:11" ht="12.75" hidden="1">
      <c r="A74" s="1" t="s">
        <v>106</v>
      </c>
      <c r="B74" s="1">
        <f>+TREND(C74:E74)</f>
        <v>112594330.50000012</v>
      </c>
      <c r="C74" s="1">
        <f>+C73</f>
        <v>281127972</v>
      </c>
      <c r="D74" s="1">
        <f aca="true" t="shared" si="12" ref="D74:K74">+D73</f>
        <v>-286310662</v>
      </c>
      <c r="E74" s="1">
        <f t="shared" si="12"/>
        <v>157452553</v>
      </c>
      <c r="F74" s="1">
        <f t="shared" si="12"/>
        <v>157452553</v>
      </c>
      <c r="G74" s="1">
        <f t="shared" si="12"/>
        <v>157452553</v>
      </c>
      <c r="H74" s="1">
        <f t="shared" si="12"/>
        <v>-260844461</v>
      </c>
      <c r="I74" s="1">
        <f t="shared" si="12"/>
        <v>-89364712</v>
      </c>
      <c r="J74" s="1">
        <f t="shared" si="12"/>
        <v>-116088612</v>
      </c>
      <c r="K74" s="1">
        <f t="shared" si="12"/>
        <v>-142866424</v>
      </c>
    </row>
    <row r="75" spans="1:11" ht="12.75" hidden="1">
      <c r="A75" s="1" t="s">
        <v>107</v>
      </c>
      <c r="B75" s="1">
        <f>+B84-(((B80+B81+B78)*B70)-B79)</f>
        <v>964104441.267493</v>
      </c>
      <c r="C75" s="1">
        <f aca="true" t="shared" si="13" ref="C75:K75">+C84-(((C80+C81+C78)*C70)-C79)</f>
        <v>560489210.1237199</v>
      </c>
      <c r="D75" s="1">
        <f t="shared" si="13"/>
        <v>682627146.7009444</v>
      </c>
      <c r="E75" s="1">
        <f t="shared" si="13"/>
        <v>627075241.3979167</v>
      </c>
      <c r="F75" s="1">
        <f t="shared" si="13"/>
        <v>695075241.3979167</v>
      </c>
      <c r="G75" s="1">
        <f t="shared" si="13"/>
        <v>695075241.3979167</v>
      </c>
      <c r="H75" s="1">
        <f t="shared" si="13"/>
        <v>164415392</v>
      </c>
      <c r="I75" s="1">
        <f t="shared" si="13"/>
        <v>639548021.494657</v>
      </c>
      <c r="J75" s="1">
        <f t="shared" si="13"/>
        <v>494771929.4579915</v>
      </c>
      <c r="K75" s="1">
        <f t="shared" si="13"/>
        <v>564458623.6446002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1635006478</v>
      </c>
      <c r="C77" s="3">
        <v>2229915790</v>
      </c>
      <c r="D77" s="3">
        <v>2349095740</v>
      </c>
      <c r="E77" s="3">
        <v>3149107823</v>
      </c>
      <c r="F77" s="3">
        <v>3149107823</v>
      </c>
      <c r="G77" s="3">
        <v>3149107823</v>
      </c>
      <c r="H77" s="3">
        <v>0</v>
      </c>
      <c r="I77" s="3">
        <v>3001850127</v>
      </c>
      <c r="J77" s="3">
        <v>3285502674</v>
      </c>
      <c r="K77" s="3">
        <v>3553905841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2542963</v>
      </c>
      <c r="F78" s="3">
        <v>2542963</v>
      </c>
      <c r="G78" s="3">
        <v>2542963</v>
      </c>
      <c r="H78" s="3">
        <v>0</v>
      </c>
      <c r="I78" s="3">
        <v>2700627</v>
      </c>
      <c r="J78" s="3">
        <v>2857263</v>
      </c>
      <c r="K78" s="3">
        <v>30144123</v>
      </c>
    </row>
    <row r="79" spans="1:11" ht="12.75" hidden="1">
      <c r="A79" s="2" t="s">
        <v>66</v>
      </c>
      <c r="B79" s="3">
        <v>658159805</v>
      </c>
      <c r="C79" s="3">
        <v>980827197</v>
      </c>
      <c r="D79" s="3">
        <v>847693411</v>
      </c>
      <c r="E79" s="3">
        <v>810077440</v>
      </c>
      <c r="F79" s="3">
        <v>810077440</v>
      </c>
      <c r="G79" s="3">
        <v>810077440</v>
      </c>
      <c r="H79" s="3">
        <v>-202418210</v>
      </c>
      <c r="I79" s="3">
        <v>609945898</v>
      </c>
      <c r="J79" s="3">
        <v>526368903</v>
      </c>
      <c r="K79" s="3">
        <v>381084193</v>
      </c>
    </row>
    <row r="80" spans="1:11" ht="12.75" hidden="1">
      <c r="A80" s="2" t="s">
        <v>67</v>
      </c>
      <c r="B80" s="3">
        <v>288501366</v>
      </c>
      <c r="C80" s="3">
        <v>622221293</v>
      </c>
      <c r="D80" s="3">
        <v>283495951</v>
      </c>
      <c r="E80" s="3">
        <v>535177926</v>
      </c>
      <c r="F80" s="3">
        <v>535177926</v>
      </c>
      <c r="G80" s="3">
        <v>535177926</v>
      </c>
      <c r="H80" s="3">
        <v>170325637</v>
      </c>
      <c r="I80" s="3">
        <v>433795131</v>
      </c>
      <c r="J80" s="3">
        <v>315701286</v>
      </c>
      <c r="K80" s="3">
        <v>143693952</v>
      </c>
    </row>
    <row r="81" spans="1:11" ht="12.75" hidden="1">
      <c r="A81" s="2" t="s">
        <v>68</v>
      </c>
      <c r="B81" s="3">
        <v>40344951</v>
      </c>
      <c r="C81" s="3">
        <v>73722303</v>
      </c>
      <c r="D81" s="3">
        <v>126058450</v>
      </c>
      <c r="E81" s="3">
        <v>29993452</v>
      </c>
      <c r="F81" s="3">
        <v>29993452</v>
      </c>
      <c r="G81" s="3">
        <v>29993452</v>
      </c>
      <c r="H81" s="3">
        <v>-20895000</v>
      </c>
      <c r="I81" s="3">
        <v>41853046</v>
      </c>
      <c r="J81" s="3">
        <v>43700823</v>
      </c>
      <c r="K81" s="3">
        <v>45554051</v>
      </c>
    </row>
    <row r="82" spans="1:11" ht="12.75" hidden="1">
      <c r="A82" s="2" t="s">
        <v>69</v>
      </c>
      <c r="B82" s="3">
        <v>86611471</v>
      </c>
      <c r="C82" s="3">
        <v>642164</v>
      </c>
      <c r="D82" s="3">
        <v>720697</v>
      </c>
      <c r="E82" s="3">
        <v>13310</v>
      </c>
      <c r="F82" s="3">
        <v>13310</v>
      </c>
      <c r="G82" s="3">
        <v>13310</v>
      </c>
      <c r="H82" s="3">
        <v>0</v>
      </c>
      <c r="I82" s="3">
        <v>14135</v>
      </c>
      <c r="J82" s="3">
        <v>14955</v>
      </c>
      <c r="K82" s="3">
        <v>15777</v>
      </c>
    </row>
    <row r="83" spans="1:11" ht="12.75" hidden="1">
      <c r="A83" s="2" t="s">
        <v>70</v>
      </c>
      <c r="B83" s="3">
        <v>1869661953</v>
      </c>
      <c r="C83" s="3">
        <v>2166000291</v>
      </c>
      <c r="D83" s="3">
        <v>2589107923</v>
      </c>
      <c r="E83" s="3">
        <v>2672740108</v>
      </c>
      <c r="F83" s="3">
        <v>2672740108</v>
      </c>
      <c r="G83" s="3">
        <v>2672740108</v>
      </c>
      <c r="H83" s="3">
        <v>1985468310</v>
      </c>
      <c r="I83" s="3">
        <v>2581513997</v>
      </c>
      <c r="J83" s="3">
        <v>2825842826</v>
      </c>
      <c r="K83" s="3">
        <v>3057531919</v>
      </c>
    </row>
    <row r="84" spans="1:11" ht="12.75" hidden="1">
      <c r="A84" s="2" t="s">
        <v>71</v>
      </c>
      <c r="B84" s="3">
        <v>681986845</v>
      </c>
      <c r="C84" s="3">
        <v>255657958</v>
      </c>
      <c r="D84" s="3">
        <v>286333194</v>
      </c>
      <c r="E84" s="3">
        <v>298833602</v>
      </c>
      <c r="F84" s="3">
        <v>366833602</v>
      </c>
      <c r="G84" s="3">
        <v>366833602</v>
      </c>
      <c r="H84" s="3">
        <v>366833602</v>
      </c>
      <c r="I84" s="3">
        <v>440969807</v>
      </c>
      <c r="J84" s="3">
        <v>279980325</v>
      </c>
      <c r="K84" s="3">
        <v>372124065</v>
      </c>
    </row>
    <row r="85" spans="1:11" ht="12.75" hidden="1">
      <c r="A85" s="2" t="s">
        <v>72</v>
      </c>
      <c r="B85" s="3">
        <v>0</v>
      </c>
      <c r="C85" s="3">
        <v>0</v>
      </c>
      <c r="D85" s="3">
        <v>1797737683</v>
      </c>
      <c r="E85" s="3">
        <v>0</v>
      </c>
      <c r="F85" s="3">
        <v>2094243080</v>
      </c>
      <c r="G85" s="3">
        <v>2094243080</v>
      </c>
      <c r="H85" s="3">
        <v>2094243080</v>
      </c>
      <c r="I85" s="3">
        <v>2656006602</v>
      </c>
      <c r="J85" s="3">
        <v>2648038582</v>
      </c>
      <c r="K85" s="3">
        <v>2645390543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4082000</v>
      </c>
      <c r="C5" s="6">
        <v>4472277</v>
      </c>
      <c r="D5" s="23">
        <v>4831384</v>
      </c>
      <c r="E5" s="24">
        <v>5130000</v>
      </c>
      <c r="F5" s="6">
        <v>5130000</v>
      </c>
      <c r="G5" s="25">
        <v>5130000</v>
      </c>
      <c r="H5" s="26">
        <v>0</v>
      </c>
      <c r="I5" s="24">
        <v>6703522</v>
      </c>
      <c r="J5" s="6">
        <v>7414095</v>
      </c>
      <c r="K5" s="25">
        <v>8199989</v>
      </c>
    </row>
    <row r="6" spans="1:11" ht="13.5">
      <c r="A6" s="22" t="s">
        <v>18</v>
      </c>
      <c r="B6" s="6">
        <v>29485854</v>
      </c>
      <c r="C6" s="6">
        <v>34700162</v>
      </c>
      <c r="D6" s="23">
        <v>36979855</v>
      </c>
      <c r="E6" s="24">
        <v>46632925</v>
      </c>
      <c r="F6" s="6">
        <v>46632925</v>
      </c>
      <c r="G6" s="25">
        <v>46632925</v>
      </c>
      <c r="H6" s="26">
        <v>0</v>
      </c>
      <c r="I6" s="24">
        <v>51491000</v>
      </c>
      <c r="J6" s="6">
        <v>56889710</v>
      </c>
      <c r="K6" s="25">
        <v>62892951</v>
      </c>
    </row>
    <row r="7" spans="1:11" ht="13.5">
      <c r="A7" s="22" t="s">
        <v>19</v>
      </c>
      <c r="B7" s="6">
        <v>0</v>
      </c>
      <c r="C7" s="6">
        <v>0</v>
      </c>
      <c r="D7" s="23">
        <v>453120</v>
      </c>
      <c r="E7" s="24">
        <v>1873428</v>
      </c>
      <c r="F7" s="6">
        <v>1873428</v>
      </c>
      <c r="G7" s="25">
        <v>1873428</v>
      </c>
      <c r="H7" s="26">
        <v>0</v>
      </c>
      <c r="I7" s="24">
        <v>589581</v>
      </c>
      <c r="J7" s="6">
        <v>626724</v>
      </c>
      <c r="K7" s="25">
        <v>661820</v>
      </c>
    </row>
    <row r="8" spans="1:11" ht="13.5">
      <c r="A8" s="22" t="s">
        <v>20</v>
      </c>
      <c r="B8" s="6">
        <v>45162502</v>
      </c>
      <c r="C8" s="6">
        <v>48328099</v>
      </c>
      <c r="D8" s="23">
        <v>71664010</v>
      </c>
      <c r="E8" s="24">
        <v>62974750</v>
      </c>
      <c r="F8" s="6">
        <v>62974750</v>
      </c>
      <c r="G8" s="25">
        <v>62974750</v>
      </c>
      <c r="H8" s="26">
        <v>0</v>
      </c>
      <c r="I8" s="24">
        <v>67225900</v>
      </c>
      <c r="J8" s="6">
        <v>70142450</v>
      </c>
      <c r="K8" s="25">
        <v>78867700</v>
      </c>
    </row>
    <row r="9" spans="1:11" ht="13.5">
      <c r="A9" s="22" t="s">
        <v>21</v>
      </c>
      <c r="B9" s="6">
        <v>25185246</v>
      </c>
      <c r="C9" s="6">
        <v>16906310</v>
      </c>
      <c r="D9" s="23">
        <v>36169907</v>
      </c>
      <c r="E9" s="24">
        <v>16813046</v>
      </c>
      <c r="F9" s="6">
        <v>16813046</v>
      </c>
      <c r="G9" s="25">
        <v>16813046</v>
      </c>
      <c r="H9" s="26">
        <v>0</v>
      </c>
      <c r="I9" s="24">
        <v>17862997</v>
      </c>
      <c r="J9" s="6">
        <v>19125258</v>
      </c>
      <c r="K9" s="25">
        <v>20485339</v>
      </c>
    </row>
    <row r="10" spans="1:11" ht="25.5">
      <c r="A10" s="27" t="s">
        <v>96</v>
      </c>
      <c r="B10" s="28">
        <f>SUM(B5:B9)</f>
        <v>103915602</v>
      </c>
      <c r="C10" s="29">
        <f aca="true" t="shared" si="0" ref="C10:K10">SUM(C5:C9)</f>
        <v>104406848</v>
      </c>
      <c r="D10" s="30">
        <f t="shared" si="0"/>
        <v>150098276</v>
      </c>
      <c r="E10" s="28">
        <f t="shared" si="0"/>
        <v>133424149</v>
      </c>
      <c r="F10" s="29">
        <f t="shared" si="0"/>
        <v>133424149</v>
      </c>
      <c r="G10" s="31">
        <f t="shared" si="0"/>
        <v>133424149</v>
      </c>
      <c r="H10" s="32">
        <f t="shared" si="0"/>
        <v>0</v>
      </c>
      <c r="I10" s="28">
        <f t="shared" si="0"/>
        <v>143873000</v>
      </c>
      <c r="J10" s="29">
        <f t="shared" si="0"/>
        <v>154198237</v>
      </c>
      <c r="K10" s="31">
        <f t="shared" si="0"/>
        <v>171107799</v>
      </c>
    </row>
    <row r="11" spans="1:11" ht="13.5">
      <c r="A11" s="22" t="s">
        <v>22</v>
      </c>
      <c r="B11" s="6">
        <v>29529059</v>
      </c>
      <c r="C11" s="6">
        <v>33531903</v>
      </c>
      <c r="D11" s="23">
        <v>38896544</v>
      </c>
      <c r="E11" s="24">
        <v>37395965</v>
      </c>
      <c r="F11" s="6">
        <v>37395965</v>
      </c>
      <c r="G11" s="25">
        <v>37395965</v>
      </c>
      <c r="H11" s="26">
        <v>0</v>
      </c>
      <c r="I11" s="24">
        <v>40278653</v>
      </c>
      <c r="J11" s="6">
        <v>45129275</v>
      </c>
      <c r="K11" s="25">
        <v>39146228</v>
      </c>
    </row>
    <row r="12" spans="1:11" ht="13.5">
      <c r="A12" s="22" t="s">
        <v>23</v>
      </c>
      <c r="B12" s="6">
        <v>5379413</v>
      </c>
      <c r="C12" s="6">
        <v>2802908</v>
      </c>
      <c r="D12" s="23">
        <v>4161190</v>
      </c>
      <c r="E12" s="24">
        <v>5306274</v>
      </c>
      <c r="F12" s="6">
        <v>5306274</v>
      </c>
      <c r="G12" s="25">
        <v>5306274</v>
      </c>
      <c r="H12" s="26">
        <v>0</v>
      </c>
      <c r="I12" s="24">
        <v>4454100</v>
      </c>
      <c r="J12" s="6">
        <v>5465023</v>
      </c>
      <c r="K12" s="25">
        <v>5680651</v>
      </c>
    </row>
    <row r="13" spans="1:11" ht="13.5">
      <c r="A13" s="22" t="s">
        <v>97</v>
      </c>
      <c r="B13" s="6">
        <v>14900010</v>
      </c>
      <c r="C13" s="6">
        <v>13411371</v>
      </c>
      <c r="D13" s="23">
        <v>16041377</v>
      </c>
      <c r="E13" s="24">
        <v>1723710</v>
      </c>
      <c r="F13" s="6">
        <v>1723710</v>
      </c>
      <c r="G13" s="25">
        <v>1723710</v>
      </c>
      <c r="H13" s="26">
        <v>0</v>
      </c>
      <c r="I13" s="24">
        <v>1939931</v>
      </c>
      <c r="J13" s="6">
        <v>2156096</v>
      </c>
      <c r="K13" s="25">
        <v>1799947</v>
      </c>
    </row>
    <row r="14" spans="1:11" ht="13.5">
      <c r="A14" s="22" t="s">
        <v>24</v>
      </c>
      <c r="B14" s="6">
        <v>359335</v>
      </c>
      <c r="C14" s="6">
        <v>0</v>
      </c>
      <c r="D14" s="23">
        <v>2265414</v>
      </c>
      <c r="E14" s="24">
        <v>512385</v>
      </c>
      <c r="F14" s="6">
        <v>512385</v>
      </c>
      <c r="G14" s="25">
        <v>512385</v>
      </c>
      <c r="H14" s="26">
        <v>0</v>
      </c>
      <c r="I14" s="24">
        <v>365500</v>
      </c>
      <c r="J14" s="6">
        <v>400134</v>
      </c>
      <c r="K14" s="25">
        <v>405746</v>
      </c>
    </row>
    <row r="15" spans="1:11" ht="13.5">
      <c r="A15" s="22" t="s">
        <v>25</v>
      </c>
      <c r="B15" s="6">
        <v>33445209</v>
      </c>
      <c r="C15" s="6">
        <v>31985874</v>
      </c>
      <c r="D15" s="23">
        <v>22564124</v>
      </c>
      <c r="E15" s="24">
        <v>24583597</v>
      </c>
      <c r="F15" s="6">
        <v>24583597</v>
      </c>
      <c r="G15" s="25">
        <v>24583597</v>
      </c>
      <c r="H15" s="26">
        <v>0</v>
      </c>
      <c r="I15" s="24">
        <v>18590550</v>
      </c>
      <c r="J15" s="6">
        <v>20365696</v>
      </c>
      <c r="K15" s="25">
        <v>21438880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38931000</v>
      </c>
      <c r="J16" s="6">
        <v>41189000</v>
      </c>
      <c r="K16" s="25">
        <v>43454000</v>
      </c>
    </row>
    <row r="17" spans="1:11" ht="13.5">
      <c r="A17" s="22" t="s">
        <v>27</v>
      </c>
      <c r="B17" s="6">
        <v>38744965</v>
      </c>
      <c r="C17" s="6">
        <v>70230747</v>
      </c>
      <c r="D17" s="23">
        <v>83426776</v>
      </c>
      <c r="E17" s="24">
        <v>51678421</v>
      </c>
      <c r="F17" s="6">
        <v>51678421</v>
      </c>
      <c r="G17" s="25">
        <v>51678421</v>
      </c>
      <c r="H17" s="26">
        <v>0</v>
      </c>
      <c r="I17" s="24">
        <v>26571024</v>
      </c>
      <c r="J17" s="6">
        <v>25656742</v>
      </c>
      <c r="K17" s="25">
        <v>35756636</v>
      </c>
    </row>
    <row r="18" spans="1:11" ht="13.5">
      <c r="A18" s="34" t="s">
        <v>28</v>
      </c>
      <c r="B18" s="35">
        <f>SUM(B11:B17)</f>
        <v>122357991</v>
      </c>
      <c r="C18" s="36">
        <f aca="true" t="shared" si="1" ref="C18:K18">SUM(C11:C17)</f>
        <v>151962803</v>
      </c>
      <c r="D18" s="37">
        <f t="shared" si="1"/>
        <v>167355425</v>
      </c>
      <c r="E18" s="35">
        <f t="shared" si="1"/>
        <v>121200352</v>
      </c>
      <c r="F18" s="36">
        <f t="shared" si="1"/>
        <v>121200352</v>
      </c>
      <c r="G18" s="38">
        <f t="shared" si="1"/>
        <v>121200352</v>
      </c>
      <c r="H18" s="39">
        <f t="shared" si="1"/>
        <v>0</v>
      </c>
      <c r="I18" s="35">
        <f t="shared" si="1"/>
        <v>131130758</v>
      </c>
      <c r="J18" s="36">
        <f t="shared" si="1"/>
        <v>140361966</v>
      </c>
      <c r="K18" s="38">
        <f t="shared" si="1"/>
        <v>147682088</v>
      </c>
    </row>
    <row r="19" spans="1:11" ht="13.5">
      <c r="A19" s="34" t="s">
        <v>29</v>
      </c>
      <c r="B19" s="40">
        <f>+B10-B18</f>
        <v>-18442389</v>
      </c>
      <c r="C19" s="41">
        <f aca="true" t="shared" si="2" ref="C19:K19">+C10-C18</f>
        <v>-47555955</v>
      </c>
      <c r="D19" s="42">
        <f t="shared" si="2"/>
        <v>-17257149</v>
      </c>
      <c r="E19" s="40">
        <f t="shared" si="2"/>
        <v>12223797</v>
      </c>
      <c r="F19" s="41">
        <f t="shared" si="2"/>
        <v>12223797</v>
      </c>
      <c r="G19" s="43">
        <f t="shared" si="2"/>
        <v>12223797</v>
      </c>
      <c r="H19" s="44">
        <f t="shared" si="2"/>
        <v>0</v>
      </c>
      <c r="I19" s="40">
        <f t="shared" si="2"/>
        <v>12742242</v>
      </c>
      <c r="J19" s="41">
        <f t="shared" si="2"/>
        <v>13836271</v>
      </c>
      <c r="K19" s="43">
        <f t="shared" si="2"/>
        <v>23425711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-18442389</v>
      </c>
      <c r="C22" s="52">
        <f aca="true" t="shared" si="3" ref="C22:K22">SUM(C19:C21)</f>
        <v>-47555955</v>
      </c>
      <c r="D22" s="53">
        <f t="shared" si="3"/>
        <v>-17257149</v>
      </c>
      <c r="E22" s="51">
        <f t="shared" si="3"/>
        <v>12223797</v>
      </c>
      <c r="F22" s="52">
        <f t="shared" si="3"/>
        <v>12223797</v>
      </c>
      <c r="G22" s="54">
        <f t="shared" si="3"/>
        <v>12223797</v>
      </c>
      <c r="H22" s="55">
        <f t="shared" si="3"/>
        <v>0</v>
      </c>
      <c r="I22" s="51">
        <f t="shared" si="3"/>
        <v>12742242</v>
      </c>
      <c r="J22" s="52">
        <f t="shared" si="3"/>
        <v>13836271</v>
      </c>
      <c r="K22" s="54">
        <f t="shared" si="3"/>
        <v>23425711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-18442389</v>
      </c>
      <c r="C24" s="41">
        <f aca="true" t="shared" si="4" ref="C24:K24">SUM(C22:C23)</f>
        <v>-47555955</v>
      </c>
      <c r="D24" s="42">
        <f t="shared" si="4"/>
        <v>-17257149</v>
      </c>
      <c r="E24" s="40">
        <f t="shared" si="4"/>
        <v>12223797</v>
      </c>
      <c r="F24" s="41">
        <f t="shared" si="4"/>
        <v>12223797</v>
      </c>
      <c r="G24" s="43">
        <f t="shared" si="4"/>
        <v>12223797</v>
      </c>
      <c r="H24" s="44">
        <f t="shared" si="4"/>
        <v>0</v>
      </c>
      <c r="I24" s="40">
        <f t="shared" si="4"/>
        <v>12742242</v>
      </c>
      <c r="J24" s="41">
        <f t="shared" si="4"/>
        <v>13836271</v>
      </c>
      <c r="K24" s="43">
        <f t="shared" si="4"/>
        <v>23425711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11716609</v>
      </c>
      <c r="C27" s="7">
        <v>19610212</v>
      </c>
      <c r="D27" s="64">
        <v>49729675</v>
      </c>
      <c r="E27" s="65">
        <v>27214750</v>
      </c>
      <c r="F27" s="7">
        <v>27214750</v>
      </c>
      <c r="G27" s="66">
        <v>27214750</v>
      </c>
      <c r="H27" s="67">
        <v>0</v>
      </c>
      <c r="I27" s="65">
        <v>27852100</v>
      </c>
      <c r="J27" s="7">
        <v>28899950</v>
      </c>
      <c r="K27" s="66">
        <v>30377495</v>
      </c>
    </row>
    <row r="28" spans="1:11" ht="13.5">
      <c r="A28" s="68" t="s">
        <v>30</v>
      </c>
      <c r="B28" s="6">
        <v>4947648</v>
      </c>
      <c r="C28" s="6">
        <v>19482500</v>
      </c>
      <c r="D28" s="23">
        <v>31998377</v>
      </c>
      <c r="E28" s="24">
        <v>22715000</v>
      </c>
      <c r="F28" s="6">
        <v>22715000</v>
      </c>
      <c r="G28" s="25">
        <v>22715000</v>
      </c>
      <c r="H28" s="26">
        <v>0</v>
      </c>
      <c r="I28" s="24">
        <v>22152100</v>
      </c>
      <c r="J28" s="6">
        <v>22903550</v>
      </c>
      <c r="K28" s="25">
        <v>24039300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6768961</v>
      </c>
      <c r="C31" s="6">
        <v>127712</v>
      </c>
      <c r="D31" s="23">
        <v>17731298</v>
      </c>
      <c r="E31" s="24">
        <v>4499750</v>
      </c>
      <c r="F31" s="6">
        <v>4499750</v>
      </c>
      <c r="G31" s="25">
        <v>4499750</v>
      </c>
      <c r="H31" s="26">
        <v>0</v>
      </c>
      <c r="I31" s="24">
        <v>5700000</v>
      </c>
      <c r="J31" s="6">
        <v>5996400</v>
      </c>
      <c r="K31" s="25">
        <v>6338195</v>
      </c>
    </row>
    <row r="32" spans="1:11" ht="13.5">
      <c r="A32" s="34" t="s">
        <v>36</v>
      </c>
      <c r="B32" s="7">
        <f>SUM(B28:B31)</f>
        <v>11716609</v>
      </c>
      <c r="C32" s="7">
        <f aca="true" t="shared" si="5" ref="C32:K32">SUM(C28:C31)</f>
        <v>19610212</v>
      </c>
      <c r="D32" s="64">
        <f t="shared" si="5"/>
        <v>49729675</v>
      </c>
      <c r="E32" s="65">
        <f t="shared" si="5"/>
        <v>27214750</v>
      </c>
      <c r="F32" s="7">
        <f t="shared" si="5"/>
        <v>27214750</v>
      </c>
      <c r="G32" s="66">
        <f t="shared" si="5"/>
        <v>27214750</v>
      </c>
      <c r="H32" s="67">
        <f t="shared" si="5"/>
        <v>0</v>
      </c>
      <c r="I32" s="65">
        <f t="shared" si="5"/>
        <v>27852100</v>
      </c>
      <c r="J32" s="7">
        <f t="shared" si="5"/>
        <v>28899950</v>
      </c>
      <c r="K32" s="66">
        <f t="shared" si="5"/>
        <v>30377495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54463399</v>
      </c>
      <c r="C35" s="6">
        <v>45591432</v>
      </c>
      <c r="D35" s="23">
        <v>70025078</v>
      </c>
      <c r="E35" s="24">
        <v>70380189</v>
      </c>
      <c r="F35" s="6">
        <v>70380189</v>
      </c>
      <c r="G35" s="25">
        <v>70380189</v>
      </c>
      <c r="H35" s="26">
        <v>0</v>
      </c>
      <c r="I35" s="24">
        <v>66840000</v>
      </c>
      <c r="J35" s="6">
        <v>66712000</v>
      </c>
      <c r="K35" s="25">
        <v>54278000</v>
      </c>
    </row>
    <row r="36" spans="1:11" ht="13.5">
      <c r="A36" s="22" t="s">
        <v>39</v>
      </c>
      <c r="B36" s="6">
        <v>169060023</v>
      </c>
      <c r="C36" s="6">
        <v>173476200</v>
      </c>
      <c r="D36" s="23">
        <v>330672602</v>
      </c>
      <c r="E36" s="24">
        <v>191502211</v>
      </c>
      <c r="F36" s="6">
        <v>191502211</v>
      </c>
      <c r="G36" s="25">
        <v>191502211</v>
      </c>
      <c r="H36" s="26">
        <v>0</v>
      </c>
      <c r="I36" s="24">
        <v>319373936</v>
      </c>
      <c r="J36" s="6">
        <v>348273886</v>
      </c>
      <c r="K36" s="25">
        <v>378651381</v>
      </c>
    </row>
    <row r="37" spans="1:11" ht="13.5">
      <c r="A37" s="22" t="s">
        <v>40</v>
      </c>
      <c r="B37" s="6">
        <v>73797894</v>
      </c>
      <c r="C37" s="6">
        <v>70194420</v>
      </c>
      <c r="D37" s="23">
        <v>91649670</v>
      </c>
      <c r="E37" s="24">
        <v>4801302</v>
      </c>
      <c r="F37" s="6">
        <v>4801302</v>
      </c>
      <c r="G37" s="25">
        <v>4801302</v>
      </c>
      <c r="H37" s="26">
        <v>0</v>
      </c>
      <c r="I37" s="24">
        <v>29860000</v>
      </c>
      <c r="J37" s="6">
        <v>26759800</v>
      </c>
      <c r="K37" s="25">
        <v>14801302</v>
      </c>
    </row>
    <row r="38" spans="1:11" ht="13.5">
      <c r="A38" s="22" t="s">
        <v>41</v>
      </c>
      <c r="B38" s="6">
        <v>0</v>
      </c>
      <c r="C38" s="6">
        <v>3705000</v>
      </c>
      <c r="D38" s="23">
        <v>0</v>
      </c>
      <c r="E38" s="24">
        <v>0</v>
      </c>
      <c r="F38" s="6">
        <v>0</v>
      </c>
      <c r="G38" s="25">
        <v>0</v>
      </c>
      <c r="H38" s="26">
        <v>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149725528</v>
      </c>
      <c r="C39" s="6">
        <v>145168212</v>
      </c>
      <c r="D39" s="23">
        <v>309048010</v>
      </c>
      <c r="E39" s="24">
        <v>257081098</v>
      </c>
      <c r="F39" s="6">
        <v>257081098</v>
      </c>
      <c r="G39" s="25">
        <v>257081098</v>
      </c>
      <c r="H39" s="26">
        <v>0</v>
      </c>
      <c r="I39" s="24">
        <v>356353936</v>
      </c>
      <c r="J39" s="6">
        <v>388226086</v>
      </c>
      <c r="K39" s="25">
        <v>418128079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26175300</v>
      </c>
      <c r="C42" s="6">
        <v>-19013967</v>
      </c>
      <c r="D42" s="23">
        <v>25265910</v>
      </c>
      <c r="E42" s="24">
        <v>28608237</v>
      </c>
      <c r="F42" s="6">
        <v>28608237</v>
      </c>
      <c r="G42" s="25">
        <v>28608237</v>
      </c>
      <c r="H42" s="26">
        <v>23603361</v>
      </c>
      <c r="I42" s="24">
        <v>28509148</v>
      </c>
      <c r="J42" s="6">
        <v>36416044</v>
      </c>
      <c r="K42" s="25">
        <v>42912054</v>
      </c>
    </row>
    <row r="43" spans="1:11" ht="13.5">
      <c r="A43" s="22" t="s">
        <v>45</v>
      </c>
      <c r="B43" s="6">
        <v>-191402</v>
      </c>
      <c r="C43" s="6">
        <v>-722416</v>
      </c>
      <c r="D43" s="23">
        <v>-24710381</v>
      </c>
      <c r="E43" s="24">
        <v>-22866000</v>
      </c>
      <c r="F43" s="6">
        <v>-22866000</v>
      </c>
      <c r="G43" s="25">
        <v>-22866000</v>
      </c>
      <c r="H43" s="26">
        <v>-22444678</v>
      </c>
      <c r="I43" s="24">
        <v>-25195100</v>
      </c>
      <c r="J43" s="6">
        <v>-26578950</v>
      </c>
      <c r="K43" s="25">
        <v>-26855495</v>
      </c>
    </row>
    <row r="44" spans="1:11" ht="13.5">
      <c r="A44" s="22" t="s">
        <v>46</v>
      </c>
      <c r="B44" s="6">
        <v>-18404184</v>
      </c>
      <c r="C44" s="6">
        <v>13815076</v>
      </c>
      <c r="D44" s="23">
        <v>-6295000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13028010</v>
      </c>
      <c r="C45" s="7">
        <v>7107197</v>
      </c>
      <c r="D45" s="64">
        <v>1367726</v>
      </c>
      <c r="E45" s="65">
        <v>7154238</v>
      </c>
      <c r="F45" s="7">
        <v>7154238</v>
      </c>
      <c r="G45" s="66">
        <v>7154238</v>
      </c>
      <c r="H45" s="67">
        <v>2025638</v>
      </c>
      <c r="I45" s="65">
        <v>5839048</v>
      </c>
      <c r="J45" s="7">
        <v>15676142</v>
      </c>
      <c r="K45" s="66">
        <v>31732701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13028504</v>
      </c>
      <c r="C48" s="6">
        <v>7107197</v>
      </c>
      <c r="D48" s="23">
        <v>2045610</v>
      </c>
      <c r="E48" s="24">
        <v>8000000</v>
      </c>
      <c r="F48" s="6">
        <v>8000000</v>
      </c>
      <c r="G48" s="25">
        <v>8000000</v>
      </c>
      <c r="H48" s="26">
        <v>0</v>
      </c>
      <c r="I48" s="24">
        <v>9340000</v>
      </c>
      <c r="J48" s="6">
        <v>10012000</v>
      </c>
      <c r="K48" s="25">
        <v>11878000</v>
      </c>
    </row>
    <row r="49" spans="1:11" ht="13.5">
      <c r="A49" s="22" t="s">
        <v>50</v>
      </c>
      <c r="B49" s="6">
        <f>+B75</f>
        <v>39692718.870888084</v>
      </c>
      <c r="C49" s="6">
        <f aca="true" t="shared" si="6" ref="C49:K49">+C75</f>
        <v>29883388.258177157</v>
      </c>
      <c r="D49" s="23">
        <f t="shared" si="6"/>
        <v>60458948.30533065</v>
      </c>
      <c r="E49" s="24">
        <f t="shared" si="6"/>
        <v>-44652774.16311858</v>
      </c>
      <c r="F49" s="6">
        <f t="shared" si="6"/>
        <v>-44652774.16311858</v>
      </c>
      <c r="G49" s="25">
        <f t="shared" si="6"/>
        <v>-44652774.16311858</v>
      </c>
      <c r="H49" s="26">
        <f t="shared" si="6"/>
        <v>0</v>
      </c>
      <c r="I49" s="24">
        <f t="shared" si="6"/>
        <v>-18769560.77360346</v>
      </c>
      <c r="J49" s="6">
        <f t="shared" si="6"/>
        <v>-25084083.033901505</v>
      </c>
      <c r="K49" s="25">
        <f t="shared" si="6"/>
        <v>-24661957.60547916</v>
      </c>
    </row>
    <row r="50" spans="1:11" ht="13.5">
      <c r="A50" s="34" t="s">
        <v>51</v>
      </c>
      <c r="B50" s="7">
        <f>+B48-B49</f>
        <v>-26664214.870888084</v>
      </c>
      <c r="C50" s="7">
        <f aca="true" t="shared" si="7" ref="C50:K50">+C48-C49</f>
        <v>-22776191.258177157</v>
      </c>
      <c r="D50" s="64">
        <f t="shared" si="7"/>
        <v>-58413338.30533065</v>
      </c>
      <c r="E50" s="65">
        <f t="shared" si="7"/>
        <v>52652774.16311858</v>
      </c>
      <c r="F50" s="7">
        <f t="shared" si="7"/>
        <v>52652774.16311858</v>
      </c>
      <c r="G50" s="66">
        <f t="shared" si="7"/>
        <v>52652774.16311858</v>
      </c>
      <c r="H50" s="67">
        <f t="shared" si="7"/>
        <v>0</v>
      </c>
      <c r="I50" s="65">
        <f t="shared" si="7"/>
        <v>28109560.77360346</v>
      </c>
      <c r="J50" s="7">
        <f t="shared" si="7"/>
        <v>35096083.033901505</v>
      </c>
      <c r="K50" s="66">
        <f t="shared" si="7"/>
        <v>36539957.60547916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134186055</v>
      </c>
      <c r="C53" s="6">
        <v>170315949</v>
      </c>
      <c r="D53" s="23">
        <v>330651403</v>
      </c>
      <c r="E53" s="24">
        <v>215716750</v>
      </c>
      <c r="F53" s="6">
        <v>215716750</v>
      </c>
      <c r="G53" s="25">
        <v>215716750</v>
      </c>
      <c r="H53" s="26">
        <v>188502000</v>
      </c>
      <c r="I53" s="24">
        <v>319374100</v>
      </c>
      <c r="J53" s="6">
        <v>348273857</v>
      </c>
      <c r="K53" s="25">
        <v>378652495</v>
      </c>
    </row>
    <row r="54" spans="1:11" ht="13.5">
      <c r="A54" s="22" t="s">
        <v>97</v>
      </c>
      <c r="B54" s="6">
        <v>14900010</v>
      </c>
      <c r="C54" s="6">
        <v>13411371</v>
      </c>
      <c r="D54" s="23">
        <v>16041377</v>
      </c>
      <c r="E54" s="24">
        <v>1723710</v>
      </c>
      <c r="F54" s="6">
        <v>1723710</v>
      </c>
      <c r="G54" s="25">
        <v>1723710</v>
      </c>
      <c r="H54" s="26">
        <v>0</v>
      </c>
      <c r="I54" s="24">
        <v>1939931</v>
      </c>
      <c r="J54" s="6">
        <v>2156096</v>
      </c>
      <c r="K54" s="25">
        <v>1799947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10706000</v>
      </c>
      <c r="C56" s="6">
        <v>11802000</v>
      </c>
      <c r="D56" s="23">
        <v>8345000</v>
      </c>
      <c r="E56" s="24">
        <v>0</v>
      </c>
      <c r="F56" s="6">
        <v>0</v>
      </c>
      <c r="G56" s="25">
        <v>0</v>
      </c>
      <c r="H56" s="26">
        <v>0</v>
      </c>
      <c r="I56" s="24">
        <v>14920000</v>
      </c>
      <c r="J56" s="6">
        <v>11025000</v>
      </c>
      <c r="K56" s="25">
        <v>13954000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29389600</v>
      </c>
      <c r="C59" s="6">
        <v>31152976</v>
      </c>
      <c r="D59" s="23">
        <v>32897543</v>
      </c>
      <c r="E59" s="24">
        <v>36657966</v>
      </c>
      <c r="F59" s="6">
        <v>36657966</v>
      </c>
      <c r="G59" s="25">
        <v>36657966</v>
      </c>
      <c r="H59" s="26">
        <v>36657966</v>
      </c>
      <c r="I59" s="24">
        <v>38930760</v>
      </c>
      <c r="J59" s="6">
        <v>41188744</v>
      </c>
      <c r="K59" s="25">
        <v>43454125</v>
      </c>
    </row>
    <row r="60" spans="1:11" ht="13.5">
      <c r="A60" s="33" t="s">
        <v>58</v>
      </c>
      <c r="B60" s="6">
        <v>2212600</v>
      </c>
      <c r="C60" s="6">
        <v>2345356</v>
      </c>
      <c r="D60" s="23">
        <v>2476696</v>
      </c>
      <c r="E60" s="24">
        <v>37532139</v>
      </c>
      <c r="F60" s="6">
        <v>3083000</v>
      </c>
      <c r="G60" s="25">
        <v>3083000</v>
      </c>
      <c r="H60" s="26">
        <v>3083000</v>
      </c>
      <c r="I60" s="24">
        <v>3139000</v>
      </c>
      <c r="J60" s="6">
        <v>3289000</v>
      </c>
      <c r="K60" s="25">
        <v>3607000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2656</v>
      </c>
      <c r="C62" s="92">
        <v>3000</v>
      </c>
      <c r="D62" s="93">
        <v>3344</v>
      </c>
      <c r="E62" s="91">
        <v>0</v>
      </c>
      <c r="F62" s="92">
        <v>3200</v>
      </c>
      <c r="G62" s="93">
        <v>3200</v>
      </c>
      <c r="H62" s="94">
        <v>3200</v>
      </c>
      <c r="I62" s="91">
        <v>3250</v>
      </c>
      <c r="J62" s="92">
        <v>3250</v>
      </c>
      <c r="K62" s="93">
        <v>3250</v>
      </c>
    </row>
    <row r="63" spans="1:11" ht="13.5">
      <c r="A63" s="90" t="s">
        <v>61</v>
      </c>
      <c r="B63" s="91">
        <v>2722</v>
      </c>
      <c r="C63" s="92">
        <v>2722</v>
      </c>
      <c r="D63" s="93">
        <v>2722</v>
      </c>
      <c r="E63" s="91">
        <v>0</v>
      </c>
      <c r="F63" s="92">
        <v>3000</v>
      </c>
      <c r="G63" s="93">
        <v>3000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6325</v>
      </c>
      <c r="C65" s="92">
        <v>6325</v>
      </c>
      <c r="D65" s="93">
        <v>6325</v>
      </c>
      <c r="E65" s="91">
        <v>1970</v>
      </c>
      <c r="F65" s="92">
        <v>6810</v>
      </c>
      <c r="G65" s="93">
        <v>6810</v>
      </c>
      <c r="H65" s="94">
        <v>6810</v>
      </c>
      <c r="I65" s="91">
        <v>6810</v>
      </c>
      <c r="J65" s="92">
        <v>6810</v>
      </c>
      <c r="K65" s="93">
        <v>6810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0.8076800202882912</v>
      </c>
      <c r="C70" s="5">
        <f aca="true" t="shared" si="8" ref="C70:K70">IF(ISERROR(C71/C72),0,(C71/C72))</f>
        <v>0.8151793293391763</v>
      </c>
      <c r="D70" s="5">
        <f t="shared" si="8"/>
        <v>0.5734850062347122</v>
      </c>
      <c r="E70" s="5">
        <f t="shared" si="8"/>
        <v>0.7927849683674184</v>
      </c>
      <c r="F70" s="5">
        <f t="shared" si="8"/>
        <v>0.7927849683674184</v>
      </c>
      <c r="G70" s="5">
        <f t="shared" si="8"/>
        <v>0.7927849683674184</v>
      </c>
      <c r="H70" s="5">
        <f t="shared" si="8"/>
        <v>0</v>
      </c>
      <c r="I70" s="5">
        <f t="shared" si="8"/>
        <v>0.8457314917148429</v>
      </c>
      <c r="J70" s="5">
        <f t="shared" si="8"/>
        <v>0.9143541981287744</v>
      </c>
      <c r="K70" s="5">
        <f t="shared" si="8"/>
        <v>0.9307372548462065</v>
      </c>
    </row>
    <row r="71" spans="1:11" ht="12.75" hidden="1">
      <c r="A71" s="1" t="s">
        <v>103</v>
      </c>
      <c r="B71" s="1">
        <f>+B83</f>
        <v>47453705</v>
      </c>
      <c r="C71" s="1">
        <f aca="true" t="shared" si="9" ref="C71:K71">+C83</f>
        <v>45714237</v>
      </c>
      <c r="D71" s="1">
        <f t="shared" si="9"/>
        <v>44721018</v>
      </c>
      <c r="E71" s="1">
        <f t="shared" si="9"/>
        <v>54365999</v>
      </c>
      <c r="F71" s="1">
        <f t="shared" si="9"/>
        <v>54365999</v>
      </c>
      <c r="G71" s="1">
        <f t="shared" si="9"/>
        <v>54365999</v>
      </c>
      <c r="H71" s="1">
        <f t="shared" si="9"/>
        <v>70485148</v>
      </c>
      <c r="I71" s="1">
        <f t="shared" si="9"/>
        <v>64324239</v>
      </c>
      <c r="J71" s="1">
        <f t="shared" si="9"/>
        <v>76283714</v>
      </c>
      <c r="K71" s="1">
        <f t="shared" si="9"/>
        <v>85235316</v>
      </c>
    </row>
    <row r="72" spans="1:11" ht="12.75" hidden="1">
      <c r="A72" s="1" t="s">
        <v>104</v>
      </c>
      <c r="B72" s="1">
        <f>+B77</f>
        <v>58753100</v>
      </c>
      <c r="C72" s="1">
        <f aca="true" t="shared" si="10" ref="C72:K72">+C77</f>
        <v>56078749</v>
      </c>
      <c r="D72" s="1">
        <f t="shared" si="10"/>
        <v>77981146</v>
      </c>
      <c r="E72" s="1">
        <f t="shared" si="10"/>
        <v>68575971</v>
      </c>
      <c r="F72" s="1">
        <f t="shared" si="10"/>
        <v>68575971</v>
      </c>
      <c r="G72" s="1">
        <f t="shared" si="10"/>
        <v>68575971</v>
      </c>
      <c r="H72" s="1">
        <f t="shared" si="10"/>
        <v>0</v>
      </c>
      <c r="I72" s="1">
        <f t="shared" si="10"/>
        <v>76057519</v>
      </c>
      <c r="J72" s="1">
        <f t="shared" si="10"/>
        <v>83429063</v>
      </c>
      <c r="K72" s="1">
        <f t="shared" si="10"/>
        <v>91578279</v>
      </c>
    </row>
    <row r="73" spans="1:11" ht="12.75" hidden="1">
      <c r="A73" s="1" t="s">
        <v>105</v>
      </c>
      <c r="B73" s="1">
        <f>+B74</f>
        <v>-11369470.66666666</v>
      </c>
      <c r="C73" s="1">
        <f aca="true" t="shared" si="11" ref="C73:K73">+(C78+C80+C81+C82)-(B78+B80+B81+B82)</f>
        <v>-1438370</v>
      </c>
      <c r="D73" s="1">
        <f t="shared" si="11"/>
        <v>-10180500</v>
      </c>
      <c r="E73" s="1">
        <f t="shared" si="11"/>
        <v>40663974</v>
      </c>
      <c r="F73" s="1">
        <f>+(F78+F80+F81+F82)-(D78+D80+D81+D82)</f>
        <v>40663974</v>
      </c>
      <c r="G73" s="1">
        <f>+(G78+G80+G81+G82)-(D78+D80+D81+D82)</f>
        <v>40663974</v>
      </c>
      <c r="H73" s="1">
        <f>+(H78+H80+H81+H82)-(D78+D80+D81+D82)</f>
        <v>-21716215</v>
      </c>
      <c r="I73" s="1">
        <f>+(I78+I80+I81+I82)-(E78+E80+E81+E82)</f>
        <v>-4880189</v>
      </c>
      <c r="J73" s="1">
        <f t="shared" si="11"/>
        <v>-800000</v>
      </c>
      <c r="K73" s="1">
        <f t="shared" si="11"/>
        <v>-14300000</v>
      </c>
    </row>
    <row r="74" spans="1:11" ht="12.75" hidden="1">
      <c r="A74" s="1" t="s">
        <v>106</v>
      </c>
      <c r="B74" s="1">
        <f>+TREND(C74:E74)</f>
        <v>-11369470.66666666</v>
      </c>
      <c r="C74" s="1">
        <f>+C73</f>
        <v>-1438370</v>
      </c>
      <c r="D74" s="1">
        <f aca="true" t="shared" si="12" ref="D74:K74">+D73</f>
        <v>-10180500</v>
      </c>
      <c r="E74" s="1">
        <f t="shared" si="12"/>
        <v>40663974</v>
      </c>
      <c r="F74" s="1">
        <f t="shared" si="12"/>
        <v>40663974</v>
      </c>
      <c r="G74" s="1">
        <f t="shared" si="12"/>
        <v>40663974</v>
      </c>
      <c r="H74" s="1">
        <f t="shared" si="12"/>
        <v>-21716215</v>
      </c>
      <c r="I74" s="1">
        <f t="shared" si="12"/>
        <v>-4880189</v>
      </c>
      <c r="J74" s="1">
        <f t="shared" si="12"/>
        <v>-800000</v>
      </c>
      <c r="K74" s="1">
        <f t="shared" si="12"/>
        <v>-14300000</v>
      </c>
    </row>
    <row r="75" spans="1:11" ht="12.75" hidden="1">
      <c r="A75" s="1" t="s">
        <v>107</v>
      </c>
      <c r="B75" s="1">
        <f>+B84-(((B80+B81+B78)*B70)-B79)</f>
        <v>39692718.870888084</v>
      </c>
      <c r="C75" s="1">
        <f aca="true" t="shared" si="13" ref="C75:K75">+C84-(((C80+C81+C78)*C70)-C79)</f>
        <v>29883388.258177157</v>
      </c>
      <c r="D75" s="1">
        <f t="shared" si="13"/>
        <v>60458948.30533065</v>
      </c>
      <c r="E75" s="1">
        <f t="shared" si="13"/>
        <v>-44652774.16311858</v>
      </c>
      <c r="F75" s="1">
        <f t="shared" si="13"/>
        <v>-44652774.16311858</v>
      </c>
      <c r="G75" s="1">
        <f t="shared" si="13"/>
        <v>-44652774.16311858</v>
      </c>
      <c r="H75" s="1">
        <f t="shared" si="13"/>
        <v>0</v>
      </c>
      <c r="I75" s="1">
        <f t="shared" si="13"/>
        <v>-18769560.77360346</v>
      </c>
      <c r="J75" s="1">
        <f t="shared" si="13"/>
        <v>-25084083.033901505</v>
      </c>
      <c r="K75" s="1">
        <f t="shared" si="13"/>
        <v>-24661957.60547916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58753100</v>
      </c>
      <c r="C77" s="3">
        <v>56078749</v>
      </c>
      <c r="D77" s="3">
        <v>77981146</v>
      </c>
      <c r="E77" s="3">
        <v>68575971</v>
      </c>
      <c r="F77" s="3">
        <v>68575971</v>
      </c>
      <c r="G77" s="3">
        <v>68575971</v>
      </c>
      <c r="H77" s="3">
        <v>0</v>
      </c>
      <c r="I77" s="3">
        <v>76057519</v>
      </c>
      <c r="J77" s="3">
        <v>83429063</v>
      </c>
      <c r="K77" s="3">
        <v>91578279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66616801</v>
      </c>
      <c r="C79" s="3">
        <v>55884931</v>
      </c>
      <c r="D79" s="3">
        <v>72912872</v>
      </c>
      <c r="E79" s="3">
        <v>4801302</v>
      </c>
      <c r="F79" s="3">
        <v>4801302</v>
      </c>
      <c r="G79" s="3">
        <v>4801302</v>
      </c>
      <c r="H79" s="3">
        <v>0</v>
      </c>
      <c r="I79" s="3">
        <v>29860000</v>
      </c>
      <c r="J79" s="3">
        <v>26759800</v>
      </c>
      <c r="K79" s="3">
        <v>14801302</v>
      </c>
    </row>
    <row r="80" spans="1:11" ht="12.75" hidden="1">
      <c r="A80" s="2" t="s">
        <v>67</v>
      </c>
      <c r="B80" s="3">
        <v>31304796</v>
      </c>
      <c r="C80" s="3">
        <v>29830656</v>
      </c>
      <c r="D80" s="3">
        <v>14761995</v>
      </c>
      <c r="E80" s="3">
        <v>62380189</v>
      </c>
      <c r="F80" s="3">
        <v>62380189</v>
      </c>
      <c r="G80" s="3">
        <v>62380189</v>
      </c>
      <c r="H80" s="3">
        <v>0</v>
      </c>
      <c r="I80" s="3">
        <v>57500000</v>
      </c>
      <c r="J80" s="3">
        <v>56700000</v>
      </c>
      <c r="K80" s="3">
        <v>42400000</v>
      </c>
    </row>
    <row r="81" spans="1:11" ht="12.75" hidden="1">
      <c r="A81" s="2" t="s">
        <v>68</v>
      </c>
      <c r="B81" s="3">
        <v>2030289</v>
      </c>
      <c r="C81" s="3">
        <v>2066059</v>
      </c>
      <c r="D81" s="3">
        <v>6954220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47453705</v>
      </c>
      <c r="C83" s="3">
        <v>45714237</v>
      </c>
      <c r="D83" s="3">
        <v>44721018</v>
      </c>
      <c r="E83" s="3">
        <v>54365999</v>
      </c>
      <c r="F83" s="3">
        <v>54365999</v>
      </c>
      <c r="G83" s="3">
        <v>54365999</v>
      </c>
      <c r="H83" s="3">
        <v>70485148</v>
      </c>
      <c r="I83" s="3">
        <v>64324239</v>
      </c>
      <c r="J83" s="3">
        <v>76283714</v>
      </c>
      <c r="K83" s="3">
        <v>85235316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31894887</v>
      </c>
      <c r="C5" s="6">
        <v>33594665</v>
      </c>
      <c r="D5" s="23">
        <v>35786997</v>
      </c>
      <c r="E5" s="24">
        <v>45723106</v>
      </c>
      <c r="F5" s="6">
        <v>66373946</v>
      </c>
      <c r="G5" s="25">
        <v>66373946</v>
      </c>
      <c r="H5" s="26">
        <v>0</v>
      </c>
      <c r="I5" s="24">
        <v>69720382</v>
      </c>
      <c r="J5" s="6">
        <v>73903605</v>
      </c>
      <c r="K5" s="25">
        <v>78337821</v>
      </c>
    </row>
    <row r="6" spans="1:11" ht="13.5">
      <c r="A6" s="22" t="s">
        <v>18</v>
      </c>
      <c r="B6" s="6">
        <v>75540021</v>
      </c>
      <c r="C6" s="6">
        <v>76688921</v>
      </c>
      <c r="D6" s="23">
        <v>87777539</v>
      </c>
      <c r="E6" s="24">
        <v>133656431</v>
      </c>
      <c r="F6" s="6">
        <v>123076431</v>
      </c>
      <c r="G6" s="25">
        <v>123076431</v>
      </c>
      <c r="H6" s="26">
        <v>0</v>
      </c>
      <c r="I6" s="24">
        <v>140892982</v>
      </c>
      <c r="J6" s="6">
        <v>154970493</v>
      </c>
      <c r="K6" s="25">
        <v>170455120</v>
      </c>
    </row>
    <row r="7" spans="1:11" ht="13.5">
      <c r="A7" s="22" t="s">
        <v>19</v>
      </c>
      <c r="B7" s="6">
        <v>6860000</v>
      </c>
      <c r="C7" s="6">
        <v>11786982</v>
      </c>
      <c r="D7" s="23">
        <v>10419538</v>
      </c>
      <c r="E7" s="24">
        <v>9300000</v>
      </c>
      <c r="F7" s="6">
        <v>9500000</v>
      </c>
      <c r="G7" s="25">
        <v>9500000</v>
      </c>
      <c r="H7" s="26">
        <v>0</v>
      </c>
      <c r="I7" s="24">
        <v>9700000</v>
      </c>
      <c r="J7" s="6">
        <v>9300000</v>
      </c>
      <c r="K7" s="25">
        <v>9300000</v>
      </c>
    </row>
    <row r="8" spans="1:11" ht="13.5">
      <c r="A8" s="22" t="s">
        <v>20</v>
      </c>
      <c r="B8" s="6">
        <v>306739000</v>
      </c>
      <c r="C8" s="6">
        <v>371529131</v>
      </c>
      <c r="D8" s="23">
        <v>411561046</v>
      </c>
      <c r="E8" s="24">
        <v>291260848</v>
      </c>
      <c r="F8" s="6">
        <v>291260848</v>
      </c>
      <c r="G8" s="25">
        <v>291260848</v>
      </c>
      <c r="H8" s="26">
        <v>0</v>
      </c>
      <c r="I8" s="24">
        <v>343349727</v>
      </c>
      <c r="J8" s="6">
        <v>348369727</v>
      </c>
      <c r="K8" s="25">
        <v>351192706</v>
      </c>
    </row>
    <row r="9" spans="1:11" ht="13.5">
      <c r="A9" s="22" t="s">
        <v>21</v>
      </c>
      <c r="B9" s="6">
        <v>16286091</v>
      </c>
      <c r="C9" s="6">
        <v>21485142</v>
      </c>
      <c r="D9" s="23">
        <v>21499090</v>
      </c>
      <c r="E9" s="24">
        <v>22364600</v>
      </c>
      <c r="F9" s="6">
        <v>27656775</v>
      </c>
      <c r="G9" s="25">
        <v>27656775</v>
      </c>
      <c r="H9" s="26">
        <v>0</v>
      </c>
      <c r="I9" s="24">
        <v>29007100</v>
      </c>
      <c r="J9" s="6">
        <v>29110266</v>
      </c>
      <c r="K9" s="25">
        <v>29362346</v>
      </c>
    </row>
    <row r="10" spans="1:11" ht="25.5">
      <c r="A10" s="27" t="s">
        <v>96</v>
      </c>
      <c r="B10" s="28">
        <f>SUM(B5:B9)</f>
        <v>437319999</v>
      </c>
      <c r="C10" s="29">
        <f aca="true" t="shared" si="0" ref="C10:K10">SUM(C5:C9)</f>
        <v>515084841</v>
      </c>
      <c r="D10" s="30">
        <f t="shared" si="0"/>
        <v>567044210</v>
      </c>
      <c r="E10" s="28">
        <f t="shared" si="0"/>
        <v>502304985</v>
      </c>
      <c r="F10" s="29">
        <f t="shared" si="0"/>
        <v>517868000</v>
      </c>
      <c r="G10" s="31">
        <f t="shared" si="0"/>
        <v>517868000</v>
      </c>
      <c r="H10" s="32">
        <f t="shared" si="0"/>
        <v>0</v>
      </c>
      <c r="I10" s="28">
        <f t="shared" si="0"/>
        <v>592670191</v>
      </c>
      <c r="J10" s="29">
        <f t="shared" si="0"/>
        <v>615654091</v>
      </c>
      <c r="K10" s="31">
        <f t="shared" si="0"/>
        <v>638647993</v>
      </c>
    </row>
    <row r="11" spans="1:11" ht="13.5">
      <c r="A11" s="22" t="s">
        <v>22</v>
      </c>
      <c r="B11" s="6">
        <v>93939997</v>
      </c>
      <c r="C11" s="6">
        <v>102986248</v>
      </c>
      <c r="D11" s="23">
        <v>115660597</v>
      </c>
      <c r="E11" s="24">
        <v>152935091</v>
      </c>
      <c r="F11" s="6">
        <v>132577000</v>
      </c>
      <c r="G11" s="25">
        <v>132577000</v>
      </c>
      <c r="H11" s="26">
        <v>0</v>
      </c>
      <c r="I11" s="24">
        <v>178041720</v>
      </c>
      <c r="J11" s="6">
        <v>189223591</v>
      </c>
      <c r="K11" s="25">
        <v>201321579</v>
      </c>
    </row>
    <row r="12" spans="1:11" ht="13.5">
      <c r="A12" s="22" t="s">
        <v>23</v>
      </c>
      <c r="B12" s="6">
        <v>15781000</v>
      </c>
      <c r="C12" s="6">
        <v>16894858</v>
      </c>
      <c r="D12" s="23">
        <v>18178882</v>
      </c>
      <c r="E12" s="24">
        <v>19515206</v>
      </c>
      <c r="F12" s="6">
        <v>19005000</v>
      </c>
      <c r="G12" s="25">
        <v>19005000</v>
      </c>
      <c r="H12" s="26">
        <v>0</v>
      </c>
      <c r="I12" s="24">
        <v>20906185</v>
      </c>
      <c r="J12" s="6">
        <v>22244181</v>
      </c>
      <c r="K12" s="25">
        <v>23667808</v>
      </c>
    </row>
    <row r="13" spans="1:11" ht="13.5">
      <c r="A13" s="22" t="s">
        <v>97</v>
      </c>
      <c r="B13" s="6">
        <v>76685000</v>
      </c>
      <c r="C13" s="6">
        <v>62000648</v>
      </c>
      <c r="D13" s="23">
        <v>62175231</v>
      </c>
      <c r="E13" s="24">
        <v>95467528</v>
      </c>
      <c r="F13" s="6">
        <v>95467529</v>
      </c>
      <c r="G13" s="25">
        <v>95467529</v>
      </c>
      <c r="H13" s="26">
        <v>0</v>
      </c>
      <c r="I13" s="24">
        <v>105048731</v>
      </c>
      <c r="J13" s="6">
        <v>112640127</v>
      </c>
      <c r="K13" s="25">
        <v>120339351</v>
      </c>
    </row>
    <row r="14" spans="1:11" ht="13.5">
      <c r="A14" s="22" t="s">
        <v>24</v>
      </c>
      <c r="B14" s="6">
        <v>9047945</v>
      </c>
      <c r="C14" s="6">
        <v>8632561</v>
      </c>
      <c r="D14" s="23">
        <v>8586287</v>
      </c>
      <c r="E14" s="24">
        <v>9997842</v>
      </c>
      <c r="F14" s="6">
        <v>8997842</v>
      </c>
      <c r="G14" s="25">
        <v>8997842</v>
      </c>
      <c r="H14" s="26">
        <v>0</v>
      </c>
      <c r="I14" s="24">
        <v>7575376</v>
      </c>
      <c r="J14" s="6">
        <v>7984447</v>
      </c>
      <c r="K14" s="25">
        <v>8415607</v>
      </c>
    </row>
    <row r="15" spans="1:11" ht="13.5">
      <c r="A15" s="22" t="s">
        <v>25</v>
      </c>
      <c r="B15" s="6">
        <v>53994457</v>
      </c>
      <c r="C15" s="6">
        <v>61540064</v>
      </c>
      <c r="D15" s="23">
        <v>38225614</v>
      </c>
      <c r="E15" s="24">
        <v>76647800</v>
      </c>
      <c r="F15" s="6">
        <v>90605800</v>
      </c>
      <c r="G15" s="25">
        <v>90605800</v>
      </c>
      <c r="H15" s="26">
        <v>0</v>
      </c>
      <c r="I15" s="24">
        <v>106316500</v>
      </c>
      <c r="J15" s="6">
        <v>108482791</v>
      </c>
      <c r="K15" s="25">
        <v>112611863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38926000</v>
      </c>
      <c r="F16" s="6">
        <v>0</v>
      </c>
      <c r="G16" s="25">
        <v>0</v>
      </c>
      <c r="H16" s="26">
        <v>0</v>
      </c>
      <c r="I16" s="24">
        <v>43908000</v>
      </c>
      <c r="J16" s="6">
        <v>48057000</v>
      </c>
      <c r="K16" s="25">
        <v>52608000</v>
      </c>
    </row>
    <row r="17" spans="1:11" ht="13.5">
      <c r="A17" s="22" t="s">
        <v>27</v>
      </c>
      <c r="B17" s="6">
        <v>125510552</v>
      </c>
      <c r="C17" s="6">
        <v>141747554</v>
      </c>
      <c r="D17" s="23">
        <v>205299309</v>
      </c>
      <c r="E17" s="24">
        <v>188056273</v>
      </c>
      <c r="F17" s="6">
        <v>250769570</v>
      </c>
      <c r="G17" s="25">
        <v>250769570</v>
      </c>
      <c r="H17" s="26">
        <v>0</v>
      </c>
      <c r="I17" s="24">
        <v>225176197</v>
      </c>
      <c r="J17" s="6">
        <v>229394252</v>
      </c>
      <c r="K17" s="25">
        <v>228177458</v>
      </c>
    </row>
    <row r="18" spans="1:11" ht="13.5">
      <c r="A18" s="34" t="s">
        <v>28</v>
      </c>
      <c r="B18" s="35">
        <f>SUM(B11:B17)</f>
        <v>374958951</v>
      </c>
      <c r="C18" s="36">
        <f aca="true" t="shared" si="1" ref="C18:K18">SUM(C11:C17)</f>
        <v>393801933</v>
      </c>
      <c r="D18" s="37">
        <f t="shared" si="1"/>
        <v>448125920</v>
      </c>
      <c r="E18" s="35">
        <f t="shared" si="1"/>
        <v>581545740</v>
      </c>
      <c r="F18" s="36">
        <f t="shared" si="1"/>
        <v>597422741</v>
      </c>
      <c r="G18" s="38">
        <f t="shared" si="1"/>
        <v>597422741</v>
      </c>
      <c r="H18" s="39">
        <f t="shared" si="1"/>
        <v>0</v>
      </c>
      <c r="I18" s="35">
        <f t="shared" si="1"/>
        <v>686972709</v>
      </c>
      <c r="J18" s="36">
        <f t="shared" si="1"/>
        <v>718026389</v>
      </c>
      <c r="K18" s="38">
        <f t="shared" si="1"/>
        <v>747141666</v>
      </c>
    </row>
    <row r="19" spans="1:11" ht="13.5">
      <c r="A19" s="34" t="s">
        <v>29</v>
      </c>
      <c r="B19" s="40">
        <f>+B10-B18</f>
        <v>62361048</v>
      </c>
      <c r="C19" s="41">
        <f aca="true" t="shared" si="2" ref="C19:K19">+C10-C18</f>
        <v>121282908</v>
      </c>
      <c r="D19" s="42">
        <f t="shared" si="2"/>
        <v>118918290</v>
      </c>
      <c r="E19" s="40">
        <f t="shared" si="2"/>
        <v>-79240755</v>
      </c>
      <c r="F19" s="41">
        <f t="shared" si="2"/>
        <v>-79554741</v>
      </c>
      <c r="G19" s="43">
        <f t="shared" si="2"/>
        <v>-79554741</v>
      </c>
      <c r="H19" s="44">
        <f t="shared" si="2"/>
        <v>0</v>
      </c>
      <c r="I19" s="40">
        <f t="shared" si="2"/>
        <v>-94302518</v>
      </c>
      <c r="J19" s="41">
        <f t="shared" si="2"/>
        <v>-102372298</v>
      </c>
      <c r="K19" s="43">
        <f t="shared" si="2"/>
        <v>-108493673</v>
      </c>
    </row>
    <row r="20" spans="1:11" ht="13.5">
      <c r="A20" s="22" t="s">
        <v>30</v>
      </c>
      <c r="B20" s="24">
        <v>94631000</v>
      </c>
      <c r="C20" s="6">
        <v>125636000</v>
      </c>
      <c r="D20" s="23">
        <v>41797000</v>
      </c>
      <c r="E20" s="24">
        <v>131568861</v>
      </c>
      <c r="F20" s="6">
        <v>0</v>
      </c>
      <c r="G20" s="25">
        <v>0</v>
      </c>
      <c r="H20" s="26">
        <v>0</v>
      </c>
      <c r="I20" s="24">
        <v>150257000</v>
      </c>
      <c r="J20" s="6">
        <v>137829000</v>
      </c>
      <c r="K20" s="25">
        <v>147038000</v>
      </c>
    </row>
    <row r="21" spans="1:11" ht="13.5">
      <c r="A21" s="22" t="s">
        <v>98</v>
      </c>
      <c r="B21" s="45">
        <v>-94631000</v>
      </c>
      <c r="C21" s="46">
        <v>-125635000</v>
      </c>
      <c r="D21" s="47">
        <v>-41797000</v>
      </c>
      <c r="E21" s="45">
        <v>-131568861</v>
      </c>
      <c r="F21" s="46">
        <v>0</v>
      </c>
      <c r="G21" s="48">
        <v>0</v>
      </c>
      <c r="H21" s="49">
        <v>0</v>
      </c>
      <c r="I21" s="45">
        <v>-150257000</v>
      </c>
      <c r="J21" s="46">
        <v>-137829000</v>
      </c>
      <c r="K21" s="48">
        <v>-147038000</v>
      </c>
    </row>
    <row r="22" spans="1:11" ht="25.5">
      <c r="A22" s="50" t="s">
        <v>99</v>
      </c>
      <c r="B22" s="51">
        <f>SUM(B19:B21)</f>
        <v>62361048</v>
      </c>
      <c r="C22" s="52">
        <f aca="true" t="shared" si="3" ref="C22:K22">SUM(C19:C21)</f>
        <v>121283908</v>
      </c>
      <c r="D22" s="53">
        <f t="shared" si="3"/>
        <v>118918290</v>
      </c>
      <c r="E22" s="51">
        <f t="shared" si="3"/>
        <v>-79240755</v>
      </c>
      <c r="F22" s="52">
        <f t="shared" si="3"/>
        <v>-79554741</v>
      </c>
      <c r="G22" s="54">
        <f t="shared" si="3"/>
        <v>-79554741</v>
      </c>
      <c r="H22" s="55">
        <f t="shared" si="3"/>
        <v>0</v>
      </c>
      <c r="I22" s="51">
        <f t="shared" si="3"/>
        <v>-94302518</v>
      </c>
      <c r="J22" s="52">
        <f t="shared" si="3"/>
        <v>-102372298</v>
      </c>
      <c r="K22" s="54">
        <f t="shared" si="3"/>
        <v>-108493673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62361048</v>
      </c>
      <c r="C24" s="41">
        <f aca="true" t="shared" si="4" ref="C24:K24">SUM(C22:C23)</f>
        <v>121283908</v>
      </c>
      <c r="D24" s="42">
        <f t="shared" si="4"/>
        <v>118918290</v>
      </c>
      <c r="E24" s="40">
        <f t="shared" si="4"/>
        <v>-79240755</v>
      </c>
      <c r="F24" s="41">
        <f t="shared" si="4"/>
        <v>-79554741</v>
      </c>
      <c r="G24" s="43">
        <f t="shared" si="4"/>
        <v>-79554741</v>
      </c>
      <c r="H24" s="44">
        <f t="shared" si="4"/>
        <v>0</v>
      </c>
      <c r="I24" s="40">
        <f t="shared" si="4"/>
        <v>-94302518</v>
      </c>
      <c r="J24" s="41">
        <f t="shared" si="4"/>
        <v>-102372298</v>
      </c>
      <c r="K24" s="43">
        <f t="shared" si="4"/>
        <v>-108493673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94630466</v>
      </c>
      <c r="C27" s="7">
        <v>125775480</v>
      </c>
      <c r="D27" s="64">
        <v>184279376</v>
      </c>
      <c r="E27" s="65">
        <v>183547738</v>
      </c>
      <c r="F27" s="7">
        <v>201006903</v>
      </c>
      <c r="G27" s="66">
        <v>201006903</v>
      </c>
      <c r="H27" s="67">
        <v>0</v>
      </c>
      <c r="I27" s="65">
        <v>150257273</v>
      </c>
      <c r="J27" s="7">
        <v>137829277</v>
      </c>
      <c r="K27" s="66">
        <v>147038000</v>
      </c>
    </row>
    <row r="28" spans="1:11" ht="13.5">
      <c r="A28" s="68" t="s">
        <v>30</v>
      </c>
      <c r="B28" s="6">
        <v>88371466</v>
      </c>
      <c r="C28" s="6">
        <v>113237480</v>
      </c>
      <c r="D28" s="23">
        <v>165809000</v>
      </c>
      <c r="E28" s="24">
        <v>131569150</v>
      </c>
      <c r="F28" s="6">
        <v>121083824</v>
      </c>
      <c r="G28" s="25">
        <v>121083824</v>
      </c>
      <c r="H28" s="26">
        <v>0</v>
      </c>
      <c r="I28" s="24">
        <v>136471273</v>
      </c>
      <c r="J28" s="6">
        <v>136829277</v>
      </c>
      <c r="K28" s="25">
        <v>145038000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14491491</v>
      </c>
      <c r="G29" s="25">
        <v>14491491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4309000</v>
      </c>
      <c r="C30" s="6">
        <v>5113000</v>
      </c>
      <c r="D30" s="23">
        <v>9923000</v>
      </c>
      <c r="E30" s="24">
        <v>9000000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1950000</v>
      </c>
      <c r="C31" s="6">
        <v>7425000</v>
      </c>
      <c r="D31" s="23">
        <v>8547376</v>
      </c>
      <c r="E31" s="24">
        <v>42978588</v>
      </c>
      <c r="F31" s="6">
        <v>65431588</v>
      </c>
      <c r="G31" s="25">
        <v>65431588</v>
      </c>
      <c r="H31" s="26">
        <v>0</v>
      </c>
      <c r="I31" s="24">
        <v>13786000</v>
      </c>
      <c r="J31" s="6">
        <v>1000000</v>
      </c>
      <c r="K31" s="25">
        <v>2000000</v>
      </c>
    </row>
    <row r="32" spans="1:11" ht="13.5">
      <c r="A32" s="34" t="s">
        <v>36</v>
      </c>
      <c r="B32" s="7">
        <f>SUM(B28:B31)</f>
        <v>94630466</v>
      </c>
      <c r="C32" s="7">
        <f aca="true" t="shared" si="5" ref="C32:K32">SUM(C28:C31)</f>
        <v>125775480</v>
      </c>
      <c r="D32" s="64">
        <f t="shared" si="5"/>
        <v>184279376</v>
      </c>
      <c r="E32" s="65">
        <f t="shared" si="5"/>
        <v>183547738</v>
      </c>
      <c r="F32" s="7">
        <f t="shared" si="5"/>
        <v>201006903</v>
      </c>
      <c r="G32" s="66">
        <f t="shared" si="5"/>
        <v>201006903</v>
      </c>
      <c r="H32" s="67">
        <f t="shared" si="5"/>
        <v>0</v>
      </c>
      <c r="I32" s="65">
        <f t="shared" si="5"/>
        <v>150257273</v>
      </c>
      <c r="J32" s="7">
        <f t="shared" si="5"/>
        <v>137829277</v>
      </c>
      <c r="K32" s="66">
        <f t="shared" si="5"/>
        <v>147038000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229048000</v>
      </c>
      <c r="C35" s="6">
        <v>280593850</v>
      </c>
      <c r="D35" s="23">
        <v>289896718</v>
      </c>
      <c r="E35" s="24">
        <v>239146712</v>
      </c>
      <c r="F35" s="6">
        <v>208695000</v>
      </c>
      <c r="G35" s="25">
        <v>208695000</v>
      </c>
      <c r="H35" s="26">
        <v>338659536</v>
      </c>
      <c r="I35" s="24">
        <v>292519000</v>
      </c>
      <c r="J35" s="6">
        <v>288036000</v>
      </c>
      <c r="K35" s="25">
        <v>271768000</v>
      </c>
    </row>
    <row r="36" spans="1:11" ht="13.5">
      <c r="A36" s="22" t="s">
        <v>39</v>
      </c>
      <c r="B36" s="6">
        <v>759478000</v>
      </c>
      <c r="C36" s="6">
        <v>835654473</v>
      </c>
      <c r="D36" s="23">
        <v>947531869</v>
      </c>
      <c r="E36" s="24">
        <v>1060449000</v>
      </c>
      <c r="F36" s="6">
        <v>1094708000</v>
      </c>
      <c r="G36" s="25">
        <v>1094708000</v>
      </c>
      <c r="H36" s="26">
        <v>1028982545</v>
      </c>
      <c r="I36" s="24">
        <v>1136201000</v>
      </c>
      <c r="J36" s="6">
        <v>1161390000</v>
      </c>
      <c r="K36" s="25">
        <v>1188089000</v>
      </c>
    </row>
    <row r="37" spans="1:11" ht="13.5">
      <c r="A37" s="22" t="s">
        <v>40</v>
      </c>
      <c r="B37" s="6">
        <v>158668000</v>
      </c>
      <c r="C37" s="6">
        <v>152129900</v>
      </c>
      <c r="D37" s="23">
        <v>133923376</v>
      </c>
      <c r="E37" s="24">
        <v>69936665</v>
      </c>
      <c r="F37" s="6">
        <v>93196000</v>
      </c>
      <c r="G37" s="25">
        <v>93196000</v>
      </c>
      <c r="H37" s="26">
        <v>206766399</v>
      </c>
      <c r="I37" s="24">
        <v>54943000</v>
      </c>
      <c r="J37" s="6">
        <v>49371000</v>
      </c>
      <c r="K37" s="25">
        <v>42824000</v>
      </c>
    </row>
    <row r="38" spans="1:11" ht="13.5">
      <c r="A38" s="22" t="s">
        <v>41</v>
      </c>
      <c r="B38" s="6">
        <v>86921000</v>
      </c>
      <c r="C38" s="6">
        <v>103714975</v>
      </c>
      <c r="D38" s="23">
        <v>97130864</v>
      </c>
      <c r="E38" s="24">
        <v>111709791</v>
      </c>
      <c r="F38" s="6">
        <v>37623800</v>
      </c>
      <c r="G38" s="25">
        <v>37623800</v>
      </c>
      <c r="H38" s="26">
        <v>94850964</v>
      </c>
      <c r="I38" s="24">
        <v>105067000</v>
      </c>
      <c r="J38" s="6">
        <v>98066000</v>
      </c>
      <c r="K38" s="25">
        <v>90686000</v>
      </c>
    </row>
    <row r="39" spans="1:11" ht="13.5">
      <c r="A39" s="22" t="s">
        <v>42</v>
      </c>
      <c r="B39" s="6">
        <v>742937000</v>
      </c>
      <c r="C39" s="6">
        <v>860403448</v>
      </c>
      <c r="D39" s="23">
        <v>1006374347</v>
      </c>
      <c r="E39" s="24">
        <v>1117949256</v>
      </c>
      <c r="F39" s="6">
        <v>1172583200</v>
      </c>
      <c r="G39" s="25">
        <v>1172583200</v>
      </c>
      <c r="H39" s="26">
        <v>1066024718</v>
      </c>
      <c r="I39" s="24">
        <v>1268710000</v>
      </c>
      <c r="J39" s="6">
        <v>1301989000</v>
      </c>
      <c r="K39" s="25">
        <v>1326347000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142315810</v>
      </c>
      <c r="C42" s="6">
        <v>170311978</v>
      </c>
      <c r="D42" s="23">
        <v>132699555</v>
      </c>
      <c r="E42" s="24">
        <v>148420109</v>
      </c>
      <c r="F42" s="6">
        <v>124635999</v>
      </c>
      <c r="G42" s="25">
        <v>124635999</v>
      </c>
      <c r="H42" s="26">
        <v>107428589</v>
      </c>
      <c r="I42" s="24">
        <v>154392000</v>
      </c>
      <c r="J42" s="6">
        <v>156333000</v>
      </c>
      <c r="K42" s="25">
        <v>168465000</v>
      </c>
    </row>
    <row r="43" spans="1:11" ht="13.5">
      <c r="A43" s="22" t="s">
        <v>45</v>
      </c>
      <c r="B43" s="6">
        <v>-94773000</v>
      </c>
      <c r="C43" s="6">
        <v>-123873000</v>
      </c>
      <c r="D43" s="23">
        <v>-158189500</v>
      </c>
      <c r="E43" s="24">
        <v>-146253000</v>
      </c>
      <c r="F43" s="6">
        <v>-228572000</v>
      </c>
      <c r="G43" s="25">
        <v>-228572000</v>
      </c>
      <c r="H43" s="26">
        <v>-149309871</v>
      </c>
      <c r="I43" s="24">
        <v>-136471000</v>
      </c>
      <c r="J43" s="6">
        <v>-136829000</v>
      </c>
      <c r="K43" s="25">
        <v>-145038000</v>
      </c>
    </row>
    <row r="44" spans="1:11" ht="13.5">
      <c r="A44" s="22" t="s">
        <v>46</v>
      </c>
      <c r="B44" s="6">
        <v>614000</v>
      </c>
      <c r="C44" s="6">
        <v>-6780059</v>
      </c>
      <c r="D44" s="23">
        <v>11920708</v>
      </c>
      <c r="E44" s="24">
        <v>-937000</v>
      </c>
      <c r="F44" s="6">
        <v>25159000</v>
      </c>
      <c r="G44" s="25">
        <v>25159000</v>
      </c>
      <c r="H44" s="26">
        <v>-5963597</v>
      </c>
      <c r="I44" s="24">
        <v>-7943000</v>
      </c>
      <c r="J44" s="6">
        <v>-8371000</v>
      </c>
      <c r="K44" s="25">
        <v>-8824000</v>
      </c>
    </row>
    <row r="45" spans="1:11" ht="13.5">
      <c r="A45" s="34" t="s">
        <v>47</v>
      </c>
      <c r="B45" s="7">
        <v>134143325</v>
      </c>
      <c r="C45" s="7">
        <v>173802849</v>
      </c>
      <c r="D45" s="64">
        <v>160234115</v>
      </c>
      <c r="E45" s="65">
        <v>169479109</v>
      </c>
      <c r="F45" s="7">
        <v>22859999</v>
      </c>
      <c r="G45" s="66">
        <v>22859999</v>
      </c>
      <c r="H45" s="67">
        <v>112734169</v>
      </c>
      <c r="I45" s="65">
        <v>170212587</v>
      </c>
      <c r="J45" s="7">
        <v>181345587</v>
      </c>
      <c r="K45" s="66">
        <v>195948587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134145000</v>
      </c>
      <c r="C48" s="6">
        <v>174028347</v>
      </c>
      <c r="D48" s="23">
        <v>160234587</v>
      </c>
      <c r="E48" s="24">
        <v>168248712</v>
      </c>
      <c r="F48" s="6">
        <v>140277000</v>
      </c>
      <c r="G48" s="25">
        <v>140277000</v>
      </c>
      <c r="H48" s="26">
        <v>86358970</v>
      </c>
      <c r="I48" s="24">
        <v>146261000</v>
      </c>
      <c r="J48" s="6">
        <v>141275000</v>
      </c>
      <c r="K48" s="25">
        <v>141290000</v>
      </c>
    </row>
    <row r="49" spans="1:11" ht="13.5">
      <c r="A49" s="22" t="s">
        <v>50</v>
      </c>
      <c r="B49" s="6">
        <f>+B75</f>
        <v>90523913.64124048</v>
      </c>
      <c r="C49" s="6">
        <f aca="true" t="shared" si="6" ref="C49:K49">+C75</f>
        <v>77520104.70917633</v>
      </c>
      <c r="D49" s="23">
        <f t="shared" si="6"/>
        <v>15784216.927446142</v>
      </c>
      <c r="E49" s="24">
        <f t="shared" si="6"/>
        <v>90283718.77562842</v>
      </c>
      <c r="F49" s="6">
        <f t="shared" si="6"/>
        <v>63494435.578833446</v>
      </c>
      <c r="G49" s="25">
        <f t="shared" si="6"/>
        <v>63494435.578833446</v>
      </c>
      <c r="H49" s="26">
        <f t="shared" si="6"/>
        <v>185928333</v>
      </c>
      <c r="I49" s="24">
        <f t="shared" si="6"/>
        <v>-900312.0972471833</v>
      </c>
      <c r="J49" s="6">
        <f t="shared" si="6"/>
        <v>-5282527.218664244</v>
      </c>
      <c r="K49" s="25">
        <f t="shared" si="6"/>
        <v>-805563.2101071626</v>
      </c>
    </row>
    <row r="50" spans="1:11" ht="13.5">
      <c r="A50" s="34" t="s">
        <v>51</v>
      </c>
      <c r="B50" s="7">
        <f>+B48-B49</f>
        <v>43621086.35875952</v>
      </c>
      <c r="C50" s="7">
        <f aca="true" t="shared" si="7" ref="C50:K50">+C48-C49</f>
        <v>96508242.29082367</v>
      </c>
      <c r="D50" s="64">
        <f t="shared" si="7"/>
        <v>144450370.07255387</v>
      </c>
      <c r="E50" s="65">
        <f t="shared" si="7"/>
        <v>77964993.22437158</v>
      </c>
      <c r="F50" s="7">
        <f t="shared" si="7"/>
        <v>76782564.42116655</v>
      </c>
      <c r="G50" s="66">
        <f t="shared" si="7"/>
        <v>76782564.42116655</v>
      </c>
      <c r="H50" s="67">
        <f t="shared" si="7"/>
        <v>-99569363</v>
      </c>
      <c r="I50" s="65">
        <f t="shared" si="7"/>
        <v>147161312.09724718</v>
      </c>
      <c r="J50" s="7">
        <f t="shared" si="7"/>
        <v>146557527.21866423</v>
      </c>
      <c r="K50" s="66">
        <f t="shared" si="7"/>
        <v>142095563.21010715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1388725000</v>
      </c>
      <c r="C53" s="6">
        <v>1547231040</v>
      </c>
      <c r="D53" s="23">
        <v>1720047376</v>
      </c>
      <c r="E53" s="24">
        <v>2046620000</v>
      </c>
      <c r="F53" s="6">
        <v>2064079165</v>
      </c>
      <c r="G53" s="25">
        <v>2064079165</v>
      </c>
      <c r="H53" s="26">
        <v>1863072262</v>
      </c>
      <c r="I53" s="24">
        <v>2232500000</v>
      </c>
      <c r="J53" s="6">
        <v>2370329004</v>
      </c>
      <c r="K53" s="25">
        <v>2517366706</v>
      </c>
    </row>
    <row r="54" spans="1:11" ht="13.5">
      <c r="A54" s="22" t="s">
        <v>97</v>
      </c>
      <c r="B54" s="6">
        <v>76685000</v>
      </c>
      <c r="C54" s="6">
        <v>62000648</v>
      </c>
      <c r="D54" s="23">
        <v>62175231</v>
      </c>
      <c r="E54" s="24">
        <v>95467528</v>
      </c>
      <c r="F54" s="6">
        <v>95467529</v>
      </c>
      <c r="G54" s="25">
        <v>95467529</v>
      </c>
      <c r="H54" s="26">
        <v>0</v>
      </c>
      <c r="I54" s="24">
        <v>105048731</v>
      </c>
      <c r="J54" s="6">
        <v>112640127</v>
      </c>
      <c r="K54" s="25">
        <v>120339351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47861588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14001000</v>
      </c>
      <c r="C56" s="6">
        <v>21442254</v>
      </c>
      <c r="D56" s="23">
        <v>29638000</v>
      </c>
      <c r="E56" s="24">
        <v>33148000</v>
      </c>
      <c r="F56" s="6">
        <v>0</v>
      </c>
      <c r="G56" s="25">
        <v>0</v>
      </c>
      <c r="H56" s="26">
        <v>0</v>
      </c>
      <c r="I56" s="24">
        <v>51317000</v>
      </c>
      <c r="J56" s="6">
        <v>50513000</v>
      </c>
      <c r="K56" s="25">
        <v>51511000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16578222000</v>
      </c>
      <c r="C59" s="6">
        <v>16578222000</v>
      </c>
      <c r="D59" s="23">
        <v>16578222000</v>
      </c>
      <c r="E59" s="24">
        <v>38926020</v>
      </c>
      <c r="F59" s="6">
        <v>38926020</v>
      </c>
      <c r="G59" s="25">
        <v>38926020</v>
      </c>
      <c r="H59" s="26">
        <v>38926020</v>
      </c>
      <c r="I59" s="24">
        <v>42907606</v>
      </c>
      <c r="J59" s="6">
        <v>47002580</v>
      </c>
      <c r="K59" s="25">
        <v>51496480</v>
      </c>
    </row>
    <row r="60" spans="1:11" ht="13.5">
      <c r="A60" s="33" t="s">
        <v>58</v>
      </c>
      <c r="B60" s="6">
        <v>13236018294</v>
      </c>
      <c r="C60" s="6">
        <v>13236018294</v>
      </c>
      <c r="D60" s="23">
        <v>13236018294</v>
      </c>
      <c r="E60" s="24">
        <v>38925700</v>
      </c>
      <c r="F60" s="6">
        <v>40263700</v>
      </c>
      <c r="G60" s="25">
        <v>40263700</v>
      </c>
      <c r="H60" s="26">
        <v>40263700</v>
      </c>
      <c r="I60" s="24">
        <v>44325606</v>
      </c>
      <c r="J60" s="6">
        <v>48505580</v>
      </c>
      <c r="K60" s="25">
        <v>53089480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12000</v>
      </c>
      <c r="C62" s="92">
        <v>12000</v>
      </c>
      <c r="D62" s="93">
        <v>12000</v>
      </c>
      <c r="E62" s="91">
        <v>12000</v>
      </c>
      <c r="F62" s="92">
        <v>12000</v>
      </c>
      <c r="G62" s="93">
        <v>12000</v>
      </c>
      <c r="H62" s="94">
        <v>12000</v>
      </c>
      <c r="I62" s="91">
        <v>12000</v>
      </c>
      <c r="J62" s="92">
        <v>12000</v>
      </c>
      <c r="K62" s="93">
        <v>12000</v>
      </c>
    </row>
    <row r="63" spans="1:11" ht="13.5">
      <c r="A63" s="90" t="s">
        <v>61</v>
      </c>
      <c r="B63" s="91">
        <v>39000</v>
      </c>
      <c r="C63" s="92">
        <v>39000</v>
      </c>
      <c r="D63" s="93">
        <v>39000</v>
      </c>
      <c r="E63" s="91">
        <v>39000</v>
      </c>
      <c r="F63" s="92">
        <v>39000</v>
      </c>
      <c r="G63" s="93">
        <v>39000</v>
      </c>
      <c r="H63" s="94">
        <v>39000</v>
      </c>
      <c r="I63" s="91">
        <v>39000</v>
      </c>
      <c r="J63" s="92">
        <v>39000</v>
      </c>
      <c r="K63" s="93">
        <v>39000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0.9360011714745369</v>
      </c>
      <c r="C70" s="5">
        <f aca="true" t="shared" si="8" ref="C70:K70">IF(ISERROR(C71/C72),0,(C71/C72))</f>
        <v>0.6439085304063951</v>
      </c>
      <c r="D70" s="5">
        <f t="shared" si="8"/>
        <v>0.8113965522963007</v>
      </c>
      <c r="E70" s="5">
        <f t="shared" si="8"/>
        <v>0.5600361015695836</v>
      </c>
      <c r="F70" s="5">
        <f t="shared" si="8"/>
        <v>0.3021273108497135</v>
      </c>
      <c r="G70" s="5">
        <f t="shared" si="8"/>
        <v>0.3021273108497135</v>
      </c>
      <c r="H70" s="5">
        <f t="shared" si="8"/>
        <v>0</v>
      </c>
      <c r="I70" s="5">
        <f t="shared" si="8"/>
        <v>0.5773505221156737</v>
      </c>
      <c r="J70" s="5">
        <f t="shared" si="8"/>
        <v>0.5795738845630195</v>
      </c>
      <c r="K70" s="5">
        <f t="shared" si="8"/>
        <v>0.5821676148834086</v>
      </c>
    </row>
    <row r="71" spans="1:11" ht="12.75" hidden="1">
      <c r="A71" s="1" t="s">
        <v>103</v>
      </c>
      <c r="B71" s="1">
        <f>+B83</f>
        <v>115803000</v>
      </c>
      <c r="C71" s="1">
        <f aca="true" t="shared" si="9" ref="C71:K71">+C83</f>
        <v>84847008</v>
      </c>
      <c r="D71" s="1">
        <f t="shared" si="9"/>
        <v>117704126</v>
      </c>
      <c r="E71" s="1">
        <f t="shared" si="9"/>
        <v>112984000</v>
      </c>
      <c r="F71" s="1">
        <f t="shared" si="9"/>
        <v>65594000</v>
      </c>
      <c r="G71" s="1">
        <f t="shared" si="9"/>
        <v>65594000</v>
      </c>
      <c r="H71" s="1">
        <f t="shared" si="9"/>
        <v>259609803</v>
      </c>
      <c r="I71" s="1">
        <f t="shared" si="9"/>
        <v>138345000</v>
      </c>
      <c r="J71" s="1">
        <f t="shared" si="9"/>
        <v>149521000</v>
      </c>
      <c r="K71" s="1">
        <f t="shared" si="9"/>
        <v>161933000</v>
      </c>
    </row>
    <row r="72" spans="1:11" ht="12.75" hidden="1">
      <c r="A72" s="1" t="s">
        <v>104</v>
      </c>
      <c r="B72" s="1">
        <f>+B77</f>
        <v>123720999</v>
      </c>
      <c r="C72" s="1">
        <f aca="true" t="shared" si="10" ref="C72:K72">+C77</f>
        <v>131768728</v>
      </c>
      <c r="D72" s="1">
        <f t="shared" si="10"/>
        <v>145063626</v>
      </c>
      <c r="E72" s="1">
        <f t="shared" si="10"/>
        <v>201744137</v>
      </c>
      <c r="F72" s="1">
        <f t="shared" si="10"/>
        <v>217107152</v>
      </c>
      <c r="G72" s="1">
        <f t="shared" si="10"/>
        <v>217107152</v>
      </c>
      <c r="H72" s="1">
        <f t="shared" si="10"/>
        <v>0</v>
      </c>
      <c r="I72" s="1">
        <f t="shared" si="10"/>
        <v>239620464</v>
      </c>
      <c r="J72" s="1">
        <f t="shared" si="10"/>
        <v>257984364</v>
      </c>
      <c r="K72" s="1">
        <f t="shared" si="10"/>
        <v>278155287</v>
      </c>
    </row>
    <row r="73" spans="1:11" ht="12.75" hidden="1">
      <c r="A73" s="1" t="s">
        <v>105</v>
      </c>
      <c r="B73" s="1">
        <f>+B74</f>
        <v>31437585.166666664</v>
      </c>
      <c r="C73" s="1">
        <f aca="true" t="shared" si="11" ref="C73:K73">+(C78+C80+C81+C82)-(B78+B80+B81+B82)</f>
        <v>23669503</v>
      </c>
      <c r="D73" s="1">
        <f t="shared" si="11"/>
        <v>11319831</v>
      </c>
      <c r="E73" s="1">
        <f t="shared" si="11"/>
        <v>-47638334</v>
      </c>
      <c r="F73" s="1">
        <f>+(F78+F80+F81+F82)-(D78+D80+D81+D82)</f>
        <v>-50118334</v>
      </c>
      <c r="G73" s="1">
        <f>+(G78+G80+G81+G82)-(D78+D80+D81+D82)</f>
        <v>-50118334</v>
      </c>
      <c r="H73" s="1">
        <f>+(H78+H80+H81+H82)-(D78+D80+D81+D82)</f>
        <v>132092941</v>
      </c>
      <c r="I73" s="1">
        <f>+(I78+I80+I81+I82)-(E78+E80+E81+E82)</f>
        <v>75360000</v>
      </c>
      <c r="J73" s="1">
        <f t="shared" si="11"/>
        <v>503000</v>
      </c>
      <c r="K73" s="1">
        <f t="shared" si="11"/>
        <v>-16283000</v>
      </c>
    </row>
    <row r="74" spans="1:11" ht="12.75" hidden="1">
      <c r="A74" s="1" t="s">
        <v>106</v>
      </c>
      <c r="B74" s="1">
        <f>+TREND(C74:E74)</f>
        <v>31437585.166666664</v>
      </c>
      <c r="C74" s="1">
        <f>+C73</f>
        <v>23669503</v>
      </c>
      <c r="D74" s="1">
        <f aca="true" t="shared" si="12" ref="D74:K74">+D73</f>
        <v>11319831</v>
      </c>
      <c r="E74" s="1">
        <f t="shared" si="12"/>
        <v>-47638334</v>
      </c>
      <c r="F74" s="1">
        <f t="shared" si="12"/>
        <v>-50118334</v>
      </c>
      <c r="G74" s="1">
        <f t="shared" si="12"/>
        <v>-50118334</v>
      </c>
      <c r="H74" s="1">
        <f t="shared" si="12"/>
        <v>132092941</v>
      </c>
      <c r="I74" s="1">
        <f t="shared" si="12"/>
        <v>75360000</v>
      </c>
      <c r="J74" s="1">
        <f t="shared" si="12"/>
        <v>503000</v>
      </c>
      <c r="K74" s="1">
        <f t="shared" si="12"/>
        <v>-16283000</v>
      </c>
    </row>
    <row r="75" spans="1:11" ht="12.75" hidden="1">
      <c r="A75" s="1" t="s">
        <v>107</v>
      </c>
      <c r="B75" s="1">
        <f>+B84-(((B80+B81+B78)*B70)-B79)</f>
        <v>90523913.64124048</v>
      </c>
      <c r="C75" s="1">
        <f aca="true" t="shared" si="13" ref="C75:K75">+C84-(((C80+C81+C78)*C70)-C79)</f>
        <v>77520104.70917633</v>
      </c>
      <c r="D75" s="1">
        <f t="shared" si="13"/>
        <v>15784216.927446142</v>
      </c>
      <c r="E75" s="1">
        <f t="shared" si="13"/>
        <v>90283718.77562842</v>
      </c>
      <c r="F75" s="1">
        <f t="shared" si="13"/>
        <v>63494435.578833446</v>
      </c>
      <c r="G75" s="1">
        <f t="shared" si="13"/>
        <v>63494435.578833446</v>
      </c>
      <c r="H75" s="1">
        <f t="shared" si="13"/>
        <v>185928333</v>
      </c>
      <c r="I75" s="1">
        <f t="shared" si="13"/>
        <v>-900312.0972471833</v>
      </c>
      <c r="J75" s="1">
        <f t="shared" si="13"/>
        <v>-5282527.218664244</v>
      </c>
      <c r="K75" s="1">
        <f t="shared" si="13"/>
        <v>-805563.2101071626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123720999</v>
      </c>
      <c r="C77" s="3">
        <v>131768728</v>
      </c>
      <c r="D77" s="3">
        <v>145063626</v>
      </c>
      <c r="E77" s="3">
        <v>201744137</v>
      </c>
      <c r="F77" s="3">
        <v>217107152</v>
      </c>
      <c r="G77" s="3">
        <v>217107152</v>
      </c>
      <c r="H77" s="3">
        <v>0</v>
      </c>
      <c r="I77" s="3">
        <v>239620464</v>
      </c>
      <c r="J77" s="3">
        <v>257984364</v>
      </c>
      <c r="K77" s="3">
        <v>278155287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138579000</v>
      </c>
      <c r="C79" s="3">
        <v>144626000</v>
      </c>
      <c r="D79" s="3">
        <v>109530000</v>
      </c>
      <c r="E79" s="3">
        <v>60000000</v>
      </c>
      <c r="F79" s="3">
        <v>83259000</v>
      </c>
      <c r="G79" s="3">
        <v>83259000</v>
      </c>
      <c r="H79" s="3">
        <v>185928333</v>
      </c>
      <c r="I79" s="3">
        <v>47000000</v>
      </c>
      <c r="J79" s="3">
        <v>41000000</v>
      </c>
      <c r="K79" s="3">
        <v>34000000</v>
      </c>
    </row>
    <row r="80" spans="1:11" ht="12.75" hidden="1">
      <c r="A80" s="2" t="s">
        <v>67</v>
      </c>
      <c r="B80" s="3">
        <v>79280000</v>
      </c>
      <c r="C80" s="3">
        <v>96111503</v>
      </c>
      <c r="D80" s="3">
        <v>103661644</v>
      </c>
      <c r="E80" s="3">
        <v>62898000</v>
      </c>
      <c r="F80" s="3">
        <v>60418000</v>
      </c>
      <c r="G80" s="3">
        <v>60418000</v>
      </c>
      <c r="H80" s="3">
        <v>233126152</v>
      </c>
      <c r="I80" s="3">
        <v>133258000</v>
      </c>
      <c r="J80" s="3">
        <v>133761000</v>
      </c>
      <c r="K80" s="3">
        <v>117478000</v>
      </c>
    </row>
    <row r="81" spans="1:11" ht="12.75" hidden="1">
      <c r="A81" s="2" t="s">
        <v>68</v>
      </c>
      <c r="B81" s="3">
        <v>1267000</v>
      </c>
      <c r="C81" s="3">
        <v>8105000</v>
      </c>
      <c r="D81" s="3">
        <v>11874690</v>
      </c>
      <c r="E81" s="3">
        <v>5000000</v>
      </c>
      <c r="F81" s="3">
        <v>5000000</v>
      </c>
      <c r="G81" s="3">
        <v>5000000</v>
      </c>
      <c r="H81" s="3">
        <v>14503123</v>
      </c>
      <c r="I81" s="3">
        <v>10000000</v>
      </c>
      <c r="J81" s="3">
        <v>10000000</v>
      </c>
      <c r="K81" s="3">
        <v>10000000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115803000</v>
      </c>
      <c r="C83" s="3">
        <v>84847008</v>
      </c>
      <c r="D83" s="3">
        <v>117704126</v>
      </c>
      <c r="E83" s="3">
        <v>112984000</v>
      </c>
      <c r="F83" s="3">
        <v>65594000</v>
      </c>
      <c r="G83" s="3">
        <v>65594000</v>
      </c>
      <c r="H83" s="3">
        <v>259609803</v>
      </c>
      <c r="I83" s="3">
        <v>138345000</v>
      </c>
      <c r="J83" s="3">
        <v>149521000</v>
      </c>
      <c r="K83" s="3">
        <v>161933000</v>
      </c>
    </row>
    <row r="84" spans="1:11" ht="12.75" hidden="1">
      <c r="A84" s="2" t="s">
        <v>71</v>
      </c>
      <c r="B84" s="3">
        <v>27337000</v>
      </c>
      <c r="C84" s="3">
        <v>0</v>
      </c>
      <c r="D84" s="3">
        <v>0</v>
      </c>
      <c r="E84" s="3">
        <v>68309050</v>
      </c>
      <c r="F84" s="3">
        <v>0</v>
      </c>
      <c r="G84" s="3">
        <v>0</v>
      </c>
      <c r="H84" s="3">
        <v>0</v>
      </c>
      <c r="I84" s="3">
        <v>34809769</v>
      </c>
      <c r="J84" s="3">
        <v>37037594</v>
      </c>
      <c r="K84" s="3">
        <v>39408000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5377002</v>
      </c>
      <c r="C7" s="6">
        <v>1586309</v>
      </c>
      <c r="D7" s="23">
        <v>1798073</v>
      </c>
      <c r="E7" s="24">
        <v>1142000</v>
      </c>
      <c r="F7" s="6">
        <v>733617</v>
      </c>
      <c r="G7" s="25">
        <v>733617</v>
      </c>
      <c r="H7" s="26">
        <v>0</v>
      </c>
      <c r="I7" s="24">
        <v>1000000</v>
      </c>
      <c r="J7" s="6">
        <v>1100000</v>
      </c>
      <c r="K7" s="25">
        <v>1150000</v>
      </c>
    </row>
    <row r="8" spans="1:11" ht="13.5">
      <c r="A8" s="22" t="s">
        <v>20</v>
      </c>
      <c r="B8" s="6">
        <v>248959632</v>
      </c>
      <c r="C8" s="6">
        <v>249305000</v>
      </c>
      <c r="D8" s="23">
        <v>263398645</v>
      </c>
      <c r="E8" s="24">
        <v>271061000</v>
      </c>
      <c r="F8" s="6">
        <v>272308000</v>
      </c>
      <c r="G8" s="25">
        <v>272308000</v>
      </c>
      <c r="H8" s="26">
        <v>0</v>
      </c>
      <c r="I8" s="24">
        <v>298978000</v>
      </c>
      <c r="J8" s="6">
        <v>307206000</v>
      </c>
      <c r="K8" s="25">
        <v>314551000</v>
      </c>
    </row>
    <row r="9" spans="1:11" ht="13.5">
      <c r="A9" s="22" t="s">
        <v>21</v>
      </c>
      <c r="B9" s="6">
        <v>254977</v>
      </c>
      <c r="C9" s="6">
        <v>145587</v>
      </c>
      <c r="D9" s="23">
        <v>1920255</v>
      </c>
      <c r="E9" s="24">
        <v>147000</v>
      </c>
      <c r="F9" s="6">
        <v>147000</v>
      </c>
      <c r="G9" s="25">
        <v>147000</v>
      </c>
      <c r="H9" s="26">
        <v>0</v>
      </c>
      <c r="I9" s="24">
        <v>150000</v>
      </c>
      <c r="J9" s="6">
        <v>170000</v>
      </c>
      <c r="K9" s="25">
        <v>175000</v>
      </c>
    </row>
    <row r="10" spans="1:11" ht="25.5">
      <c r="A10" s="27" t="s">
        <v>96</v>
      </c>
      <c r="B10" s="28">
        <f>SUM(B5:B9)</f>
        <v>254591611</v>
      </c>
      <c r="C10" s="29">
        <f aca="true" t="shared" si="0" ref="C10:K10">SUM(C5:C9)</f>
        <v>251036896</v>
      </c>
      <c r="D10" s="30">
        <f t="shared" si="0"/>
        <v>267116973</v>
      </c>
      <c r="E10" s="28">
        <f t="shared" si="0"/>
        <v>272350000</v>
      </c>
      <c r="F10" s="29">
        <f t="shared" si="0"/>
        <v>273188617</v>
      </c>
      <c r="G10" s="31">
        <f t="shared" si="0"/>
        <v>273188617</v>
      </c>
      <c r="H10" s="32">
        <f t="shared" si="0"/>
        <v>0</v>
      </c>
      <c r="I10" s="28">
        <f t="shared" si="0"/>
        <v>300128000</v>
      </c>
      <c r="J10" s="29">
        <f t="shared" si="0"/>
        <v>308476000</v>
      </c>
      <c r="K10" s="31">
        <f t="shared" si="0"/>
        <v>315876000</v>
      </c>
    </row>
    <row r="11" spans="1:11" ht="13.5">
      <c r="A11" s="22" t="s">
        <v>22</v>
      </c>
      <c r="B11" s="6">
        <v>114126919</v>
      </c>
      <c r="C11" s="6">
        <v>130952532</v>
      </c>
      <c r="D11" s="23">
        <v>128682894</v>
      </c>
      <c r="E11" s="24">
        <v>129309000</v>
      </c>
      <c r="F11" s="6">
        <v>125254530</v>
      </c>
      <c r="G11" s="25">
        <v>125254530</v>
      </c>
      <c r="H11" s="26">
        <v>0</v>
      </c>
      <c r="I11" s="24">
        <v>131057424</v>
      </c>
      <c r="J11" s="6">
        <v>138265582</v>
      </c>
      <c r="K11" s="25">
        <v>145870189</v>
      </c>
    </row>
    <row r="12" spans="1:11" ht="13.5">
      <c r="A12" s="22" t="s">
        <v>23</v>
      </c>
      <c r="B12" s="6">
        <v>8860278</v>
      </c>
      <c r="C12" s="6">
        <v>0</v>
      </c>
      <c r="D12" s="23">
        <v>12504861</v>
      </c>
      <c r="E12" s="24">
        <v>13231000</v>
      </c>
      <c r="F12" s="6">
        <v>15134027</v>
      </c>
      <c r="G12" s="25">
        <v>15134027</v>
      </c>
      <c r="H12" s="26">
        <v>0</v>
      </c>
      <c r="I12" s="24">
        <v>15799924</v>
      </c>
      <c r="J12" s="6">
        <v>16668920</v>
      </c>
      <c r="K12" s="25">
        <v>17585710</v>
      </c>
    </row>
    <row r="13" spans="1:11" ht="13.5">
      <c r="A13" s="22" t="s">
        <v>97</v>
      </c>
      <c r="B13" s="6">
        <v>7187387</v>
      </c>
      <c r="C13" s="6">
        <v>7143971</v>
      </c>
      <c r="D13" s="23">
        <v>6656994</v>
      </c>
      <c r="E13" s="24">
        <v>7501000</v>
      </c>
      <c r="F13" s="6">
        <v>0</v>
      </c>
      <c r="G13" s="25">
        <v>0</v>
      </c>
      <c r="H13" s="26">
        <v>0</v>
      </c>
      <c r="I13" s="24">
        <v>5000000</v>
      </c>
      <c r="J13" s="6">
        <v>5600000</v>
      </c>
      <c r="K13" s="25">
        <v>5861168</v>
      </c>
    </row>
    <row r="14" spans="1:11" ht="13.5">
      <c r="A14" s="22" t="s">
        <v>24</v>
      </c>
      <c r="B14" s="6">
        <v>31624</v>
      </c>
      <c r="C14" s="6">
        <v>16757</v>
      </c>
      <c r="D14" s="23">
        <v>354798</v>
      </c>
      <c r="E14" s="24">
        <v>3847000</v>
      </c>
      <c r="F14" s="6">
        <v>0</v>
      </c>
      <c r="G14" s="25">
        <v>0</v>
      </c>
      <c r="H14" s="26">
        <v>0</v>
      </c>
      <c r="I14" s="24">
        <v>318600</v>
      </c>
      <c r="J14" s="6">
        <v>337079</v>
      </c>
      <c r="K14" s="25">
        <v>355618</v>
      </c>
    </row>
    <row r="15" spans="1:11" ht="13.5">
      <c r="A15" s="22" t="s">
        <v>25</v>
      </c>
      <c r="B15" s="6">
        <v>5733870</v>
      </c>
      <c r="C15" s="6">
        <v>2902749</v>
      </c>
      <c r="D15" s="23">
        <v>2259529</v>
      </c>
      <c r="E15" s="24">
        <v>1402000</v>
      </c>
      <c r="F15" s="6">
        <v>1361863</v>
      </c>
      <c r="G15" s="25">
        <v>1361863</v>
      </c>
      <c r="H15" s="26">
        <v>0</v>
      </c>
      <c r="I15" s="24">
        <v>1530719</v>
      </c>
      <c r="J15" s="6">
        <v>1619680</v>
      </c>
      <c r="K15" s="25">
        <v>1708763</v>
      </c>
    </row>
    <row r="16" spans="1:11" ht="13.5">
      <c r="A16" s="33" t="s">
        <v>26</v>
      </c>
      <c r="B16" s="6">
        <v>189645257</v>
      </c>
      <c r="C16" s="6">
        <v>74431644</v>
      </c>
      <c r="D16" s="23">
        <v>81456955</v>
      </c>
      <c r="E16" s="24">
        <v>2000000</v>
      </c>
      <c r="F16" s="6">
        <v>0</v>
      </c>
      <c r="G16" s="25">
        <v>0</v>
      </c>
      <c r="H16" s="26">
        <v>0</v>
      </c>
      <c r="I16" s="24">
        <v>2000000</v>
      </c>
      <c r="J16" s="6">
        <v>2208960</v>
      </c>
      <c r="K16" s="25">
        <v>2297318</v>
      </c>
    </row>
    <row r="17" spans="1:11" ht="13.5">
      <c r="A17" s="22" t="s">
        <v>27</v>
      </c>
      <c r="B17" s="6">
        <v>51460762</v>
      </c>
      <c r="C17" s="6">
        <v>50638919</v>
      </c>
      <c r="D17" s="23">
        <v>45216560</v>
      </c>
      <c r="E17" s="24">
        <v>121618000</v>
      </c>
      <c r="F17" s="6">
        <v>130252504</v>
      </c>
      <c r="G17" s="25">
        <v>130252504</v>
      </c>
      <c r="H17" s="26">
        <v>0</v>
      </c>
      <c r="I17" s="24">
        <v>101435970</v>
      </c>
      <c r="J17" s="6">
        <v>106106862</v>
      </c>
      <c r="K17" s="25">
        <v>106536808</v>
      </c>
    </row>
    <row r="18" spans="1:11" ht="13.5">
      <c r="A18" s="34" t="s">
        <v>28</v>
      </c>
      <c r="B18" s="35">
        <f>SUM(B11:B17)</f>
        <v>377046097</v>
      </c>
      <c r="C18" s="36">
        <f aca="true" t="shared" si="1" ref="C18:K18">SUM(C11:C17)</f>
        <v>266086572</v>
      </c>
      <c r="D18" s="37">
        <f t="shared" si="1"/>
        <v>277132591</v>
      </c>
      <c r="E18" s="35">
        <f t="shared" si="1"/>
        <v>278908000</v>
      </c>
      <c r="F18" s="36">
        <f t="shared" si="1"/>
        <v>272002924</v>
      </c>
      <c r="G18" s="38">
        <f t="shared" si="1"/>
        <v>272002924</v>
      </c>
      <c r="H18" s="39">
        <f t="shared" si="1"/>
        <v>0</v>
      </c>
      <c r="I18" s="35">
        <f t="shared" si="1"/>
        <v>257142637</v>
      </c>
      <c r="J18" s="36">
        <f t="shared" si="1"/>
        <v>270807083</v>
      </c>
      <c r="K18" s="38">
        <f t="shared" si="1"/>
        <v>280215574</v>
      </c>
    </row>
    <row r="19" spans="1:11" ht="13.5">
      <c r="A19" s="34" t="s">
        <v>29</v>
      </c>
      <c r="B19" s="40">
        <f>+B10-B18</f>
        <v>-122454486</v>
      </c>
      <c r="C19" s="41">
        <f aca="true" t="shared" si="2" ref="C19:K19">+C10-C18</f>
        <v>-15049676</v>
      </c>
      <c r="D19" s="42">
        <f t="shared" si="2"/>
        <v>-10015618</v>
      </c>
      <c r="E19" s="40">
        <f t="shared" si="2"/>
        <v>-6558000</v>
      </c>
      <c r="F19" s="41">
        <f t="shared" si="2"/>
        <v>1185693</v>
      </c>
      <c r="G19" s="43">
        <f t="shared" si="2"/>
        <v>1185693</v>
      </c>
      <c r="H19" s="44">
        <f t="shared" si="2"/>
        <v>0</v>
      </c>
      <c r="I19" s="40">
        <f t="shared" si="2"/>
        <v>42985363</v>
      </c>
      <c r="J19" s="41">
        <f t="shared" si="2"/>
        <v>37668917</v>
      </c>
      <c r="K19" s="43">
        <f t="shared" si="2"/>
        <v>35660426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1250000</v>
      </c>
      <c r="F20" s="6">
        <v>0</v>
      </c>
      <c r="G20" s="25">
        <v>0</v>
      </c>
      <c r="H20" s="26">
        <v>0</v>
      </c>
      <c r="I20" s="24">
        <v>965270</v>
      </c>
      <c r="J20" s="6">
        <v>809656</v>
      </c>
      <c r="K20" s="25">
        <v>854187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-122454486</v>
      </c>
      <c r="C22" s="52">
        <f aca="true" t="shared" si="3" ref="C22:K22">SUM(C19:C21)</f>
        <v>-15049676</v>
      </c>
      <c r="D22" s="53">
        <f t="shared" si="3"/>
        <v>-10015618</v>
      </c>
      <c r="E22" s="51">
        <f t="shared" si="3"/>
        <v>-5308000</v>
      </c>
      <c r="F22" s="52">
        <f t="shared" si="3"/>
        <v>1185693</v>
      </c>
      <c r="G22" s="54">
        <f t="shared" si="3"/>
        <v>1185693</v>
      </c>
      <c r="H22" s="55">
        <f t="shared" si="3"/>
        <v>0</v>
      </c>
      <c r="I22" s="51">
        <f t="shared" si="3"/>
        <v>43950633</v>
      </c>
      <c r="J22" s="52">
        <f t="shared" si="3"/>
        <v>38478573</v>
      </c>
      <c r="K22" s="54">
        <f t="shared" si="3"/>
        <v>36514613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-122454486</v>
      </c>
      <c r="C24" s="41">
        <f aca="true" t="shared" si="4" ref="C24:K24">SUM(C22:C23)</f>
        <v>-15049676</v>
      </c>
      <c r="D24" s="42">
        <f t="shared" si="4"/>
        <v>-10015618</v>
      </c>
      <c r="E24" s="40">
        <f t="shared" si="4"/>
        <v>-5308000</v>
      </c>
      <c r="F24" s="41">
        <f t="shared" si="4"/>
        <v>1185693</v>
      </c>
      <c r="G24" s="43">
        <f t="shared" si="4"/>
        <v>1185693</v>
      </c>
      <c r="H24" s="44">
        <f t="shared" si="4"/>
        <v>0</v>
      </c>
      <c r="I24" s="40">
        <f t="shared" si="4"/>
        <v>43950633</v>
      </c>
      <c r="J24" s="41">
        <f t="shared" si="4"/>
        <v>38478573</v>
      </c>
      <c r="K24" s="43">
        <f t="shared" si="4"/>
        <v>36514613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11202521</v>
      </c>
      <c r="C27" s="7">
        <v>56064586</v>
      </c>
      <c r="D27" s="64">
        <v>7249275</v>
      </c>
      <c r="E27" s="65">
        <v>36250000</v>
      </c>
      <c r="F27" s="7">
        <v>815000</v>
      </c>
      <c r="G27" s="66">
        <v>815000</v>
      </c>
      <c r="H27" s="67">
        <v>0</v>
      </c>
      <c r="I27" s="65">
        <v>965270</v>
      </c>
      <c r="J27" s="7">
        <v>809656</v>
      </c>
      <c r="K27" s="66">
        <v>854187</v>
      </c>
    </row>
    <row r="28" spans="1:11" ht="13.5">
      <c r="A28" s="68" t="s">
        <v>30</v>
      </c>
      <c r="B28" s="6">
        <v>11202521</v>
      </c>
      <c r="C28" s="6">
        <v>56064586</v>
      </c>
      <c r="D28" s="23">
        <v>7249275</v>
      </c>
      <c r="E28" s="24">
        <v>1250000</v>
      </c>
      <c r="F28" s="6">
        <v>815000</v>
      </c>
      <c r="G28" s="25">
        <v>815000</v>
      </c>
      <c r="H28" s="26">
        <v>0</v>
      </c>
      <c r="I28" s="24">
        <v>965270</v>
      </c>
      <c r="J28" s="6">
        <v>809656</v>
      </c>
      <c r="K28" s="25">
        <v>854187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35000000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11202521</v>
      </c>
      <c r="C32" s="7">
        <f aca="true" t="shared" si="5" ref="C32:K32">SUM(C28:C31)</f>
        <v>56064586</v>
      </c>
      <c r="D32" s="64">
        <f t="shared" si="5"/>
        <v>7249275</v>
      </c>
      <c r="E32" s="65">
        <f t="shared" si="5"/>
        <v>36250000</v>
      </c>
      <c r="F32" s="7">
        <f t="shared" si="5"/>
        <v>815000</v>
      </c>
      <c r="G32" s="66">
        <f t="shared" si="5"/>
        <v>815000</v>
      </c>
      <c r="H32" s="67">
        <f t="shared" si="5"/>
        <v>0</v>
      </c>
      <c r="I32" s="65">
        <f t="shared" si="5"/>
        <v>965270</v>
      </c>
      <c r="J32" s="7">
        <f t="shared" si="5"/>
        <v>809656</v>
      </c>
      <c r="K32" s="66">
        <f t="shared" si="5"/>
        <v>854187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30445259</v>
      </c>
      <c r="C35" s="6">
        <v>12175727</v>
      </c>
      <c r="D35" s="23">
        <v>6887645</v>
      </c>
      <c r="E35" s="24">
        <v>109008000</v>
      </c>
      <c r="F35" s="6">
        <v>6887645</v>
      </c>
      <c r="G35" s="25">
        <v>6887645</v>
      </c>
      <c r="H35" s="26">
        <v>0</v>
      </c>
      <c r="I35" s="24">
        <v>19728694</v>
      </c>
      <c r="J35" s="6">
        <v>18876699</v>
      </c>
      <c r="K35" s="25">
        <v>19688699</v>
      </c>
    </row>
    <row r="36" spans="1:11" ht="13.5">
      <c r="A36" s="22" t="s">
        <v>39</v>
      </c>
      <c r="B36" s="6">
        <v>26843278</v>
      </c>
      <c r="C36" s="6">
        <v>36475692</v>
      </c>
      <c r="D36" s="23">
        <v>39612296</v>
      </c>
      <c r="E36" s="24">
        <v>29976000</v>
      </c>
      <c r="F36" s="6">
        <v>39612296</v>
      </c>
      <c r="G36" s="25">
        <v>39612296</v>
      </c>
      <c r="H36" s="26">
        <v>0</v>
      </c>
      <c r="I36" s="24">
        <v>38973925</v>
      </c>
      <c r="J36" s="6">
        <v>40338012</v>
      </c>
      <c r="K36" s="25">
        <v>40338012</v>
      </c>
    </row>
    <row r="37" spans="1:11" ht="13.5">
      <c r="A37" s="22" t="s">
        <v>40</v>
      </c>
      <c r="B37" s="6">
        <v>38306573</v>
      </c>
      <c r="C37" s="6">
        <v>35157720</v>
      </c>
      <c r="D37" s="23">
        <v>47304014</v>
      </c>
      <c r="E37" s="24">
        <v>1147000</v>
      </c>
      <c r="F37" s="6">
        <v>47304014</v>
      </c>
      <c r="G37" s="25">
        <v>47304014</v>
      </c>
      <c r="H37" s="26">
        <v>0</v>
      </c>
      <c r="I37" s="24">
        <v>14161593</v>
      </c>
      <c r="J37" s="6">
        <v>28657249</v>
      </c>
      <c r="K37" s="25">
        <v>28157249</v>
      </c>
    </row>
    <row r="38" spans="1:11" ht="13.5">
      <c r="A38" s="22" t="s">
        <v>41</v>
      </c>
      <c r="B38" s="6">
        <v>65345</v>
      </c>
      <c r="C38" s="6">
        <v>0</v>
      </c>
      <c r="D38" s="23">
        <v>2059275</v>
      </c>
      <c r="E38" s="24">
        <v>35000000</v>
      </c>
      <c r="F38" s="6">
        <v>2059275</v>
      </c>
      <c r="G38" s="25">
        <v>2059275</v>
      </c>
      <c r="H38" s="26">
        <v>0</v>
      </c>
      <c r="I38" s="24">
        <v>10870000</v>
      </c>
      <c r="J38" s="6">
        <v>11357268</v>
      </c>
      <c r="K38" s="25">
        <v>11813189</v>
      </c>
    </row>
    <row r="39" spans="1:11" ht="13.5">
      <c r="A39" s="22" t="s">
        <v>42</v>
      </c>
      <c r="B39" s="6">
        <v>18916619</v>
      </c>
      <c r="C39" s="6">
        <v>13493699</v>
      </c>
      <c r="D39" s="23">
        <v>-2863348</v>
      </c>
      <c r="E39" s="24">
        <v>102837000</v>
      </c>
      <c r="F39" s="6">
        <v>-2863348</v>
      </c>
      <c r="G39" s="25">
        <v>-2863348</v>
      </c>
      <c r="H39" s="26">
        <v>0</v>
      </c>
      <c r="I39" s="24">
        <v>33671026</v>
      </c>
      <c r="J39" s="6">
        <v>19200194</v>
      </c>
      <c r="K39" s="25">
        <v>20056273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-126549020</v>
      </c>
      <c r="C42" s="6">
        <v>-17845953</v>
      </c>
      <c r="D42" s="23">
        <v>6895414</v>
      </c>
      <c r="E42" s="24">
        <v>3646000</v>
      </c>
      <c r="F42" s="6">
        <v>3015335</v>
      </c>
      <c r="G42" s="25">
        <v>3015335</v>
      </c>
      <c r="H42" s="26">
        <v>7219660</v>
      </c>
      <c r="I42" s="24">
        <v>3080567</v>
      </c>
      <c r="J42" s="6">
        <v>6390656</v>
      </c>
      <c r="K42" s="25">
        <v>9885187</v>
      </c>
    </row>
    <row r="43" spans="1:11" ht="13.5">
      <c r="A43" s="22" t="s">
        <v>45</v>
      </c>
      <c r="B43" s="6">
        <v>-10287621</v>
      </c>
      <c r="C43" s="6">
        <v>12922271</v>
      </c>
      <c r="D43" s="23">
        <v>-4600948</v>
      </c>
      <c r="E43" s="24">
        <v>-36250000</v>
      </c>
      <c r="F43" s="6">
        <v>-815000</v>
      </c>
      <c r="G43" s="25">
        <v>-815000</v>
      </c>
      <c r="H43" s="26">
        <v>-675125</v>
      </c>
      <c r="I43" s="24">
        <v>-965270</v>
      </c>
      <c r="J43" s="6">
        <v>-809656</v>
      </c>
      <c r="K43" s="25">
        <v>-854187</v>
      </c>
    </row>
    <row r="44" spans="1:11" ht="13.5">
      <c r="A44" s="22" t="s">
        <v>46</v>
      </c>
      <c r="B44" s="6">
        <v>-111188</v>
      </c>
      <c r="C44" s="6">
        <v>65344</v>
      </c>
      <c r="D44" s="23">
        <v>-878710</v>
      </c>
      <c r="E44" s="24">
        <v>33547000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622604</v>
      </c>
      <c r="C45" s="7">
        <v>-4235733</v>
      </c>
      <c r="D45" s="64">
        <v>4005030</v>
      </c>
      <c r="E45" s="65">
        <v>1566000</v>
      </c>
      <c r="F45" s="7">
        <v>4789609</v>
      </c>
      <c r="G45" s="66">
        <v>4789609</v>
      </c>
      <c r="H45" s="67">
        <v>20564438</v>
      </c>
      <c r="I45" s="65">
        <v>4704571</v>
      </c>
      <c r="J45" s="7">
        <v>10285571</v>
      </c>
      <c r="K45" s="66">
        <v>19316571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622605</v>
      </c>
      <c r="C48" s="6">
        <v>2589274</v>
      </c>
      <c r="D48" s="23">
        <v>3983710</v>
      </c>
      <c r="E48" s="24">
        <v>108943000</v>
      </c>
      <c r="F48" s="6">
        <v>3983710</v>
      </c>
      <c r="G48" s="25">
        <v>3983710</v>
      </c>
      <c r="H48" s="26">
        <v>0</v>
      </c>
      <c r="I48" s="24">
        <v>18089274</v>
      </c>
      <c r="J48" s="6">
        <v>17179899</v>
      </c>
      <c r="K48" s="25">
        <v>17991899</v>
      </c>
    </row>
    <row r="49" spans="1:11" ht="13.5">
      <c r="A49" s="22" t="s">
        <v>50</v>
      </c>
      <c r="B49" s="6">
        <f>+B75</f>
        <v>21117516</v>
      </c>
      <c r="C49" s="6">
        <f aca="true" t="shared" si="6" ref="C49:K49">+C75</f>
        <v>22802570</v>
      </c>
      <c r="D49" s="23">
        <f t="shared" si="6"/>
        <v>28461256.367958944</v>
      </c>
      <c r="E49" s="24">
        <f t="shared" si="6"/>
        <v>-504965.98639455775</v>
      </c>
      <c r="F49" s="6">
        <f t="shared" si="6"/>
        <v>28461211</v>
      </c>
      <c r="G49" s="25">
        <f t="shared" si="6"/>
        <v>28461211</v>
      </c>
      <c r="H49" s="26">
        <f t="shared" si="6"/>
        <v>0</v>
      </c>
      <c r="I49" s="24">
        <f t="shared" si="6"/>
        <v>-1639420</v>
      </c>
      <c r="J49" s="6">
        <f t="shared" si="6"/>
        <v>12303200</v>
      </c>
      <c r="K49" s="25">
        <f t="shared" si="6"/>
        <v>11803200</v>
      </c>
    </row>
    <row r="50" spans="1:11" ht="13.5">
      <c r="A50" s="34" t="s">
        <v>51</v>
      </c>
      <c r="B50" s="7">
        <f>+B48-B49</f>
        <v>-20494911</v>
      </c>
      <c r="C50" s="7">
        <f aca="true" t="shared" si="7" ref="C50:K50">+C48-C49</f>
        <v>-20213296</v>
      </c>
      <c r="D50" s="64">
        <f t="shared" si="7"/>
        <v>-24477546.367958944</v>
      </c>
      <c r="E50" s="65">
        <f t="shared" si="7"/>
        <v>109447965.98639455</v>
      </c>
      <c r="F50" s="7">
        <f t="shared" si="7"/>
        <v>-24477501</v>
      </c>
      <c r="G50" s="66">
        <f t="shared" si="7"/>
        <v>-24477501</v>
      </c>
      <c r="H50" s="67">
        <f t="shared" si="7"/>
        <v>0</v>
      </c>
      <c r="I50" s="65">
        <f t="shared" si="7"/>
        <v>19728694</v>
      </c>
      <c r="J50" s="7">
        <f t="shared" si="7"/>
        <v>4876699</v>
      </c>
      <c r="K50" s="66">
        <f t="shared" si="7"/>
        <v>6188699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18789521</v>
      </c>
      <c r="C53" s="6">
        <v>56064587</v>
      </c>
      <c r="D53" s="23">
        <v>7249275</v>
      </c>
      <c r="E53" s="24">
        <v>72500003</v>
      </c>
      <c r="F53" s="6">
        <v>37065003</v>
      </c>
      <c r="G53" s="25">
        <v>37065003</v>
      </c>
      <c r="H53" s="26">
        <v>36250003</v>
      </c>
      <c r="I53" s="24">
        <v>965270</v>
      </c>
      <c r="J53" s="6">
        <v>809656</v>
      </c>
      <c r="K53" s="25">
        <v>854187</v>
      </c>
    </row>
    <row r="54" spans="1:11" ht="13.5">
      <c r="A54" s="22" t="s">
        <v>97</v>
      </c>
      <c r="B54" s="6">
        <v>7187387</v>
      </c>
      <c r="C54" s="6">
        <v>7143971</v>
      </c>
      <c r="D54" s="23">
        <v>6656994</v>
      </c>
      <c r="E54" s="24">
        <v>7501000</v>
      </c>
      <c r="F54" s="6">
        <v>0</v>
      </c>
      <c r="G54" s="25">
        <v>0</v>
      </c>
      <c r="H54" s="26">
        <v>0</v>
      </c>
      <c r="I54" s="24">
        <v>5000000</v>
      </c>
      <c r="J54" s="6">
        <v>5600000</v>
      </c>
      <c r="K54" s="25">
        <v>5861168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1531000</v>
      </c>
      <c r="J56" s="6">
        <v>1530000</v>
      </c>
      <c r="K56" s="25">
        <v>1614343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0.9999843770749197</v>
      </c>
      <c r="E70" s="5">
        <f t="shared" si="8"/>
        <v>8.768707482993197</v>
      </c>
      <c r="F70" s="5">
        <f t="shared" si="8"/>
        <v>1</v>
      </c>
      <c r="G70" s="5">
        <f t="shared" si="8"/>
        <v>1</v>
      </c>
      <c r="H70" s="5">
        <f t="shared" si="8"/>
        <v>0</v>
      </c>
      <c r="I70" s="5">
        <f t="shared" si="8"/>
        <v>1</v>
      </c>
      <c r="J70" s="5">
        <f t="shared" si="8"/>
        <v>1</v>
      </c>
      <c r="K70" s="5">
        <f t="shared" si="8"/>
        <v>1</v>
      </c>
    </row>
    <row r="71" spans="1:11" ht="12.75" hidden="1">
      <c r="A71" s="1" t="s">
        <v>103</v>
      </c>
      <c r="B71" s="1">
        <f>+B83</f>
        <v>0</v>
      </c>
      <c r="C71" s="1">
        <f aca="true" t="shared" si="9" ref="C71:K71">+C83</f>
        <v>0</v>
      </c>
      <c r="D71" s="1">
        <f t="shared" si="9"/>
        <v>1920225</v>
      </c>
      <c r="E71" s="1">
        <f t="shared" si="9"/>
        <v>1289000</v>
      </c>
      <c r="F71" s="1">
        <f t="shared" si="9"/>
        <v>147000</v>
      </c>
      <c r="G71" s="1">
        <f t="shared" si="9"/>
        <v>147000</v>
      </c>
      <c r="H71" s="1">
        <f t="shared" si="9"/>
        <v>6086295</v>
      </c>
      <c r="I71" s="1">
        <f t="shared" si="9"/>
        <v>150000</v>
      </c>
      <c r="J71" s="1">
        <f t="shared" si="9"/>
        <v>170000</v>
      </c>
      <c r="K71" s="1">
        <f t="shared" si="9"/>
        <v>175000</v>
      </c>
    </row>
    <row r="72" spans="1:11" ht="12.75" hidden="1">
      <c r="A72" s="1" t="s">
        <v>104</v>
      </c>
      <c r="B72" s="1">
        <f>+B77</f>
        <v>254977</v>
      </c>
      <c r="C72" s="1">
        <f aca="true" t="shared" si="10" ref="C72:K72">+C77</f>
        <v>145587</v>
      </c>
      <c r="D72" s="1">
        <f t="shared" si="10"/>
        <v>1920255</v>
      </c>
      <c r="E72" s="1">
        <f t="shared" si="10"/>
        <v>147000</v>
      </c>
      <c r="F72" s="1">
        <f t="shared" si="10"/>
        <v>147000</v>
      </c>
      <c r="G72" s="1">
        <f t="shared" si="10"/>
        <v>147000</v>
      </c>
      <c r="H72" s="1">
        <f t="shared" si="10"/>
        <v>0</v>
      </c>
      <c r="I72" s="1">
        <f t="shared" si="10"/>
        <v>150000</v>
      </c>
      <c r="J72" s="1">
        <f t="shared" si="10"/>
        <v>170000</v>
      </c>
      <c r="K72" s="1">
        <f t="shared" si="10"/>
        <v>175000</v>
      </c>
    </row>
    <row r="73" spans="1:11" ht="12.75" hidden="1">
      <c r="A73" s="1" t="s">
        <v>105</v>
      </c>
      <c r="B73" s="1">
        <f>+B74</f>
        <v>-18617851</v>
      </c>
      <c r="C73" s="1">
        <f aca="true" t="shared" si="11" ref="C73:K73">+(C78+C80+C81+C82)-(B78+B80+B81+B82)</f>
        <v>-20236201</v>
      </c>
      <c r="D73" s="1">
        <f t="shared" si="11"/>
        <v>-6682518</v>
      </c>
      <c r="E73" s="1">
        <f t="shared" si="11"/>
        <v>-2838935</v>
      </c>
      <c r="F73" s="1">
        <f>+(F78+F80+F81+F82)-(D78+D80+D81+D82)</f>
        <v>0</v>
      </c>
      <c r="G73" s="1">
        <f>+(G78+G80+G81+G82)-(D78+D80+D81+D82)</f>
        <v>0</v>
      </c>
      <c r="H73" s="1">
        <f>+(H78+H80+H81+H82)-(D78+D80+D81+D82)</f>
        <v>-2903935</v>
      </c>
      <c r="I73" s="1">
        <f>+(I78+I80+I81+I82)-(E78+E80+E81+E82)</f>
        <v>1574420</v>
      </c>
      <c r="J73" s="1">
        <f t="shared" si="11"/>
        <v>57380</v>
      </c>
      <c r="K73" s="1">
        <f t="shared" si="11"/>
        <v>0</v>
      </c>
    </row>
    <row r="74" spans="1:11" ht="12.75" hidden="1">
      <c r="A74" s="1" t="s">
        <v>106</v>
      </c>
      <c r="B74" s="1">
        <f>+TREND(C74:E74)</f>
        <v>-18617851</v>
      </c>
      <c r="C74" s="1">
        <f>+C73</f>
        <v>-20236201</v>
      </c>
      <c r="D74" s="1">
        <f aca="true" t="shared" si="12" ref="D74:K74">+D73</f>
        <v>-6682518</v>
      </c>
      <c r="E74" s="1">
        <f t="shared" si="12"/>
        <v>-2838935</v>
      </c>
      <c r="F74" s="1">
        <f t="shared" si="12"/>
        <v>0</v>
      </c>
      <c r="G74" s="1">
        <f t="shared" si="12"/>
        <v>0</v>
      </c>
      <c r="H74" s="1">
        <f t="shared" si="12"/>
        <v>-2903935</v>
      </c>
      <c r="I74" s="1">
        <f t="shared" si="12"/>
        <v>1574420</v>
      </c>
      <c r="J74" s="1">
        <f t="shared" si="12"/>
        <v>57380</v>
      </c>
      <c r="K74" s="1">
        <f t="shared" si="12"/>
        <v>0</v>
      </c>
    </row>
    <row r="75" spans="1:11" ht="12.75" hidden="1">
      <c r="A75" s="1" t="s">
        <v>107</v>
      </c>
      <c r="B75" s="1">
        <f>+B84-(((B80+B81+B78)*B70)-B79)</f>
        <v>21117516</v>
      </c>
      <c r="C75" s="1">
        <f aca="true" t="shared" si="13" ref="C75:K75">+C84-(((C80+C81+C78)*C70)-C79)</f>
        <v>22802570</v>
      </c>
      <c r="D75" s="1">
        <f t="shared" si="13"/>
        <v>28461256.367958944</v>
      </c>
      <c r="E75" s="1">
        <f t="shared" si="13"/>
        <v>-504965.98639455775</v>
      </c>
      <c r="F75" s="1">
        <f t="shared" si="13"/>
        <v>28461211</v>
      </c>
      <c r="G75" s="1">
        <f t="shared" si="13"/>
        <v>28461211</v>
      </c>
      <c r="H75" s="1">
        <f t="shared" si="13"/>
        <v>0</v>
      </c>
      <c r="I75" s="1">
        <f t="shared" si="13"/>
        <v>-1639420</v>
      </c>
      <c r="J75" s="1">
        <f t="shared" si="13"/>
        <v>12303200</v>
      </c>
      <c r="K75" s="1">
        <f t="shared" si="13"/>
        <v>11803200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254977</v>
      </c>
      <c r="C77" s="3">
        <v>145587</v>
      </c>
      <c r="D77" s="3">
        <v>1920255</v>
      </c>
      <c r="E77" s="3">
        <v>147000</v>
      </c>
      <c r="F77" s="3">
        <v>147000</v>
      </c>
      <c r="G77" s="3">
        <v>147000</v>
      </c>
      <c r="H77" s="3">
        <v>0</v>
      </c>
      <c r="I77" s="3">
        <v>150000</v>
      </c>
      <c r="J77" s="3">
        <v>170000</v>
      </c>
      <c r="K77" s="3">
        <v>175000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21117516</v>
      </c>
      <c r="C79" s="3">
        <v>22802570</v>
      </c>
      <c r="D79" s="3">
        <v>31365146</v>
      </c>
      <c r="E79" s="3">
        <v>65000</v>
      </c>
      <c r="F79" s="3">
        <v>31365146</v>
      </c>
      <c r="G79" s="3">
        <v>31365146</v>
      </c>
      <c r="H79" s="3">
        <v>0</v>
      </c>
      <c r="I79" s="3">
        <v>0</v>
      </c>
      <c r="J79" s="3">
        <v>14000000</v>
      </c>
      <c r="K79" s="3">
        <v>13500000</v>
      </c>
    </row>
    <row r="80" spans="1:11" ht="12.75" hidden="1">
      <c r="A80" s="2" t="s">
        <v>67</v>
      </c>
      <c r="B80" s="3">
        <v>0</v>
      </c>
      <c r="C80" s="3">
        <v>0</v>
      </c>
      <c r="D80" s="3">
        <v>1639420</v>
      </c>
      <c r="E80" s="3">
        <v>0</v>
      </c>
      <c r="F80" s="3">
        <v>1639420</v>
      </c>
      <c r="G80" s="3">
        <v>1639420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29822654</v>
      </c>
      <c r="C81" s="3">
        <v>9586453</v>
      </c>
      <c r="D81" s="3">
        <v>1264515</v>
      </c>
      <c r="E81" s="3">
        <v>65000</v>
      </c>
      <c r="F81" s="3">
        <v>1264515</v>
      </c>
      <c r="G81" s="3">
        <v>1264515</v>
      </c>
      <c r="H81" s="3">
        <v>0</v>
      </c>
      <c r="I81" s="3">
        <v>1639420</v>
      </c>
      <c r="J81" s="3">
        <v>1696800</v>
      </c>
      <c r="K81" s="3">
        <v>1696800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0</v>
      </c>
      <c r="C83" s="3">
        <v>0</v>
      </c>
      <c r="D83" s="3">
        <v>1920225</v>
      </c>
      <c r="E83" s="3">
        <v>1289000</v>
      </c>
      <c r="F83" s="3">
        <v>147000</v>
      </c>
      <c r="G83" s="3">
        <v>147000</v>
      </c>
      <c r="H83" s="3">
        <v>6086295</v>
      </c>
      <c r="I83" s="3">
        <v>150000</v>
      </c>
      <c r="J83" s="3">
        <v>170000</v>
      </c>
      <c r="K83" s="3">
        <v>175000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2035765</v>
      </c>
      <c r="C5" s="6">
        <v>3107484</v>
      </c>
      <c r="D5" s="23">
        <v>9738543</v>
      </c>
      <c r="E5" s="24">
        <v>36784000</v>
      </c>
      <c r="F5" s="6">
        <v>36784000</v>
      </c>
      <c r="G5" s="25">
        <v>36784000</v>
      </c>
      <c r="H5" s="26">
        <v>0</v>
      </c>
      <c r="I5" s="24">
        <v>8497991</v>
      </c>
      <c r="J5" s="6">
        <v>8752931</v>
      </c>
      <c r="K5" s="25">
        <v>9015519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1989064</v>
      </c>
      <c r="C7" s="6">
        <v>4337736</v>
      </c>
      <c r="D7" s="23">
        <v>1361998</v>
      </c>
      <c r="E7" s="24">
        <v>1500000</v>
      </c>
      <c r="F7" s="6">
        <v>1500000</v>
      </c>
      <c r="G7" s="25">
        <v>1500000</v>
      </c>
      <c r="H7" s="26">
        <v>0</v>
      </c>
      <c r="I7" s="24">
        <v>1527950</v>
      </c>
      <c r="J7" s="6">
        <v>1573789</v>
      </c>
      <c r="K7" s="25">
        <v>1800270</v>
      </c>
    </row>
    <row r="8" spans="1:11" ht="13.5">
      <c r="A8" s="22" t="s">
        <v>20</v>
      </c>
      <c r="B8" s="6">
        <v>62540807</v>
      </c>
      <c r="C8" s="6">
        <v>71657379</v>
      </c>
      <c r="D8" s="23">
        <v>75677228</v>
      </c>
      <c r="E8" s="24">
        <v>88717000</v>
      </c>
      <c r="F8" s="6">
        <v>89752600</v>
      </c>
      <c r="G8" s="25">
        <v>89752600</v>
      </c>
      <c r="H8" s="26">
        <v>0</v>
      </c>
      <c r="I8" s="24">
        <v>106487000</v>
      </c>
      <c r="J8" s="6">
        <v>103841001</v>
      </c>
      <c r="K8" s="25">
        <v>100832000</v>
      </c>
    </row>
    <row r="9" spans="1:11" ht="13.5">
      <c r="A9" s="22" t="s">
        <v>21</v>
      </c>
      <c r="B9" s="6">
        <v>3282385</v>
      </c>
      <c r="C9" s="6">
        <v>2295047</v>
      </c>
      <c r="D9" s="23">
        <v>9478474</v>
      </c>
      <c r="E9" s="24">
        <v>9109816</v>
      </c>
      <c r="F9" s="6">
        <v>31436400</v>
      </c>
      <c r="G9" s="25">
        <v>31436400</v>
      </c>
      <c r="H9" s="26">
        <v>0</v>
      </c>
      <c r="I9" s="24">
        <v>2224307</v>
      </c>
      <c r="J9" s="6">
        <v>2615378</v>
      </c>
      <c r="K9" s="25">
        <v>4321496</v>
      </c>
    </row>
    <row r="10" spans="1:11" ht="25.5">
      <c r="A10" s="27" t="s">
        <v>96</v>
      </c>
      <c r="B10" s="28">
        <f>SUM(B5:B9)</f>
        <v>69848021</v>
      </c>
      <c r="C10" s="29">
        <f aca="true" t="shared" si="0" ref="C10:K10">SUM(C5:C9)</f>
        <v>81397646</v>
      </c>
      <c r="D10" s="30">
        <f t="shared" si="0"/>
        <v>96256243</v>
      </c>
      <c r="E10" s="28">
        <f t="shared" si="0"/>
        <v>136110816</v>
      </c>
      <c r="F10" s="29">
        <f t="shared" si="0"/>
        <v>159473000</v>
      </c>
      <c r="G10" s="31">
        <f t="shared" si="0"/>
        <v>159473000</v>
      </c>
      <c r="H10" s="32">
        <f t="shared" si="0"/>
        <v>0</v>
      </c>
      <c r="I10" s="28">
        <f t="shared" si="0"/>
        <v>118737248</v>
      </c>
      <c r="J10" s="29">
        <f t="shared" si="0"/>
        <v>116783099</v>
      </c>
      <c r="K10" s="31">
        <f t="shared" si="0"/>
        <v>115969285</v>
      </c>
    </row>
    <row r="11" spans="1:11" ht="13.5">
      <c r="A11" s="22" t="s">
        <v>22</v>
      </c>
      <c r="B11" s="6">
        <v>23411320</v>
      </c>
      <c r="C11" s="6">
        <v>30322000</v>
      </c>
      <c r="D11" s="23">
        <v>36493922</v>
      </c>
      <c r="E11" s="24">
        <v>43561380</v>
      </c>
      <c r="F11" s="6">
        <v>42791380</v>
      </c>
      <c r="G11" s="25">
        <v>42791380</v>
      </c>
      <c r="H11" s="26">
        <v>0</v>
      </c>
      <c r="I11" s="24">
        <v>46636359</v>
      </c>
      <c r="J11" s="6">
        <v>48968000</v>
      </c>
      <c r="K11" s="25">
        <v>51417000</v>
      </c>
    </row>
    <row r="12" spans="1:11" ht="13.5">
      <c r="A12" s="22" t="s">
        <v>23</v>
      </c>
      <c r="B12" s="6">
        <v>7540626</v>
      </c>
      <c r="C12" s="6">
        <v>8414401</v>
      </c>
      <c r="D12" s="23">
        <v>8602846</v>
      </c>
      <c r="E12" s="24">
        <v>8715000</v>
      </c>
      <c r="F12" s="6">
        <v>8967000</v>
      </c>
      <c r="G12" s="25">
        <v>8967000</v>
      </c>
      <c r="H12" s="26">
        <v>0</v>
      </c>
      <c r="I12" s="24">
        <v>8805448</v>
      </c>
      <c r="J12" s="6">
        <v>9246000</v>
      </c>
      <c r="K12" s="25">
        <v>9708000</v>
      </c>
    </row>
    <row r="13" spans="1:11" ht="13.5">
      <c r="A13" s="22" t="s">
        <v>97</v>
      </c>
      <c r="B13" s="6">
        <v>5817737</v>
      </c>
      <c r="C13" s="6">
        <v>6512000</v>
      </c>
      <c r="D13" s="23">
        <v>7238383</v>
      </c>
      <c r="E13" s="24">
        <v>7800000</v>
      </c>
      <c r="F13" s="6">
        <v>7800000</v>
      </c>
      <c r="G13" s="25">
        <v>7800000</v>
      </c>
      <c r="H13" s="26">
        <v>0</v>
      </c>
      <c r="I13" s="24">
        <v>7900000</v>
      </c>
      <c r="J13" s="6">
        <v>8137000</v>
      </c>
      <c r="K13" s="25">
        <v>8381000</v>
      </c>
    </row>
    <row r="14" spans="1:11" ht="13.5">
      <c r="A14" s="22" t="s">
        <v>24</v>
      </c>
      <c r="B14" s="6">
        <v>15178</v>
      </c>
      <c r="C14" s="6">
        <v>22000</v>
      </c>
      <c r="D14" s="23">
        <v>53352</v>
      </c>
      <c r="E14" s="24">
        <v>80000</v>
      </c>
      <c r="F14" s="6">
        <v>0</v>
      </c>
      <c r="G14" s="25">
        <v>0</v>
      </c>
      <c r="H14" s="26">
        <v>0</v>
      </c>
      <c r="I14" s="24">
        <v>70000</v>
      </c>
      <c r="J14" s="6">
        <v>72000</v>
      </c>
      <c r="K14" s="25">
        <v>74000</v>
      </c>
    </row>
    <row r="15" spans="1:11" ht="13.5">
      <c r="A15" s="22" t="s">
        <v>25</v>
      </c>
      <c r="B15" s="6">
        <v>1357984</v>
      </c>
      <c r="C15" s="6">
        <v>1292882</v>
      </c>
      <c r="D15" s="23">
        <v>3695000</v>
      </c>
      <c r="E15" s="24">
        <v>4050000</v>
      </c>
      <c r="F15" s="6">
        <v>4105164</v>
      </c>
      <c r="G15" s="25">
        <v>4105164</v>
      </c>
      <c r="H15" s="26">
        <v>0</v>
      </c>
      <c r="I15" s="24">
        <v>7350000</v>
      </c>
      <c r="J15" s="6">
        <v>7571200</v>
      </c>
      <c r="K15" s="25">
        <v>7744280</v>
      </c>
    </row>
    <row r="16" spans="1:11" ht="13.5">
      <c r="A16" s="33" t="s">
        <v>26</v>
      </c>
      <c r="B16" s="6">
        <v>1200000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1900000</v>
      </c>
      <c r="J16" s="6">
        <v>1957000</v>
      </c>
      <c r="K16" s="25">
        <v>2016000</v>
      </c>
    </row>
    <row r="17" spans="1:11" ht="13.5">
      <c r="A17" s="22" t="s">
        <v>27</v>
      </c>
      <c r="B17" s="6">
        <v>38394069</v>
      </c>
      <c r="C17" s="6">
        <v>39139277</v>
      </c>
      <c r="D17" s="23">
        <v>39144843</v>
      </c>
      <c r="E17" s="24">
        <v>46750181</v>
      </c>
      <c r="F17" s="6">
        <v>51767733</v>
      </c>
      <c r="G17" s="25">
        <v>51767733</v>
      </c>
      <c r="H17" s="26">
        <v>0</v>
      </c>
      <c r="I17" s="24">
        <v>32815779</v>
      </c>
      <c r="J17" s="6">
        <v>32756554</v>
      </c>
      <c r="K17" s="25">
        <v>32373000</v>
      </c>
    </row>
    <row r="18" spans="1:11" ht="13.5">
      <c r="A18" s="34" t="s">
        <v>28</v>
      </c>
      <c r="B18" s="35">
        <f>SUM(B11:B17)</f>
        <v>77736914</v>
      </c>
      <c r="C18" s="36">
        <f aca="true" t="shared" si="1" ref="C18:K18">SUM(C11:C17)</f>
        <v>85702560</v>
      </c>
      <c r="D18" s="37">
        <f t="shared" si="1"/>
        <v>95228346</v>
      </c>
      <c r="E18" s="35">
        <f t="shared" si="1"/>
        <v>110956561</v>
      </c>
      <c r="F18" s="36">
        <f t="shared" si="1"/>
        <v>115431277</v>
      </c>
      <c r="G18" s="38">
        <f t="shared" si="1"/>
        <v>115431277</v>
      </c>
      <c r="H18" s="39">
        <f t="shared" si="1"/>
        <v>0</v>
      </c>
      <c r="I18" s="35">
        <f t="shared" si="1"/>
        <v>105477586</v>
      </c>
      <c r="J18" s="36">
        <f t="shared" si="1"/>
        <v>108707754</v>
      </c>
      <c r="K18" s="38">
        <f t="shared" si="1"/>
        <v>111713280</v>
      </c>
    </row>
    <row r="19" spans="1:11" ht="13.5">
      <c r="A19" s="34" t="s">
        <v>29</v>
      </c>
      <c r="B19" s="40">
        <f>+B10-B18</f>
        <v>-7888893</v>
      </c>
      <c r="C19" s="41">
        <f aca="true" t="shared" si="2" ref="C19:K19">+C10-C18</f>
        <v>-4304914</v>
      </c>
      <c r="D19" s="42">
        <f t="shared" si="2"/>
        <v>1027897</v>
      </c>
      <c r="E19" s="40">
        <f t="shared" si="2"/>
        <v>25154255</v>
      </c>
      <c r="F19" s="41">
        <f t="shared" si="2"/>
        <v>44041723</v>
      </c>
      <c r="G19" s="43">
        <f t="shared" si="2"/>
        <v>44041723</v>
      </c>
      <c r="H19" s="44">
        <f t="shared" si="2"/>
        <v>0</v>
      </c>
      <c r="I19" s="40">
        <f t="shared" si="2"/>
        <v>13259662</v>
      </c>
      <c r="J19" s="41">
        <f t="shared" si="2"/>
        <v>8075345</v>
      </c>
      <c r="K19" s="43">
        <f t="shared" si="2"/>
        <v>4256005</v>
      </c>
    </row>
    <row r="20" spans="1:11" ht="13.5">
      <c r="A20" s="22" t="s">
        <v>30</v>
      </c>
      <c r="B20" s="24">
        <v>15004000</v>
      </c>
      <c r="C20" s="6">
        <v>17446919</v>
      </c>
      <c r="D20" s="23">
        <v>38796000</v>
      </c>
      <c r="E20" s="24">
        <v>26364000</v>
      </c>
      <c r="F20" s="6">
        <v>26364000</v>
      </c>
      <c r="G20" s="25">
        <v>26364000</v>
      </c>
      <c r="H20" s="26">
        <v>0</v>
      </c>
      <c r="I20" s="24">
        <v>27411000</v>
      </c>
      <c r="J20" s="6">
        <v>28392000</v>
      </c>
      <c r="K20" s="25">
        <v>29879000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7115107</v>
      </c>
      <c r="C22" s="52">
        <f aca="true" t="shared" si="3" ref="C22:K22">SUM(C19:C21)</f>
        <v>13142005</v>
      </c>
      <c r="D22" s="53">
        <f t="shared" si="3"/>
        <v>39823897</v>
      </c>
      <c r="E22" s="51">
        <f t="shared" si="3"/>
        <v>51518255</v>
      </c>
      <c r="F22" s="52">
        <f t="shared" si="3"/>
        <v>70405723</v>
      </c>
      <c r="G22" s="54">
        <f t="shared" si="3"/>
        <v>70405723</v>
      </c>
      <c r="H22" s="55">
        <f t="shared" si="3"/>
        <v>0</v>
      </c>
      <c r="I22" s="51">
        <f t="shared" si="3"/>
        <v>40670662</v>
      </c>
      <c r="J22" s="52">
        <f t="shared" si="3"/>
        <v>36467345</v>
      </c>
      <c r="K22" s="54">
        <f t="shared" si="3"/>
        <v>34135005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7115107</v>
      </c>
      <c r="C24" s="41">
        <f aca="true" t="shared" si="4" ref="C24:K24">SUM(C22:C23)</f>
        <v>13142005</v>
      </c>
      <c r="D24" s="42">
        <f t="shared" si="4"/>
        <v>39823897</v>
      </c>
      <c r="E24" s="40">
        <f t="shared" si="4"/>
        <v>51518255</v>
      </c>
      <c r="F24" s="41">
        <f t="shared" si="4"/>
        <v>70405723</v>
      </c>
      <c r="G24" s="43">
        <f t="shared" si="4"/>
        <v>70405723</v>
      </c>
      <c r="H24" s="44">
        <f t="shared" si="4"/>
        <v>0</v>
      </c>
      <c r="I24" s="40">
        <f t="shared" si="4"/>
        <v>40670662</v>
      </c>
      <c r="J24" s="41">
        <f t="shared" si="4"/>
        <v>36467345</v>
      </c>
      <c r="K24" s="43">
        <f t="shared" si="4"/>
        <v>34135005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25166035</v>
      </c>
      <c r="C27" s="7">
        <v>28227732</v>
      </c>
      <c r="D27" s="64">
        <v>39232808</v>
      </c>
      <c r="E27" s="65">
        <v>51518000</v>
      </c>
      <c r="F27" s="7">
        <v>50683594</v>
      </c>
      <c r="G27" s="66">
        <v>50683594</v>
      </c>
      <c r="H27" s="67">
        <v>0</v>
      </c>
      <c r="I27" s="65">
        <v>33205000</v>
      </c>
      <c r="J27" s="7">
        <v>36466524</v>
      </c>
      <c r="K27" s="66">
        <v>34136025</v>
      </c>
    </row>
    <row r="28" spans="1:11" ht="13.5">
      <c r="A28" s="68" t="s">
        <v>30</v>
      </c>
      <c r="B28" s="6">
        <v>15004000</v>
      </c>
      <c r="C28" s="6">
        <v>17447000</v>
      </c>
      <c r="D28" s="23">
        <v>36236406</v>
      </c>
      <c r="E28" s="24">
        <v>26364000</v>
      </c>
      <c r="F28" s="6">
        <v>26364000</v>
      </c>
      <c r="G28" s="25">
        <v>26364000</v>
      </c>
      <c r="H28" s="26">
        <v>0</v>
      </c>
      <c r="I28" s="24">
        <v>27411000</v>
      </c>
      <c r="J28" s="6">
        <v>28392000</v>
      </c>
      <c r="K28" s="25">
        <v>29879000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24319594</v>
      </c>
      <c r="G29" s="25">
        <v>24319594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10162035</v>
      </c>
      <c r="C31" s="6">
        <v>10780732</v>
      </c>
      <c r="D31" s="23">
        <v>2996402</v>
      </c>
      <c r="E31" s="24">
        <v>25154000</v>
      </c>
      <c r="F31" s="6">
        <v>0</v>
      </c>
      <c r="G31" s="25">
        <v>0</v>
      </c>
      <c r="H31" s="26">
        <v>0</v>
      </c>
      <c r="I31" s="24">
        <v>5794000</v>
      </c>
      <c r="J31" s="6">
        <v>8074524</v>
      </c>
      <c r="K31" s="25">
        <v>4257025</v>
      </c>
    </row>
    <row r="32" spans="1:11" ht="13.5">
      <c r="A32" s="34" t="s">
        <v>36</v>
      </c>
      <c r="B32" s="7">
        <f>SUM(B28:B31)</f>
        <v>25166035</v>
      </c>
      <c r="C32" s="7">
        <f aca="true" t="shared" si="5" ref="C32:K32">SUM(C28:C31)</f>
        <v>28227732</v>
      </c>
      <c r="D32" s="64">
        <f t="shared" si="5"/>
        <v>39232808</v>
      </c>
      <c r="E32" s="65">
        <f t="shared" si="5"/>
        <v>51518000</v>
      </c>
      <c r="F32" s="7">
        <f t="shared" si="5"/>
        <v>50683594</v>
      </c>
      <c r="G32" s="66">
        <f t="shared" si="5"/>
        <v>50683594</v>
      </c>
      <c r="H32" s="67">
        <f t="shared" si="5"/>
        <v>0</v>
      </c>
      <c r="I32" s="65">
        <f t="shared" si="5"/>
        <v>33205000</v>
      </c>
      <c r="J32" s="7">
        <f t="shared" si="5"/>
        <v>36466524</v>
      </c>
      <c r="K32" s="66">
        <f t="shared" si="5"/>
        <v>34136025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37400321</v>
      </c>
      <c r="C35" s="6">
        <v>34792969</v>
      </c>
      <c r="D35" s="23">
        <v>63077919</v>
      </c>
      <c r="E35" s="24">
        <v>21300000</v>
      </c>
      <c r="F35" s="6">
        <v>63077866</v>
      </c>
      <c r="G35" s="25">
        <v>63077866</v>
      </c>
      <c r="H35" s="26">
        <v>0</v>
      </c>
      <c r="I35" s="24">
        <v>104806776</v>
      </c>
      <c r="J35" s="6">
        <v>36279592</v>
      </c>
      <c r="K35" s="25">
        <v>33213358</v>
      </c>
    </row>
    <row r="36" spans="1:11" ht="13.5">
      <c r="A36" s="22" t="s">
        <v>39</v>
      </c>
      <c r="B36" s="6">
        <v>144777541</v>
      </c>
      <c r="C36" s="6">
        <v>166690387</v>
      </c>
      <c r="D36" s="23">
        <v>202203482</v>
      </c>
      <c r="E36" s="24">
        <v>244280482</v>
      </c>
      <c r="F36" s="6">
        <v>201902890</v>
      </c>
      <c r="G36" s="25">
        <v>201902890</v>
      </c>
      <c r="H36" s="26">
        <v>0</v>
      </c>
      <c r="I36" s="24">
        <v>259198000</v>
      </c>
      <c r="J36" s="6">
        <v>294218000</v>
      </c>
      <c r="K36" s="25">
        <v>325236000</v>
      </c>
    </row>
    <row r="37" spans="1:11" ht="13.5">
      <c r="A37" s="22" t="s">
        <v>40</v>
      </c>
      <c r="B37" s="6">
        <v>14855692</v>
      </c>
      <c r="C37" s="6">
        <v>20800575</v>
      </c>
      <c r="D37" s="23">
        <v>37943103</v>
      </c>
      <c r="E37" s="24">
        <v>11858635</v>
      </c>
      <c r="F37" s="6">
        <v>37942727</v>
      </c>
      <c r="G37" s="25">
        <v>37942727</v>
      </c>
      <c r="H37" s="26">
        <v>0</v>
      </c>
      <c r="I37" s="24">
        <v>19500000</v>
      </c>
      <c r="J37" s="6">
        <v>14800000</v>
      </c>
      <c r="K37" s="25">
        <v>9000000</v>
      </c>
    </row>
    <row r="38" spans="1:11" ht="13.5">
      <c r="A38" s="22" t="s">
        <v>41</v>
      </c>
      <c r="B38" s="6">
        <v>979928</v>
      </c>
      <c r="C38" s="6">
        <v>1198974</v>
      </c>
      <c r="D38" s="23">
        <v>1449029</v>
      </c>
      <c r="E38" s="24">
        <v>615023</v>
      </c>
      <c r="F38" s="6">
        <v>1449029</v>
      </c>
      <c r="G38" s="25">
        <v>1449029</v>
      </c>
      <c r="H38" s="26">
        <v>0</v>
      </c>
      <c r="I38" s="24">
        <v>1480000</v>
      </c>
      <c r="J38" s="6">
        <v>1569000</v>
      </c>
      <c r="K38" s="25">
        <v>1603000</v>
      </c>
    </row>
    <row r="39" spans="1:11" ht="13.5">
      <c r="A39" s="22" t="s">
        <v>42</v>
      </c>
      <c r="B39" s="6">
        <v>166342242</v>
      </c>
      <c r="C39" s="6">
        <v>179483807</v>
      </c>
      <c r="D39" s="23">
        <v>225889269</v>
      </c>
      <c r="E39" s="24">
        <v>253106824</v>
      </c>
      <c r="F39" s="6">
        <v>225589000</v>
      </c>
      <c r="G39" s="25">
        <v>225589000</v>
      </c>
      <c r="H39" s="26">
        <v>0</v>
      </c>
      <c r="I39" s="24">
        <v>343024776</v>
      </c>
      <c r="J39" s="6">
        <v>314128592</v>
      </c>
      <c r="K39" s="25">
        <v>347846358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11795638</v>
      </c>
      <c r="C42" s="6">
        <v>20534070</v>
      </c>
      <c r="D42" s="23">
        <v>57808418</v>
      </c>
      <c r="E42" s="24">
        <v>47449000</v>
      </c>
      <c r="F42" s="6">
        <v>69897373</v>
      </c>
      <c r="G42" s="25">
        <v>69897373</v>
      </c>
      <c r="H42" s="26">
        <v>54450346</v>
      </c>
      <c r="I42" s="24">
        <v>44855450</v>
      </c>
      <c r="J42" s="6">
        <v>52587638</v>
      </c>
      <c r="K42" s="25">
        <v>51801063</v>
      </c>
    </row>
    <row r="43" spans="1:11" ht="13.5">
      <c r="A43" s="22" t="s">
        <v>45</v>
      </c>
      <c r="B43" s="6">
        <v>-20135569</v>
      </c>
      <c r="C43" s="6">
        <v>-28295204</v>
      </c>
      <c r="D43" s="23">
        <v>-47295317</v>
      </c>
      <c r="E43" s="24">
        <v>-56518000</v>
      </c>
      <c r="F43" s="6">
        <v>-50683596</v>
      </c>
      <c r="G43" s="25">
        <v>-50683596</v>
      </c>
      <c r="H43" s="26">
        <v>-40377312</v>
      </c>
      <c r="I43" s="24">
        <v>-33205500</v>
      </c>
      <c r="J43" s="6">
        <v>-36466524</v>
      </c>
      <c r="K43" s="25">
        <v>-34134589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24830662</v>
      </c>
      <c r="C45" s="7">
        <v>17069527</v>
      </c>
      <c r="D45" s="64">
        <v>27582628</v>
      </c>
      <c r="E45" s="65">
        <v>8002000</v>
      </c>
      <c r="F45" s="7">
        <v>40368777</v>
      </c>
      <c r="G45" s="66">
        <v>40368777</v>
      </c>
      <c r="H45" s="67">
        <v>29835522</v>
      </c>
      <c r="I45" s="65">
        <v>39232578</v>
      </c>
      <c r="J45" s="7">
        <v>55353692</v>
      </c>
      <c r="K45" s="66">
        <v>73020166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24830660</v>
      </c>
      <c r="C48" s="6">
        <v>17069527</v>
      </c>
      <c r="D48" s="23">
        <v>27582628</v>
      </c>
      <c r="E48" s="24">
        <v>18100000</v>
      </c>
      <c r="F48" s="6">
        <v>27582628</v>
      </c>
      <c r="G48" s="25">
        <v>27582628</v>
      </c>
      <c r="H48" s="26">
        <v>0</v>
      </c>
      <c r="I48" s="24">
        <v>23400000</v>
      </c>
      <c r="J48" s="6">
        <v>23900000</v>
      </c>
      <c r="K48" s="25">
        <v>22450000</v>
      </c>
    </row>
    <row r="49" spans="1:11" ht="13.5">
      <c r="A49" s="22" t="s">
        <v>50</v>
      </c>
      <c r="B49" s="6">
        <f>+B75</f>
        <v>15407598.41597642</v>
      </c>
      <c r="C49" s="6">
        <f aca="true" t="shared" si="6" ref="C49:K49">+C75</f>
        <v>32712528.013837587</v>
      </c>
      <c r="D49" s="23">
        <f t="shared" si="6"/>
        <v>17844448.594855793</v>
      </c>
      <c r="E49" s="24">
        <f t="shared" si="6"/>
        <v>9111702.820727743</v>
      </c>
      <c r="F49" s="6">
        <f t="shared" si="6"/>
        <v>6426499.910756897</v>
      </c>
      <c r="G49" s="25">
        <f t="shared" si="6"/>
        <v>6426499.910756897</v>
      </c>
      <c r="H49" s="26">
        <f t="shared" si="6"/>
        <v>0</v>
      </c>
      <c r="I49" s="24">
        <f t="shared" si="6"/>
        <v>-3563137.4997934215</v>
      </c>
      <c r="J49" s="6">
        <f t="shared" si="6"/>
        <v>258935.28699404746</v>
      </c>
      <c r="K49" s="25">
        <f t="shared" si="6"/>
        <v>-4182948.342359666</v>
      </c>
    </row>
    <row r="50" spans="1:11" ht="13.5">
      <c r="A50" s="34" t="s">
        <v>51</v>
      </c>
      <c r="B50" s="7">
        <f>+B48-B49</f>
        <v>9423061.58402358</v>
      </c>
      <c r="C50" s="7">
        <f aca="true" t="shared" si="7" ref="C50:K50">+C48-C49</f>
        <v>-15643001.013837587</v>
      </c>
      <c r="D50" s="64">
        <f t="shared" si="7"/>
        <v>9738179.405144207</v>
      </c>
      <c r="E50" s="65">
        <f t="shared" si="7"/>
        <v>8988297.179272257</v>
      </c>
      <c r="F50" s="7">
        <f t="shared" si="7"/>
        <v>21156128.089243103</v>
      </c>
      <c r="G50" s="66">
        <f t="shared" si="7"/>
        <v>21156128.089243103</v>
      </c>
      <c r="H50" s="67">
        <f t="shared" si="7"/>
        <v>0</v>
      </c>
      <c r="I50" s="65">
        <f t="shared" si="7"/>
        <v>26963137.49979342</v>
      </c>
      <c r="J50" s="7">
        <f t="shared" si="7"/>
        <v>23641064.713005953</v>
      </c>
      <c r="K50" s="66">
        <f t="shared" si="7"/>
        <v>26632948.342359666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128097576</v>
      </c>
      <c r="C53" s="6">
        <v>166690119</v>
      </c>
      <c r="D53" s="23">
        <v>202203106</v>
      </c>
      <c r="E53" s="24">
        <v>205029000</v>
      </c>
      <c r="F53" s="6">
        <v>204194594</v>
      </c>
      <c r="G53" s="25">
        <v>204194594</v>
      </c>
      <c r="H53" s="26">
        <v>153511000</v>
      </c>
      <c r="I53" s="24">
        <v>239279000</v>
      </c>
      <c r="J53" s="6">
        <v>276051924</v>
      </c>
      <c r="K53" s="25">
        <v>310490911</v>
      </c>
    </row>
    <row r="54" spans="1:11" ht="13.5">
      <c r="A54" s="22" t="s">
        <v>97</v>
      </c>
      <c r="B54" s="6">
        <v>5817737</v>
      </c>
      <c r="C54" s="6">
        <v>6512000</v>
      </c>
      <c r="D54" s="23">
        <v>7238383</v>
      </c>
      <c r="E54" s="24">
        <v>7800000</v>
      </c>
      <c r="F54" s="6">
        <v>7800000</v>
      </c>
      <c r="G54" s="25">
        <v>7800000</v>
      </c>
      <c r="H54" s="26">
        <v>0</v>
      </c>
      <c r="I54" s="24">
        <v>7900000</v>
      </c>
      <c r="J54" s="6">
        <v>8137000</v>
      </c>
      <c r="K54" s="25">
        <v>8381000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834000</v>
      </c>
      <c r="C56" s="6">
        <v>2831594</v>
      </c>
      <c r="D56" s="23">
        <v>6536634</v>
      </c>
      <c r="E56" s="24">
        <v>0</v>
      </c>
      <c r="F56" s="6">
        <v>0</v>
      </c>
      <c r="G56" s="25">
        <v>0</v>
      </c>
      <c r="H56" s="26">
        <v>0</v>
      </c>
      <c r="I56" s="24">
        <v>7350000</v>
      </c>
      <c r="J56" s="6">
        <v>7571000</v>
      </c>
      <c r="K56" s="25">
        <v>7744280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1098000</v>
      </c>
      <c r="C59" s="6">
        <v>200000</v>
      </c>
      <c r="D59" s="23">
        <v>90000</v>
      </c>
      <c r="E59" s="24">
        <v>1300000</v>
      </c>
      <c r="F59" s="6">
        <v>1980000</v>
      </c>
      <c r="G59" s="25">
        <v>1980000</v>
      </c>
      <c r="H59" s="26">
        <v>1980000</v>
      </c>
      <c r="I59" s="24">
        <v>1900000</v>
      </c>
      <c r="J59" s="6">
        <v>2010200</v>
      </c>
      <c r="K59" s="25">
        <v>2126792</v>
      </c>
    </row>
    <row r="60" spans="1:11" ht="13.5">
      <c r="A60" s="33" t="s">
        <v>58</v>
      </c>
      <c r="B60" s="6">
        <v>1098000</v>
      </c>
      <c r="C60" s="6">
        <v>200000</v>
      </c>
      <c r="D60" s="23">
        <v>90000</v>
      </c>
      <c r="E60" s="24">
        <v>1300000</v>
      </c>
      <c r="F60" s="6">
        <v>1980000</v>
      </c>
      <c r="G60" s="25">
        <v>1980000</v>
      </c>
      <c r="H60" s="26">
        <v>1980000</v>
      </c>
      <c r="I60" s="24">
        <v>1900000</v>
      </c>
      <c r="J60" s="6">
        <v>2010200</v>
      </c>
      <c r="K60" s="25">
        <v>2126792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24964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4337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6505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24790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0.22572529921119186</v>
      </c>
      <c r="C70" s="5">
        <f aca="true" t="shared" si="8" ref="C70:K70">IF(ISERROR(C71/C72),0,(C71/C72))</f>
        <v>0.2460496756057485</v>
      </c>
      <c r="D70" s="5">
        <f t="shared" si="8"/>
        <v>0.9004955816227505</v>
      </c>
      <c r="E70" s="5">
        <f t="shared" si="8"/>
        <v>0.9810472068829491</v>
      </c>
      <c r="F70" s="5">
        <f t="shared" si="8"/>
        <v>0.9479715744850514</v>
      </c>
      <c r="G70" s="5">
        <f t="shared" si="8"/>
        <v>0.9479715744850514</v>
      </c>
      <c r="H70" s="5">
        <f t="shared" si="8"/>
        <v>0</v>
      </c>
      <c r="I70" s="5">
        <f t="shared" si="8"/>
        <v>0.3038653654281946</v>
      </c>
      <c r="J70" s="5">
        <f t="shared" si="8"/>
        <v>1.3618444924394648</v>
      </c>
      <c r="K70" s="5">
        <f t="shared" si="8"/>
        <v>1.4392517366142275</v>
      </c>
    </row>
    <row r="71" spans="1:11" ht="12.75" hidden="1">
      <c r="A71" s="1" t="s">
        <v>103</v>
      </c>
      <c r="B71" s="1">
        <f>+B83</f>
        <v>1200441</v>
      </c>
      <c r="C71" s="1">
        <f aca="true" t="shared" si="9" ref="C71:K71">+C83</f>
        <v>1329291</v>
      </c>
      <c r="D71" s="1">
        <f t="shared" si="9"/>
        <v>16367423</v>
      </c>
      <c r="E71" s="1">
        <f t="shared" si="9"/>
        <v>45024000</v>
      </c>
      <c r="F71" s="1">
        <f t="shared" si="9"/>
        <v>64671000</v>
      </c>
      <c r="G71" s="1">
        <f t="shared" si="9"/>
        <v>64671000</v>
      </c>
      <c r="H71" s="1">
        <f t="shared" si="9"/>
        <v>160377640</v>
      </c>
      <c r="I71" s="1">
        <f t="shared" si="9"/>
        <v>3258135</v>
      </c>
      <c r="J71" s="1">
        <f t="shared" si="9"/>
        <v>15481869</v>
      </c>
      <c r="K71" s="1">
        <f t="shared" si="9"/>
        <v>19195322</v>
      </c>
    </row>
    <row r="72" spans="1:11" ht="12.75" hidden="1">
      <c r="A72" s="1" t="s">
        <v>104</v>
      </c>
      <c r="B72" s="1">
        <f>+B77</f>
        <v>5318150</v>
      </c>
      <c r="C72" s="1">
        <f aca="true" t="shared" si="10" ref="C72:K72">+C77</f>
        <v>5402531</v>
      </c>
      <c r="D72" s="1">
        <f t="shared" si="10"/>
        <v>18176017</v>
      </c>
      <c r="E72" s="1">
        <f t="shared" si="10"/>
        <v>45893816</v>
      </c>
      <c r="F72" s="1">
        <f t="shared" si="10"/>
        <v>68220400</v>
      </c>
      <c r="G72" s="1">
        <f t="shared" si="10"/>
        <v>68220400</v>
      </c>
      <c r="H72" s="1">
        <f t="shared" si="10"/>
        <v>0</v>
      </c>
      <c r="I72" s="1">
        <f t="shared" si="10"/>
        <v>10722298</v>
      </c>
      <c r="J72" s="1">
        <f t="shared" si="10"/>
        <v>11368309</v>
      </c>
      <c r="K72" s="1">
        <f t="shared" si="10"/>
        <v>13337015</v>
      </c>
    </row>
    <row r="73" spans="1:11" ht="12.75" hidden="1">
      <c r="A73" s="1" t="s">
        <v>105</v>
      </c>
      <c r="B73" s="1">
        <f>+B74</f>
        <v>15132477.666666668</v>
      </c>
      <c r="C73" s="1">
        <f aca="true" t="shared" si="11" ref="C73:K73">+(C78+C80+C81+C82)-(B78+B80+B81+B82)</f>
        <v>4539330</v>
      </c>
      <c r="D73" s="1">
        <f t="shared" si="11"/>
        <v>18061837</v>
      </c>
      <c r="E73" s="1">
        <f t="shared" si="11"/>
        <v>-31974542</v>
      </c>
      <c r="F73" s="1">
        <f>+(F78+F80+F81+F82)-(D78+D80+D81+D82)</f>
        <v>-53</v>
      </c>
      <c r="G73" s="1">
        <f>+(G78+G80+G81+G82)-(D78+D80+D81+D82)</f>
        <v>-53</v>
      </c>
      <c r="H73" s="1">
        <f>+(H78+H80+H81+H82)-(D78+D80+D81+D82)</f>
        <v>-34774542</v>
      </c>
      <c r="I73" s="1">
        <f>+(I78+I80+I81+I82)-(E78+E80+E81+E82)</f>
        <v>77969776</v>
      </c>
      <c r="J73" s="1">
        <f t="shared" si="11"/>
        <v>-68940184</v>
      </c>
      <c r="K73" s="1">
        <f t="shared" si="11"/>
        <v>-1556234</v>
      </c>
    </row>
    <row r="74" spans="1:11" ht="12.75" hidden="1">
      <c r="A74" s="1" t="s">
        <v>106</v>
      </c>
      <c r="B74" s="1">
        <f>+TREND(C74:E74)</f>
        <v>15132477.666666668</v>
      </c>
      <c r="C74" s="1">
        <f>+C73</f>
        <v>4539330</v>
      </c>
      <c r="D74" s="1">
        <f aca="true" t="shared" si="12" ref="D74:K74">+D73</f>
        <v>18061837</v>
      </c>
      <c r="E74" s="1">
        <f t="shared" si="12"/>
        <v>-31974542</v>
      </c>
      <c r="F74" s="1">
        <f t="shared" si="12"/>
        <v>-53</v>
      </c>
      <c r="G74" s="1">
        <f t="shared" si="12"/>
        <v>-53</v>
      </c>
      <c r="H74" s="1">
        <f t="shared" si="12"/>
        <v>-34774542</v>
      </c>
      <c r="I74" s="1">
        <f t="shared" si="12"/>
        <v>77969776</v>
      </c>
      <c r="J74" s="1">
        <f t="shared" si="12"/>
        <v>-68940184</v>
      </c>
      <c r="K74" s="1">
        <f t="shared" si="12"/>
        <v>-1556234</v>
      </c>
    </row>
    <row r="75" spans="1:11" ht="12.75" hidden="1">
      <c r="A75" s="1" t="s">
        <v>107</v>
      </c>
      <c r="B75" s="1">
        <f>+B84-(((B80+B81+B78)*B70)-B79)</f>
        <v>15407598.41597642</v>
      </c>
      <c r="C75" s="1">
        <f aca="true" t="shared" si="13" ref="C75:K75">+C84-(((C80+C81+C78)*C70)-C79)</f>
        <v>32712528.013837587</v>
      </c>
      <c r="D75" s="1">
        <f t="shared" si="13"/>
        <v>17844448.594855793</v>
      </c>
      <c r="E75" s="1">
        <f t="shared" si="13"/>
        <v>9111702.820727743</v>
      </c>
      <c r="F75" s="1">
        <f t="shared" si="13"/>
        <v>6426499.910756897</v>
      </c>
      <c r="G75" s="1">
        <f t="shared" si="13"/>
        <v>6426499.910756897</v>
      </c>
      <c r="H75" s="1">
        <f t="shared" si="13"/>
        <v>0</v>
      </c>
      <c r="I75" s="1">
        <f t="shared" si="13"/>
        <v>-3563137.4997934215</v>
      </c>
      <c r="J75" s="1">
        <f t="shared" si="13"/>
        <v>258935.28699404746</v>
      </c>
      <c r="K75" s="1">
        <f t="shared" si="13"/>
        <v>-4182948.342359666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5318150</v>
      </c>
      <c r="C77" s="3">
        <v>5402531</v>
      </c>
      <c r="D77" s="3">
        <v>18176017</v>
      </c>
      <c r="E77" s="3">
        <v>45893816</v>
      </c>
      <c r="F77" s="3">
        <v>68220400</v>
      </c>
      <c r="G77" s="3">
        <v>68220400</v>
      </c>
      <c r="H77" s="3">
        <v>0</v>
      </c>
      <c r="I77" s="3">
        <v>10722298</v>
      </c>
      <c r="J77" s="3">
        <v>11368309</v>
      </c>
      <c r="K77" s="3">
        <v>13337015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14845083</v>
      </c>
      <c r="C79" s="3">
        <v>20795637</v>
      </c>
      <c r="D79" s="3">
        <v>37943103</v>
      </c>
      <c r="E79" s="3">
        <v>11858635</v>
      </c>
      <c r="F79" s="3">
        <v>37942727</v>
      </c>
      <c r="G79" s="3">
        <v>37942727</v>
      </c>
      <c r="H79" s="3">
        <v>0</v>
      </c>
      <c r="I79" s="3">
        <v>19500000</v>
      </c>
      <c r="J79" s="3">
        <v>14800000</v>
      </c>
      <c r="K79" s="3">
        <v>9000000</v>
      </c>
    </row>
    <row r="80" spans="1:11" ht="12.75" hidden="1">
      <c r="A80" s="2" t="s">
        <v>67</v>
      </c>
      <c r="B80" s="3">
        <v>126325</v>
      </c>
      <c r="C80" s="3">
        <v>123191</v>
      </c>
      <c r="D80" s="3">
        <v>0</v>
      </c>
      <c r="E80" s="3">
        <v>300000</v>
      </c>
      <c r="F80" s="3">
        <v>299946</v>
      </c>
      <c r="G80" s="3">
        <v>299946</v>
      </c>
      <c r="H80" s="3">
        <v>0</v>
      </c>
      <c r="I80" s="3">
        <v>73384776</v>
      </c>
      <c r="J80" s="3">
        <v>5129592</v>
      </c>
      <c r="K80" s="3">
        <v>4773358</v>
      </c>
    </row>
    <row r="81" spans="1:11" ht="12.75" hidden="1">
      <c r="A81" s="2" t="s">
        <v>68</v>
      </c>
      <c r="B81" s="3">
        <v>1723200</v>
      </c>
      <c r="C81" s="3">
        <v>173940</v>
      </c>
      <c r="D81" s="3">
        <v>23928662</v>
      </c>
      <c r="E81" s="3">
        <v>2500000</v>
      </c>
      <c r="F81" s="3">
        <v>34474543</v>
      </c>
      <c r="G81" s="3">
        <v>34474543</v>
      </c>
      <c r="H81" s="3">
        <v>0</v>
      </c>
      <c r="I81" s="3">
        <v>7385000</v>
      </c>
      <c r="J81" s="3">
        <v>6700000</v>
      </c>
      <c r="K81" s="3">
        <v>5500000</v>
      </c>
    </row>
    <row r="82" spans="1:11" ht="12.75" hidden="1">
      <c r="A82" s="2" t="s">
        <v>69</v>
      </c>
      <c r="B82" s="3">
        <v>10323850</v>
      </c>
      <c r="C82" s="3">
        <v>16415574</v>
      </c>
      <c r="D82" s="3">
        <v>10845880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1200441</v>
      </c>
      <c r="C83" s="3">
        <v>1329291</v>
      </c>
      <c r="D83" s="3">
        <v>16367423</v>
      </c>
      <c r="E83" s="3">
        <v>45024000</v>
      </c>
      <c r="F83" s="3">
        <v>64671000</v>
      </c>
      <c r="G83" s="3">
        <v>64671000</v>
      </c>
      <c r="H83" s="3">
        <v>160377640</v>
      </c>
      <c r="I83" s="3">
        <v>3258135</v>
      </c>
      <c r="J83" s="3">
        <v>15481869</v>
      </c>
      <c r="K83" s="3">
        <v>19195322</v>
      </c>
    </row>
    <row r="84" spans="1:11" ht="12.75" hidden="1">
      <c r="A84" s="2" t="s">
        <v>71</v>
      </c>
      <c r="B84" s="3">
        <v>980000</v>
      </c>
      <c r="C84" s="3">
        <v>11990000</v>
      </c>
      <c r="D84" s="3">
        <v>1449000</v>
      </c>
      <c r="E84" s="3">
        <v>0</v>
      </c>
      <c r="F84" s="3">
        <v>1449000</v>
      </c>
      <c r="G84" s="3">
        <v>1449000</v>
      </c>
      <c r="H84" s="3">
        <v>0</v>
      </c>
      <c r="I84" s="3">
        <v>1480000</v>
      </c>
      <c r="J84" s="3">
        <v>1569000</v>
      </c>
      <c r="K84" s="3">
        <v>1603000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8720409</v>
      </c>
      <c r="C5" s="6">
        <v>9664105</v>
      </c>
      <c r="D5" s="23">
        <v>12160200</v>
      </c>
      <c r="E5" s="24">
        <v>10840720</v>
      </c>
      <c r="F5" s="6">
        <v>10840720</v>
      </c>
      <c r="G5" s="25">
        <v>10840720</v>
      </c>
      <c r="H5" s="26">
        <v>0</v>
      </c>
      <c r="I5" s="24">
        <v>13180350</v>
      </c>
      <c r="J5" s="6">
        <v>13957991</v>
      </c>
      <c r="K5" s="25">
        <v>14739638</v>
      </c>
    </row>
    <row r="6" spans="1:11" ht="13.5">
      <c r="A6" s="22" t="s">
        <v>18</v>
      </c>
      <c r="B6" s="6">
        <v>45040564</v>
      </c>
      <c r="C6" s="6">
        <v>45436249</v>
      </c>
      <c r="D6" s="23">
        <v>47799395</v>
      </c>
      <c r="E6" s="24">
        <v>55669750</v>
      </c>
      <c r="F6" s="6">
        <v>55669750</v>
      </c>
      <c r="G6" s="25">
        <v>55669750</v>
      </c>
      <c r="H6" s="26">
        <v>0</v>
      </c>
      <c r="I6" s="24">
        <v>57856773</v>
      </c>
      <c r="J6" s="6">
        <v>61270323</v>
      </c>
      <c r="K6" s="25">
        <v>64701461</v>
      </c>
    </row>
    <row r="7" spans="1:11" ht="13.5">
      <c r="A7" s="22" t="s">
        <v>19</v>
      </c>
      <c r="B7" s="6">
        <v>323477</v>
      </c>
      <c r="C7" s="6">
        <v>550611</v>
      </c>
      <c r="D7" s="23">
        <v>142520</v>
      </c>
      <c r="E7" s="24">
        <v>26597</v>
      </c>
      <c r="F7" s="6">
        <v>26597</v>
      </c>
      <c r="G7" s="25">
        <v>26597</v>
      </c>
      <c r="H7" s="26">
        <v>0</v>
      </c>
      <c r="I7" s="24">
        <v>300</v>
      </c>
      <c r="J7" s="6">
        <v>318</v>
      </c>
      <c r="K7" s="25">
        <v>335</v>
      </c>
    </row>
    <row r="8" spans="1:11" ht="13.5">
      <c r="A8" s="22" t="s">
        <v>20</v>
      </c>
      <c r="B8" s="6">
        <v>80831748</v>
      </c>
      <c r="C8" s="6">
        <v>68073090</v>
      </c>
      <c r="D8" s="23">
        <v>72996751</v>
      </c>
      <c r="E8" s="24">
        <v>78046000</v>
      </c>
      <c r="F8" s="6">
        <v>78046000</v>
      </c>
      <c r="G8" s="25">
        <v>78046000</v>
      </c>
      <c r="H8" s="26">
        <v>0</v>
      </c>
      <c r="I8" s="24">
        <v>90536000</v>
      </c>
      <c r="J8" s="6">
        <v>85594000</v>
      </c>
      <c r="K8" s="25">
        <v>88239560</v>
      </c>
    </row>
    <row r="9" spans="1:11" ht="13.5">
      <c r="A9" s="22" t="s">
        <v>21</v>
      </c>
      <c r="B9" s="6">
        <v>4022680</v>
      </c>
      <c r="C9" s="6">
        <v>3917098</v>
      </c>
      <c r="D9" s="23">
        <v>7459106</v>
      </c>
      <c r="E9" s="24">
        <v>8743666</v>
      </c>
      <c r="F9" s="6">
        <v>8743666</v>
      </c>
      <c r="G9" s="25">
        <v>8743666</v>
      </c>
      <c r="H9" s="26">
        <v>0</v>
      </c>
      <c r="I9" s="24">
        <v>11664430</v>
      </c>
      <c r="J9" s="6">
        <v>12352632</v>
      </c>
      <c r="K9" s="25">
        <v>13044378</v>
      </c>
    </row>
    <row r="10" spans="1:11" ht="25.5">
      <c r="A10" s="27" t="s">
        <v>96</v>
      </c>
      <c r="B10" s="28">
        <f>SUM(B5:B9)</f>
        <v>138938878</v>
      </c>
      <c r="C10" s="29">
        <f aca="true" t="shared" si="0" ref="C10:K10">SUM(C5:C9)</f>
        <v>127641153</v>
      </c>
      <c r="D10" s="30">
        <f t="shared" si="0"/>
        <v>140557972</v>
      </c>
      <c r="E10" s="28">
        <f t="shared" si="0"/>
        <v>153326733</v>
      </c>
      <c r="F10" s="29">
        <f t="shared" si="0"/>
        <v>153326733</v>
      </c>
      <c r="G10" s="31">
        <f t="shared" si="0"/>
        <v>153326733</v>
      </c>
      <c r="H10" s="32">
        <f t="shared" si="0"/>
        <v>0</v>
      </c>
      <c r="I10" s="28">
        <f t="shared" si="0"/>
        <v>173237853</v>
      </c>
      <c r="J10" s="29">
        <f t="shared" si="0"/>
        <v>173175264</v>
      </c>
      <c r="K10" s="31">
        <f t="shared" si="0"/>
        <v>180725372</v>
      </c>
    </row>
    <row r="11" spans="1:11" ht="13.5">
      <c r="A11" s="22" t="s">
        <v>22</v>
      </c>
      <c r="B11" s="6">
        <v>49400564</v>
      </c>
      <c r="C11" s="6">
        <v>59134972</v>
      </c>
      <c r="D11" s="23">
        <v>65170651</v>
      </c>
      <c r="E11" s="24">
        <v>68268626</v>
      </c>
      <c r="F11" s="6">
        <v>68268626</v>
      </c>
      <c r="G11" s="25">
        <v>68268626</v>
      </c>
      <c r="H11" s="26">
        <v>0</v>
      </c>
      <c r="I11" s="24">
        <v>69077548</v>
      </c>
      <c r="J11" s="6">
        <v>73325810</v>
      </c>
      <c r="K11" s="25">
        <v>77615370</v>
      </c>
    </row>
    <row r="12" spans="1:11" ht="13.5">
      <c r="A12" s="22" t="s">
        <v>23</v>
      </c>
      <c r="B12" s="6">
        <v>6881598</v>
      </c>
      <c r="C12" s="6">
        <v>8291212</v>
      </c>
      <c r="D12" s="23">
        <v>8975423</v>
      </c>
      <c r="E12" s="24">
        <v>8921624</v>
      </c>
      <c r="F12" s="6">
        <v>8921624</v>
      </c>
      <c r="G12" s="25">
        <v>8921624</v>
      </c>
      <c r="H12" s="26">
        <v>0</v>
      </c>
      <c r="I12" s="24">
        <v>8871763</v>
      </c>
      <c r="J12" s="6">
        <v>9395197</v>
      </c>
      <c r="K12" s="25">
        <v>9921328</v>
      </c>
    </row>
    <row r="13" spans="1:11" ht="13.5">
      <c r="A13" s="22" t="s">
        <v>97</v>
      </c>
      <c r="B13" s="6">
        <v>697153</v>
      </c>
      <c r="C13" s="6">
        <v>1344605</v>
      </c>
      <c r="D13" s="23">
        <v>19799568</v>
      </c>
      <c r="E13" s="24">
        <v>993841</v>
      </c>
      <c r="F13" s="6">
        <v>993841</v>
      </c>
      <c r="G13" s="25">
        <v>993841</v>
      </c>
      <c r="H13" s="26">
        <v>0</v>
      </c>
      <c r="I13" s="24">
        <v>11124959</v>
      </c>
      <c r="J13" s="6">
        <v>11781332</v>
      </c>
      <c r="K13" s="25">
        <v>12441086</v>
      </c>
    </row>
    <row r="14" spans="1:11" ht="13.5">
      <c r="A14" s="22" t="s">
        <v>24</v>
      </c>
      <c r="B14" s="6">
        <v>3993</v>
      </c>
      <c r="C14" s="6">
        <v>1633</v>
      </c>
      <c r="D14" s="23">
        <v>762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35400833</v>
      </c>
      <c r="C15" s="6">
        <v>18247237</v>
      </c>
      <c r="D15" s="23">
        <v>31106204</v>
      </c>
      <c r="E15" s="24">
        <v>35580086</v>
      </c>
      <c r="F15" s="6">
        <v>35580086</v>
      </c>
      <c r="G15" s="25">
        <v>35580086</v>
      </c>
      <c r="H15" s="26">
        <v>0</v>
      </c>
      <c r="I15" s="24">
        <v>42459339</v>
      </c>
      <c r="J15" s="6">
        <v>44409524</v>
      </c>
      <c r="K15" s="25">
        <v>46896458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4663797</v>
      </c>
      <c r="J16" s="6">
        <v>4938961</v>
      </c>
      <c r="K16" s="25">
        <v>5215543</v>
      </c>
    </row>
    <row r="17" spans="1:11" ht="13.5">
      <c r="A17" s="22" t="s">
        <v>27</v>
      </c>
      <c r="B17" s="6">
        <v>23413460</v>
      </c>
      <c r="C17" s="6">
        <v>30192833</v>
      </c>
      <c r="D17" s="23">
        <v>63849163</v>
      </c>
      <c r="E17" s="24">
        <v>39481458</v>
      </c>
      <c r="F17" s="6">
        <v>39481458</v>
      </c>
      <c r="G17" s="25">
        <v>39481458</v>
      </c>
      <c r="H17" s="26">
        <v>0</v>
      </c>
      <c r="I17" s="24">
        <v>36294682</v>
      </c>
      <c r="J17" s="6">
        <v>37302620</v>
      </c>
      <c r="K17" s="25">
        <v>39636415</v>
      </c>
    </row>
    <row r="18" spans="1:11" ht="13.5">
      <c r="A18" s="34" t="s">
        <v>28</v>
      </c>
      <c r="B18" s="35">
        <f>SUM(B11:B17)</f>
        <v>115797601</v>
      </c>
      <c r="C18" s="36">
        <f aca="true" t="shared" si="1" ref="C18:K18">SUM(C11:C17)</f>
        <v>117212492</v>
      </c>
      <c r="D18" s="37">
        <f t="shared" si="1"/>
        <v>188901771</v>
      </c>
      <c r="E18" s="35">
        <f t="shared" si="1"/>
        <v>153245635</v>
      </c>
      <c r="F18" s="36">
        <f t="shared" si="1"/>
        <v>153245635</v>
      </c>
      <c r="G18" s="38">
        <f t="shared" si="1"/>
        <v>153245635</v>
      </c>
      <c r="H18" s="39">
        <f t="shared" si="1"/>
        <v>0</v>
      </c>
      <c r="I18" s="35">
        <f t="shared" si="1"/>
        <v>172492088</v>
      </c>
      <c r="J18" s="36">
        <f t="shared" si="1"/>
        <v>181153444</v>
      </c>
      <c r="K18" s="38">
        <f t="shared" si="1"/>
        <v>191726200</v>
      </c>
    </row>
    <row r="19" spans="1:11" ht="13.5">
      <c r="A19" s="34" t="s">
        <v>29</v>
      </c>
      <c r="B19" s="40">
        <f>+B10-B18</f>
        <v>23141277</v>
      </c>
      <c r="C19" s="41">
        <f aca="true" t="shared" si="2" ref="C19:K19">+C10-C18</f>
        <v>10428661</v>
      </c>
      <c r="D19" s="42">
        <f t="shared" si="2"/>
        <v>-48343799</v>
      </c>
      <c r="E19" s="40">
        <f t="shared" si="2"/>
        <v>81098</v>
      </c>
      <c r="F19" s="41">
        <f t="shared" si="2"/>
        <v>81098</v>
      </c>
      <c r="G19" s="43">
        <f t="shared" si="2"/>
        <v>81098</v>
      </c>
      <c r="H19" s="44">
        <f t="shared" si="2"/>
        <v>0</v>
      </c>
      <c r="I19" s="40">
        <f t="shared" si="2"/>
        <v>745765</v>
      </c>
      <c r="J19" s="41">
        <f t="shared" si="2"/>
        <v>-7978180</v>
      </c>
      <c r="K19" s="43">
        <f t="shared" si="2"/>
        <v>-11000828</v>
      </c>
    </row>
    <row r="20" spans="1:11" ht="13.5">
      <c r="A20" s="22" t="s">
        <v>30</v>
      </c>
      <c r="B20" s="24">
        <v>0</v>
      </c>
      <c r="C20" s="6">
        <v>46742629</v>
      </c>
      <c r="D20" s="23">
        <v>54987708</v>
      </c>
      <c r="E20" s="24">
        <v>27493000</v>
      </c>
      <c r="F20" s="6">
        <v>27493000</v>
      </c>
      <c r="G20" s="25">
        <v>27493000</v>
      </c>
      <c r="H20" s="26">
        <v>0</v>
      </c>
      <c r="I20" s="24">
        <v>29690000</v>
      </c>
      <c r="J20" s="6">
        <v>32399000</v>
      </c>
      <c r="K20" s="25">
        <v>33912000</v>
      </c>
    </row>
    <row r="21" spans="1:11" ht="13.5">
      <c r="A21" s="22" t="s">
        <v>98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99</v>
      </c>
      <c r="B22" s="51">
        <f>SUM(B19:B21)</f>
        <v>23141277</v>
      </c>
      <c r="C22" s="52">
        <f aca="true" t="shared" si="3" ref="C22:K22">SUM(C19:C21)</f>
        <v>57171290</v>
      </c>
      <c r="D22" s="53">
        <f t="shared" si="3"/>
        <v>6643909</v>
      </c>
      <c r="E22" s="51">
        <f t="shared" si="3"/>
        <v>27574098</v>
      </c>
      <c r="F22" s="52">
        <f t="shared" si="3"/>
        <v>27574098</v>
      </c>
      <c r="G22" s="54">
        <f t="shared" si="3"/>
        <v>27574098</v>
      </c>
      <c r="H22" s="55">
        <f t="shared" si="3"/>
        <v>0</v>
      </c>
      <c r="I22" s="51">
        <f t="shared" si="3"/>
        <v>30435765</v>
      </c>
      <c r="J22" s="52">
        <f t="shared" si="3"/>
        <v>24420820</v>
      </c>
      <c r="K22" s="54">
        <f t="shared" si="3"/>
        <v>22911172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23141277</v>
      </c>
      <c r="C24" s="41">
        <f aca="true" t="shared" si="4" ref="C24:K24">SUM(C22:C23)</f>
        <v>57171290</v>
      </c>
      <c r="D24" s="42">
        <f t="shared" si="4"/>
        <v>6643909</v>
      </c>
      <c r="E24" s="40">
        <f t="shared" si="4"/>
        <v>27574098</v>
      </c>
      <c r="F24" s="41">
        <f t="shared" si="4"/>
        <v>27574098</v>
      </c>
      <c r="G24" s="43">
        <f t="shared" si="4"/>
        <v>27574098</v>
      </c>
      <c r="H24" s="44">
        <f t="shared" si="4"/>
        <v>0</v>
      </c>
      <c r="I24" s="40">
        <f t="shared" si="4"/>
        <v>30435765</v>
      </c>
      <c r="J24" s="41">
        <f t="shared" si="4"/>
        <v>24420820</v>
      </c>
      <c r="K24" s="43">
        <f t="shared" si="4"/>
        <v>22911172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100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15945826</v>
      </c>
      <c r="C27" s="7">
        <v>44850902</v>
      </c>
      <c r="D27" s="64">
        <v>51491914</v>
      </c>
      <c r="E27" s="65">
        <v>25850000</v>
      </c>
      <c r="F27" s="7">
        <v>25850000</v>
      </c>
      <c r="G27" s="66">
        <v>25850000</v>
      </c>
      <c r="H27" s="67">
        <v>0</v>
      </c>
      <c r="I27" s="65">
        <v>30190000</v>
      </c>
      <c r="J27" s="7">
        <v>32399000</v>
      </c>
      <c r="K27" s="66">
        <v>33912000</v>
      </c>
    </row>
    <row r="28" spans="1:11" ht="13.5">
      <c r="A28" s="68" t="s">
        <v>30</v>
      </c>
      <c r="B28" s="6">
        <v>15945826</v>
      </c>
      <c r="C28" s="6">
        <v>44622013</v>
      </c>
      <c r="D28" s="23">
        <v>50940791</v>
      </c>
      <c r="E28" s="24">
        <v>25850000</v>
      </c>
      <c r="F28" s="6">
        <v>25850000</v>
      </c>
      <c r="G28" s="25">
        <v>25850000</v>
      </c>
      <c r="H28" s="26">
        <v>0</v>
      </c>
      <c r="I28" s="24">
        <v>29690000</v>
      </c>
      <c r="J28" s="6">
        <v>32399000</v>
      </c>
      <c r="K28" s="25">
        <v>33912000</v>
      </c>
    </row>
    <row r="29" spans="1:11" ht="13.5">
      <c r="A29" s="22" t="s">
        <v>101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228889</v>
      </c>
      <c r="D31" s="23">
        <v>551123</v>
      </c>
      <c r="E31" s="24">
        <v>0</v>
      </c>
      <c r="F31" s="6">
        <v>0</v>
      </c>
      <c r="G31" s="25">
        <v>0</v>
      </c>
      <c r="H31" s="26">
        <v>0</v>
      </c>
      <c r="I31" s="24">
        <v>500000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15945826</v>
      </c>
      <c r="C32" s="7">
        <f aca="true" t="shared" si="5" ref="C32:K32">SUM(C28:C31)</f>
        <v>44850902</v>
      </c>
      <c r="D32" s="64">
        <f t="shared" si="5"/>
        <v>51491914</v>
      </c>
      <c r="E32" s="65">
        <f t="shared" si="5"/>
        <v>25850000</v>
      </c>
      <c r="F32" s="7">
        <f t="shared" si="5"/>
        <v>25850000</v>
      </c>
      <c r="G32" s="66">
        <f t="shared" si="5"/>
        <v>25850000</v>
      </c>
      <c r="H32" s="67">
        <f t="shared" si="5"/>
        <v>0</v>
      </c>
      <c r="I32" s="65">
        <f t="shared" si="5"/>
        <v>30190000</v>
      </c>
      <c r="J32" s="7">
        <f t="shared" si="5"/>
        <v>32399000</v>
      </c>
      <c r="K32" s="66">
        <f t="shared" si="5"/>
        <v>33912000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30379497</v>
      </c>
      <c r="C35" s="6">
        <v>32399178</v>
      </c>
      <c r="D35" s="23">
        <v>14206453</v>
      </c>
      <c r="E35" s="24">
        <v>71360949</v>
      </c>
      <c r="F35" s="6">
        <v>71360949</v>
      </c>
      <c r="G35" s="25">
        <v>71360949</v>
      </c>
      <c r="H35" s="26">
        <v>0</v>
      </c>
      <c r="I35" s="24">
        <v>27605657</v>
      </c>
      <c r="J35" s="6">
        <v>37860952</v>
      </c>
      <c r="K35" s="25">
        <v>48676678</v>
      </c>
    </row>
    <row r="36" spans="1:11" ht="13.5">
      <c r="A36" s="22" t="s">
        <v>39</v>
      </c>
      <c r="B36" s="6">
        <v>48066691</v>
      </c>
      <c r="C36" s="6">
        <v>88270742</v>
      </c>
      <c r="D36" s="23">
        <v>402664483</v>
      </c>
      <c r="E36" s="24">
        <v>186897052</v>
      </c>
      <c r="F36" s="6">
        <v>186897052</v>
      </c>
      <c r="G36" s="25">
        <v>186897052</v>
      </c>
      <c r="H36" s="26">
        <v>0</v>
      </c>
      <c r="I36" s="24">
        <v>444462332</v>
      </c>
      <c r="J36" s="6">
        <v>455893589</v>
      </c>
      <c r="K36" s="25">
        <v>467663653</v>
      </c>
    </row>
    <row r="37" spans="1:11" ht="13.5">
      <c r="A37" s="22" t="s">
        <v>40</v>
      </c>
      <c r="B37" s="6">
        <v>81589025</v>
      </c>
      <c r="C37" s="6">
        <v>46022508</v>
      </c>
      <c r="D37" s="23">
        <v>102683693</v>
      </c>
      <c r="E37" s="24">
        <v>30735487</v>
      </c>
      <c r="F37" s="6">
        <v>30735487</v>
      </c>
      <c r="G37" s="25">
        <v>30735487</v>
      </c>
      <c r="H37" s="26">
        <v>0</v>
      </c>
      <c r="I37" s="24">
        <v>22466378</v>
      </c>
      <c r="J37" s="6">
        <v>20643331</v>
      </c>
      <c r="K37" s="25">
        <v>18823102</v>
      </c>
    </row>
    <row r="38" spans="1:11" ht="13.5">
      <c r="A38" s="22" t="s">
        <v>41</v>
      </c>
      <c r="B38" s="6">
        <v>9707825</v>
      </c>
      <c r="C38" s="6">
        <v>9700274</v>
      </c>
      <c r="D38" s="23">
        <v>47955718</v>
      </c>
      <c r="E38" s="24">
        <v>10263404</v>
      </c>
      <c r="F38" s="6">
        <v>10263404</v>
      </c>
      <c r="G38" s="25">
        <v>10263404</v>
      </c>
      <c r="H38" s="26">
        <v>0</v>
      </c>
      <c r="I38" s="24">
        <v>18611136</v>
      </c>
      <c r="J38" s="6">
        <v>19709193</v>
      </c>
      <c r="K38" s="25">
        <v>20812908</v>
      </c>
    </row>
    <row r="39" spans="1:11" ht="13.5">
      <c r="A39" s="22" t="s">
        <v>42</v>
      </c>
      <c r="B39" s="6">
        <v>-12850662</v>
      </c>
      <c r="C39" s="6">
        <v>64947138</v>
      </c>
      <c r="D39" s="23">
        <v>266231525</v>
      </c>
      <c r="E39" s="24">
        <v>217259110</v>
      </c>
      <c r="F39" s="6">
        <v>217259110</v>
      </c>
      <c r="G39" s="25">
        <v>217259110</v>
      </c>
      <c r="H39" s="26">
        <v>0</v>
      </c>
      <c r="I39" s="24">
        <v>430990475</v>
      </c>
      <c r="J39" s="6">
        <v>453402017</v>
      </c>
      <c r="K39" s="25">
        <v>476704321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15009161</v>
      </c>
      <c r="C42" s="6">
        <v>34650904</v>
      </c>
      <c r="D42" s="23">
        <v>52480173</v>
      </c>
      <c r="E42" s="24">
        <v>27511981</v>
      </c>
      <c r="F42" s="6">
        <v>27323117</v>
      </c>
      <c r="G42" s="25">
        <v>27323117</v>
      </c>
      <c r="H42" s="26">
        <v>41887799</v>
      </c>
      <c r="I42" s="24">
        <v>41507763</v>
      </c>
      <c r="J42" s="6">
        <v>31114123</v>
      </c>
      <c r="K42" s="25">
        <v>23933934</v>
      </c>
    </row>
    <row r="43" spans="1:11" ht="13.5">
      <c r="A43" s="22" t="s">
        <v>45</v>
      </c>
      <c r="B43" s="6">
        <v>-15945826</v>
      </c>
      <c r="C43" s="6">
        <v>-43985285</v>
      </c>
      <c r="D43" s="23">
        <v>-51491914</v>
      </c>
      <c r="E43" s="24">
        <v>-25787885</v>
      </c>
      <c r="F43" s="6">
        <v>-27272899</v>
      </c>
      <c r="G43" s="25">
        <v>-27272899</v>
      </c>
      <c r="H43" s="26">
        <v>-35314757</v>
      </c>
      <c r="I43" s="24">
        <v>-30127885</v>
      </c>
      <c r="J43" s="6">
        <v>-32333220</v>
      </c>
      <c r="K43" s="25">
        <v>-33842537</v>
      </c>
    </row>
    <row r="44" spans="1:11" ht="13.5">
      <c r="A44" s="22" t="s">
        <v>46</v>
      </c>
      <c r="B44" s="6">
        <v>-58107</v>
      </c>
      <c r="C44" s="6">
        <v>-7551</v>
      </c>
      <c r="D44" s="23">
        <v>-8672</v>
      </c>
      <c r="E44" s="24">
        <v>0</v>
      </c>
      <c r="F44" s="6">
        <v>0</v>
      </c>
      <c r="G44" s="25">
        <v>0</v>
      </c>
      <c r="H44" s="26">
        <v>17022</v>
      </c>
      <c r="I44" s="24">
        <v>-14774</v>
      </c>
      <c r="J44" s="6">
        <v>30000</v>
      </c>
      <c r="K44" s="25">
        <v>30000</v>
      </c>
    </row>
    <row r="45" spans="1:11" ht="13.5">
      <c r="A45" s="34" t="s">
        <v>47</v>
      </c>
      <c r="B45" s="7">
        <v>2408459</v>
      </c>
      <c r="C45" s="7">
        <v>-6933473</v>
      </c>
      <c r="D45" s="64">
        <v>-5940271</v>
      </c>
      <c r="E45" s="65">
        <v>-4489592</v>
      </c>
      <c r="F45" s="7">
        <v>-6163470</v>
      </c>
      <c r="G45" s="66">
        <v>-6163470</v>
      </c>
      <c r="H45" s="67">
        <v>6671382</v>
      </c>
      <c r="I45" s="65">
        <v>5202115</v>
      </c>
      <c r="J45" s="7">
        <v>4013018</v>
      </c>
      <c r="K45" s="66">
        <v>-5865585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3029868</v>
      </c>
      <c r="C48" s="6">
        <v>-6312065</v>
      </c>
      <c r="D48" s="23">
        <v>-6695775</v>
      </c>
      <c r="E48" s="24">
        <v>-4555688</v>
      </c>
      <c r="F48" s="6">
        <v>-4555688</v>
      </c>
      <c r="G48" s="25">
        <v>-4555688</v>
      </c>
      <c r="H48" s="26">
        <v>0</v>
      </c>
      <c r="I48" s="24">
        <v>226810</v>
      </c>
      <c r="J48" s="6">
        <v>408260</v>
      </c>
      <c r="K48" s="25">
        <v>714455</v>
      </c>
    </row>
    <row r="49" spans="1:11" ht="13.5">
      <c r="A49" s="22" t="s">
        <v>50</v>
      </c>
      <c r="B49" s="6">
        <f>+B75</f>
        <v>65111028.22452519</v>
      </c>
      <c r="C49" s="6">
        <f aca="true" t="shared" si="6" ref="C49:K49">+C75</f>
        <v>5907042</v>
      </c>
      <c r="D49" s="23">
        <f t="shared" si="6"/>
        <v>79038421</v>
      </c>
      <c r="E49" s="24">
        <f t="shared" si="6"/>
        <v>-51771934.101901025</v>
      </c>
      <c r="F49" s="6">
        <f t="shared" si="6"/>
        <v>-52814979.34882766</v>
      </c>
      <c r="G49" s="25">
        <f t="shared" si="6"/>
        <v>-52814979.34882766</v>
      </c>
      <c r="H49" s="26">
        <f t="shared" si="6"/>
        <v>0</v>
      </c>
      <c r="I49" s="24">
        <f t="shared" si="6"/>
        <v>-2538537.2211425267</v>
      </c>
      <c r="J49" s="6">
        <f t="shared" si="6"/>
        <v>-12761255.206612542</v>
      </c>
      <c r="K49" s="25">
        <f t="shared" si="6"/>
        <v>-23444930.274928868</v>
      </c>
    </row>
    <row r="50" spans="1:11" ht="13.5">
      <c r="A50" s="34" t="s">
        <v>51</v>
      </c>
      <c r="B50" s="7">
        <f>+B48-B49</f>
        <v>-62081160.22452519</v>
      </c>
      <c r="C50" s="7">
        <f aca="true" t="shared" si="7" ref="C50:K50">+C48-C49</f>
        <v>-12219107</v>
      </c>
      <c r="D50" s="64">
        <f t="shared" si="7"/>
        <v>-85734196</v>
      </c>
      <c r="E50" s="65">
        <f t="shared" si="7"/>
        <v>47216246.101901025</v>
      </c>
      <c r="F50" s="7">
        <f t="shared" si="7"/>
        <v>48259291.34882766</v>
      </c>
      <c r="G50" s="66">
        <f t="shared" si="7"/>
        <v>48259291.34882766</v>
      </c>
      <c r="H50" s="67">
        <f t="shared" si="7"/>
        <v>0</v>
      </c>
      <c r="I50" s="65">
        <f t="shared" si="7"/>
        <v>2765347.2211425267</v>
      </c>
      <c r="J50" s="7">
        <f t="shared" si="7"/>
        <v>13169515.206612542</v>
      </c>
      <c r="K50" s="66">
        <f t="shared" si="7"/>
        <v>24159385.274928868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47445282</v>
      </c>
      <c r="C53" s="6">
        <v>87649333</v>
      </c>
      <c r="D53" s="23">
        <v>401795850</v>
      </c>
      <c r="E53" s="24">
        <v>186597052</v>
      </c>
      <c r="F53" s="6">
        <v>186597052</v>
      </c>
      <c r="G53" s="25">
        <v>186597052</v>
      </c>
      <c r="H53" s="26">
        <v>160747052</v>
      </c>
      <c r="I53" s="24">
        <v>443593699</v>
      </c>
      <c r="J53" s="6">
        <v>455024956</v>
      </c>
      <c r="K53" s="25">
        <v>466795020</v>
      </c>
    </row>
    <row r="54" spans="1:11" ht="13.5">
      <c r="A54" s="22" t="s">
        <v>97</v>
      </c>
      <c r="B54" s="6">
        <v>697153</v>
      </c>
      <c r="C54" s="6">
        <v>1344605</v>
      </c>
      <c r="D54" s="23">
        <v>19799568</v>
      </c>
      <c r="E54" s="24">
        <v>993841</v>
      </c>
      <c r="F54" s="6">
        <v>993841</v>
      </c>
      <c r="G54" s="25">
        <v>993841</v>
      </c>
      <c r="H54" s="26">
        <v>0</v>
      </c>
      <c r="I54" s="24">
        <v>11124959</v>
      </c>
      <c r="J54" s="6">
        <v>11781332</v>
      </c>
      <c r="K54" s="25">
        <v>12441086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2193317</v>
      </c>
      <c r="C56" s="6">
        <v>3538729</v>
      </c>
      <c r="D56" s="23">
        <v>4074130</v>
      </c>
      <c r="E56" s="24">
        <v>3918300</v>
      </c>
      <c r="F56" s="6">
        <v>3918300</v>
      </c>
      <c r="G56" s="25">
        <v>3918300</v>
      </c>
      <c r="H56" s="26">
        <v>0</v>
      </c>
      <c r="I56" s="24">
        <v>6357815</v>
      </c>
      <c r="J56" s="6">
        <v>6178010</v>
      </c>
      <c r="K56" s="25">
        <v>6523979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4928897</v>
      </c>
      <c r="J59" s="6">
        <v>5219702</v>
      </c>
      <c r="K59" s="25">
        <v>5512005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6962091</v>
      </c>
      <c r="J60" s="6">
        <v>7372854</v>
      </c>
      <c r="K60" s="25">
        <v>7785733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6175</v>
      </c>
      <c r="C62" s="92">
        <v>0</v>
      </c>
      <c r="D62" s="93">
        <v>5587</v>
      </c>
      <c r="E62" s="91">
        <v>5585</v>
      </c>
      <c r="F62" s="92">
        <v>5585</v>
      </c>
      <c r="G62" s="93">
        <v>5585</v>
      </c>
      <c r="H62" s="94">
        <v>5585</v>
      </c>
      <c r="I62" s="91">
        <v>5664</v>
      </c>
      <c r="J62" s="92">
        <v>5729</v>
      </c>
      <c r="K62" s="93">
        <v>0</v>
      </c>
    </row>
    <row r="63" spans="1:11" ht="13.5">
      <c r="A63" s="90" t="s">
        <v>61</v>
      </c>
      <c r="B63" s="91">
        <v>15872</v>
      </c>
      <c r="C63" s="92">
        <v>0</v>
      </c>
      <c r="D63" s="93">
        <v>10309</v>
      </c>
      <c r="E63" s="91">
        <v>14476</v>
      </c>
      <c r="F63" s="92">
        <v>14476</v>
      </c>
      <c r="G63" s="93">
        <v>14476</v>
      </c>
      <c r="H63" s="94">
        <v>14476</v>
      </c>
      <c r="I63" s="91">
        <v>14355</v>
      </c>
      <c r="J63" s="92">
        <v>14240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102</v>
      </c>
      <c r="B70" s="5">
        <f>IF(ISERROR(B71/B72),0,(B71/B72))</f>
        <v>0.557648304485363</v>
      </c>
      <c r="C70" s="5">
        <f aca="true" t="shared" si="8" ref="C70:K70">IF(ISERROR(C71/C72),0,(C71/C72))</f>
        <v>1</v>
      </c>
      <c r="D70" s="5">
        <f t="shared" si="8"/>
        <v>1</v>
      </c>
      <c r="E70" s="5">
        <f t="shared" si="8"/>
        <v>0.9999999734014331</v>
      </c>
      <c r="F70" s="5">
        <f t="shared" si="8"/>
        <v>1.0146164444762031</v>
      </c>
      <c r="G70" s="5">
        <f t="shared" si="8"/>
        <v>1.0146164444762031</v>
      </c>
      <c r="H70" s="5">
        <f t="shared" si="8"/>
        <v>0</v>
      </c>
      <c r="I70" s="5">
        <f t="shared" si="8"/>
        <v>0.827991932858982</v>
      </c>
      <c r="J70" s="5">
        <f t="shared" si="8"/>
        <v>0.8279919277077072</v>
      </c>
      <c r="K70" s="5">
        <f t="shared" si="8"/>
        <v>0.8279919322207513</v>
      </c>
    </row>
    <row r="71" spans="1:11" ht="12.75" hidden="1">
      <c r="A71" s="1" t="s">
        <v>103</v>
      </c>
      <c r="B71" s="1">
        <f>+B83</f>
        <v>32208179</v>
      </c>
      <c r="C71" s="1">
        <f aca="true" t="shared" si="9" ref="C71:K71">+C83</f>
        <v>58997595</v>
      </c>
      <c r="D71" s="1">
        <f t="shared" si="9"/>
        <v>67418701</v>
      </c>
      <c r="E71" s="1">
        <f t="shared" si="9"/>
        <v>75192019</v>
      </c>
      <c r="F71" s="1">
        <f t="shared" si="9"/>
        <v>76291061</v>
      </c>
      <c r="G71" s="1">
        <f t="shared" si="9"/>
        <v>76291061</v>
      </c>
      <c r="H71" s="1">
        <f t="shared" si="9"/>
        <v>56314204</v>
      </c>
      <c r="I71" s="1">
        <f t="shared" si="9"/>
        <v>68424788</v>
      </c>
      <c r="J71" s="1">
        <f t="shared" si="9"/>
        <v>72461851</v>
      </c>
      <c r="K71" s="1">
        <f t="shared" si="9"/>
        <v>76519714</v>
      </c>
    </row>
    <row r="72" spans="1:11" ht="12.75" hidden="1">
      <c r="A72" s="1" t="s">
        <v>104</v>
      </c>
      <c r="B72" s="1">
        <f>+B77</f>
        <v>57757154</v>
      </c>
      <c r="C72" s="1">
        <f aca="true" t="shared" si="10" ref="C72:K72">+C77</f>
        <v>58997595</v>
      </c>
      <c r="D72" s="1">
        <f t="shared" si="10"/>
        <v>67418701</v>
      </c>
      <c r="E72" s="1">
        <f t="shared" si="10"/>
        <v>75192021</v>
      </c>
      <c r="F72" s="1">
        <f t="shared" si="10"/>
        <v>75192021</v>
      </c>
      <c r="G72" s="1">
        <f t="shared" si="10"/>
        <v>75192021</v>
      </c>
      <c r="H72" s="1">
        <f t="shared" si="10"/>
        <v>0</v>
      </c>
      <c r="I72" s="1">
        <f t="shared" si="10"/>
        <v>82639438</v>
      </c>
      <c r="J72" s="1">
        <f t="shared" si="10"/>
        <v>87515166</v>
      </c>
      <c r="K72" s="1">
        <f t="shared" si="10"/>
        <v>92416014</v>
      </c>
    </row>
    <row r="73" spans="1:11" ht="12.75" hidden="1">
      <c r="A73" s="1" t="s">
        <v>105</v>
      </c>
      <c r="B73" s="1">
        <f>+B74</f>
        <v>-8578333.666666657</v>
      </c>
      <c r="C73" s="1">
        <f aca="true" t="shared" si="11" ref="C73:K73">+(C78+C80+C81+C82)-(B78+B80+B81+B82)</f>
        <v>11474278</v>
      </c>
      <c r="D73" s="1">
        <f t="shared" si="11"/>
        <v>-25456513</v>
      </c>
      <c r="E73" s="1">
        <f t="shared" si="11"/>
        <v>57928366</v>
      </c>
      <c r="F73" s="1">
        <f>+(F78+F80+F81+F82)-(D78+D80+D81+D82)</f>
        <v>57928366</v>
      </c>
      <c r="G73" s="1">
        <f>+(G78+G80+G81+G82)-(D78+D80+D81+D82)</f>
        <v>57928366</v>
      </c>
      <c r="H73" s="1">
        <f>+(H78+H80+H81+H82)-(D78+D80+D81+D82)</f>
        <v>-13432583</v>
      </c>
      <c r="I73" s="1">
        <f>+(I78+I80+I81+I82)-(E78+E80+E81+E82)</f>
        <v>-44590764</v>
      </c>
      <c r="J73" s="1">
        <f t="shared" si="11"/>
        <v>9991292</v>
      </c>
      <c r="K73" s="1">
        <f t="shared" si="11"/>
        <v>10550808</v>
      </c>
    </row>
    <row r="74" spans="1:11" ht="12.75" hidden="1">
      <c r="A74" s="1" t="s">
        <v>106</v>
      </c>
      <c r="B74" s="1">
        <f>+TREND(C74:E74)</f>
        <v>-8578333.666666657</v>
      </c>
      <c r="C74" s="1">
        <f>+C73</f>
        <v>11474278</v>
      </c>
      <c r="D74" s="1">
        <f aca="true" t="shared" si="12" ref="D74:K74">+D73</f>
        <v>-25456513</v>
      </c>
      <c r="E74" s="1">
        <f t="shared" si="12"/>
        <v>57928366</v>
      </c>
      <c r="F74" s="1">
        <f t="shared" si="12"/>
        <v>57928366</v>
      </c>
      <c r="G74" s="1">
        <f t="shared" si="12"/>
        <v>57928366</v>
      </c>
      <c r="H74" s="1">
        <f t="shared" si="12"/>
        <v>-13432583</v>
      </c>
      <c r="I74" s="1">
        <f t="shared" si="12"/>
        <v>-44590764</v>
      </c>
      <c r="J74" s="1">
        <f t="shared" si="12"/>
        <v>9991292</v>
      </c>
      <c r="K74" s="1">
        <f t="shared" si="12"/>
        <v>10550808</v>
      </c>
    </row>
    <row r="75" spans="1:11" ht="12.75" hidden="1">
      <c r="A75" s="1" t="s">
        <v>107</v>
      </c>
      <c r="B75" s="1">
        <f>+B84-(((B80+B81+B78)*B70)-B79)</f>
        <v>65111028.22452519</v>
      </c>
      <c r="C75" s="1">
        <f aca="true" t="shared" si="13" ref="C75:K75">+C84-(((C80+C81+C78)*C70)-C79)</f>
        <v>5907042</v>
      </c>
      <c r="D75" s="1">
        <f t="shared" si="13"/>
        <v>79038421</v>
      </c>
      <c r="E75" s="1">
        <f t="shared" si="13"/>
        <v>-51771934.101901025</v>
      </c>
      <c r="F75" s="1">
        <f t="shared" si="13"/>
        <v>-52814979.34882766</v>
      </c>
      <c r="G75" s="1">
        <f t="shared" si="13"/>
        <v>-52814979.34882766</v>
      </c>
      <c r="H75" s="1">
        <f t="shared" si="13"/>
        <v>0</v>
      </c>
      <c r="I75" s="1">
        <f t="shared" si="13"/>
        <v>-2538537.2211425267</v>
      </c>
      <c r="J75" s="1">
        <f t="shared" si="13"/>
        <v>-12761255.206612542</v>
      </c>
      <c r="K75" s="1">
        <f t="shared" si="13"/>
        <v>-23444930.274928868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57757154</v>
      </c>
      <c r="C77" s="3">
        <v>58997595</v>
      </c>
      <c r="D77" s="3">
        <v>67418701</v>
      </c>
      <c r="E77" s="3">
        <v>75192021</v>
      </c>
      <c r="F77" s="3">
        <v>75192021</v>
      </c>
      <c r="G77" s="3">
        <v>75192021</v>
      </c>
      <c r="H77" s="3">
        <v>0</v>
      </c>
      <c r="I77" s="3">
        <v>82639438</v>
      </c>
      <c r="J77" s="3">
        <v>87515166</v>
      </c>
      <c r="K77" s="3">
        <v>92416014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80398855</v>
      </c>
      <c r="C79" s="3">
        <v>44796138</v>
      </c>
      <c r="D79" s="3">
        <v>92471004</v>
      </c>
      <c r="E79" s="3">
        <v>19589013</v>
      </c>
      <c r="F79" s="3">
        <v>19589013</v>
      </c>
      <c r="G79" s="3">
        <v>19589013</v>
      </c>
      <c r="H79" s="3">
        <v>0</v>
      </c>
      <c r="I79" s="3">
        <v>19626960</v>
      </c>
      <c r="J79" s="3">
        <v>17676951</v>
      </c>
      <c r="K79" s="3">
        <v>15729260</v>
      </c>
    </row>
    <row r="80" spans="1:11" ht="12.75" hidden="1">
      <c r="A80" s="2" t="s">
        <v>67</v>
      </c>
      <c r="B80" s="3">
        <v>27329718</v>
      </c>
      <c r="C80" s="3">
        <v>38803996</v>
      </c>
      <c r="D80" s="3">
        <v>12997486</v>
      </c>
      <c r="E80" s="3">
        <v>71360949</v>
      </c>
      <c r="F80" s="3">
        <v>71360949</v>
      </c>
      <c r="G80" s="3">
        <v>71360949</v>
      </c>
      <c r="H80" s="3">
        <v>0</v>
      </c>
      <c r="I80" s="3">
        <v>26770185</v>
      </c>
      <c r="J80" s="3">
        <v>36761477</v>
      </c>
      <c r="K80" s="3">
        <v>47312285</v>
      </c>
    </row>
    <row r="81" spans="1:11" ht="12.75" hidden="1">
      <c r="A81" s="2" t="s">
        <v>68</v>
      </c>
      <c r="B81" s="3">
        <v>85100</v>
      </c>
      <c r="C81" s="3">
        <v>85100</v>
      </c>
      <c r="D81" s="3">
        <v>435097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32208179</v>
      </c>
      <c r="C83" s="3">
        <v>58997595</v>
      </c>
      <c r="D83" s="3">
        <v>67418701</v>
      </c>
      <c r="E83" s="3">
        <v>75192019</v>
      </c>
      <c r="F83" s="3">
        <v>76291061</v>
      </c>
      <c r="G83" s="3">
        <v>76291061</v>
      </c>
      <c r="H83" s="3">
        <v>56314204</v>
      </c>
      <c r="I83" s="3">
        <v>68424788</v>
      </c>
      <c r="J83" s="3">
        <v>72461851</v>
      </c>
      <c r="K83" s="3">
        <v>76519714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2015-12-01T14:56:34Z</dcterms:created>
  <dcterms:modified xsi:type="dcterms:W3CDTF">2015-12-01T14:57:04Z</dcterms:modified>
  <cp:category/>
  <cp:version/>
  <cp:contentType/>
  <cp:contentStatus/>
</cp:coreProperties>
</file>