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C" sheetId="1" r:id="rId1"/>
    <sheet name="FS" sheetId="2" r:id="rId2"/>
    <sheet name="GT" sheetId="3" r:id="rId3"/>
    <sheet name="KZ" sheetId="4" r:id="rId4"/>
    <sheet name="LP" sheetId="5" r:id="rId5"/>
    <sheet name="MP" sheetId="6" r:id="rId6"/>
    <sheet name="NC" sheetId="7" r:id="rId7"/>
    <sheet name="NW" sheetId="8" r:id="rId8"/>
    <sheet name="WC" sheetId="9" r:id="rId9"/>
  </sheets>
  <definedNames>
    <definedName name="_xlnm.Print_Titles" localSheetId="0">'EC'!$A:$A,'EC'!$1:$4</definedName>
    <definedName name="_xlnm.Print_Titles" localSheetId="1">'FS'!$A:$A,'FS'!$1:$4</definedName>
    <definedName name="_xlnm.Print_Titles" localSheetId="2">'GT'!$1:$1</definedName>
    <definedName name="_xlnm.Print_Titles" localSheetId="3">'KZ'!$A:$A,'KZ'!$1:$4</definedName>
    <definedName name="_xlnm.Print_Titles" localSheetId="4">'LP'!$A:$A,'LP'!$1:$4</definedName>
    <definedName name="_xlnm.Print_Titles" localSheetId="5">'MP'!$A:$A,'MP'!$1:$4</definedName>
    <definedName name="_xlnm.Print_Titles" localSheetId="6">'NC'!$A:$A,'NC'!$1:$4</definedName>
    <definedName name="_xlnm.Print_Titles" localSheetId="7">'NW'!$A:$A,'NW'!$1:$4</definedName>
    <definedName name="_xlnm.Print_Titles" localSheetId="8">'WC'!$A:$A,'WC'!$1:$4</definedName>
  </definedNames>
  <calcPr fullCalcOnLoad="1"/>
</workbook>
</file>

<file path=xl/sharedStrings.xml><?xml version="1.0" encoding="utf-8"?>
<sst xmlns="http://schemas.openxmlformats.org/spreadsheetml/2006/main" count="2553" uniqueCount="788">
  <si>
    <t xml:space="preserve">Summarised Outcome: Municipal Budget and Benchmarking Engagement - 2015/16 Budget vs Original Budget 2014/15 </t>
  </si>
  <si>
    <t>BUF</t>
  </si>
  <si>
    <t>NMA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</si>
  <si>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</si>
  <si>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</si>
  <si>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</si>
  <si>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</si>
  <si>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</si>
  <si>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</si>
  <si>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</si>
  <si>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</si>
  <si>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</si>
  <si>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DC10</t>
  </si>
  <si>
    <t>EC121</t>
  </si>
  <si>
    <t>EC122</t>
  </si>
  <si>
    <t>EC123</t>
  </si>
  <si>
    <t>EC124</t>
  </si>
  <si>
    <t>EC126</t>
  </si>
  <si>
    <t>EC127</t>
  </si>
  <si>
    <t>EC128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</si>
  <si>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</si>
  <si>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</si>
  <si>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</si>
  <si>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</si>
  <si>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</si>
  <si>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</si>
  <si>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</si>
  <si>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</si>
  <si>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</si>
  <si>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</si>
  <si>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</si>
  <si>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</si>
  <si>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</si>
  <si>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</si>
  <si>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</si>
  <si>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</si>
  <si>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</si>
  <si>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</si>
  <si>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</si>
  <si>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</si>
  <si>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</si>
  <si>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</si>
  <si>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</si>
  <si>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</si>
  <si>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</si>
  <si>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DC44</t>
  </si>
  <si>
    <t>Buffalo</t>
  </si>
  <si>
    <t>Nelson Mandela</t>
  </si>
  <si>
    <t>Camdeboo</t>
  </si>
  <si>
    <t>Blue Crane</t>
  </si>
  <si>
    <t>Ikwezi</t>
  </si>
  <si>
    <t>Makana</t>
  </si>
  <si>
    <t>Ndlambe</t>
  </si>
  <si>
    <t>Sundays River</t>
  </si>
  <si>
    <t>Baviaans</t>
  </si>
  <si>
    <t>Kouga</t>
  </si>
  <si>
    <t>Kou-Kamma</t>
  </si>
  <si>
    <t>Sarah</t>
  </si>
  <si>
    <t>Mbhashe</t>
  </si>
  <si>
    <t>Mnquma</t>
  </si>
  <si>
    <t>Great</t>
  </si>
  <si>
    <t>Amahlathi</t>
  </si>
  <si>
    <t>Ngqushwa</t>
  </si>
  <si>
    <t>Nkonkobe</t>
  </si>
  <si>
    <t>Nxuba</t>
  </si>
  <si>
    <t>Amathole</t>
  </si>
  <si>
    <t>Inxuba</t>
  </si>
  <si>
    <t>Tsolwana</t>
  </si>
  <si>
    <t>Inkwanca</t>
  </si>
  <si>
    <t>Lukhanji</t>
  </si>
  <si>
    <t>Intsika</t>
  </si>
  <si>
    <t>Emalahleni</t>
  </si>
  <si>
    <t>Engcobo</t>
  </si>
  <si>
    <t>Sakhisizwe</t>
  </si>
  <si>
    <t>Chris</t>
  </si>
  <si>
    <t>Elundini</t>
  </si>
  <si>
    <t>Senqu</t>
  </si>
  <si>
    <t>Maletswai</t>
  </si>
  <si>
    <t>Gariep</t>
  </si>
  <si>
    <t>Joe</t>
  </si>
  <si>
    <t>Ngquza</t>
  </si>
  <si>
    <t>Port St</t>
  </si>
  <si>
    <t>Nyandeni</t>
  </si>
  <si>
    <t>Mhlontlo</t>
  </si>
  <si>
    <t>King Sabata</t>
  </si>
  <si>
    <t>O .R.</t>
  </si>
  <si>
    <t>Matatiele</t>
  </si>
  <si>
    <t>Umzimvubu</t>
  </si>
  <si>
    <t>Mbizana</t>
  </si>
  <si>
    <t>Ntabankulu</t>
  </si>
  <si>
    <t>Alfred</t>
  </si>
  <si>
    <t>City (H)</t>
  </si>
  <si>
    <t>Bay (H)</t>
  </si>
  <si>
    <t>(L)</t>
  </si>
  <si>
    <t>Route (L)</t>
  </si>
  <si>
    <t>(M)</t>
  </si>
  <si>
    <t>Valley (M)</t>
  </si>
  <si>
    <t>Baartman (M)</t>
  </si>
  <si>
    <t>Kei (L)</t>
  </si>
  <si>
    <t>(H)</t>
  </si>
  <si>
    <t>Yethemba (L)</t>
  </si>
  <si>
    <t>Yethu (L)</t>
  </si>
  <si>
    <t>(Ec) (L)</t>
  </si>
  <si>
    <t>Hani (M)</t>
  </si>
  <si>
    <t>Gqabi (H)</t>
  </si>
  <si>
    <t>Hills (L)</t>
  </si>
  <si>
    <t>Johns (M)</t>
  </si>
  <si>
    <t>Dalindyebo (H)</t>
  </si>
  <si>
    <t>Tambo (H)</t>
  </si>
  <si>
    <t>Nzo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</si>
  <si>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</si>
  <si>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</si>
  <si>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</si>
  <si>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</si>
  <si>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</si>
  <si>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</si>
  <si>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</si>
  <si>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</si>
  <si>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</si>
  <si>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</si>
  <si>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</si>
  <si>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</si>
  <si>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</si>
  <si>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</si>
  <si>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</si>
  <si>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</si>
  <si>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</si>
  <si>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</si>
  <si>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</si>
  <si>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</si>
  <si>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</si>
  <si>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</si>
  <si>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</si>
  <si>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</si>
  <si>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</si>
  <si>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</si>
  <si>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</si>
  <si>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</si>
  <si>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</si>
  <si>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</si>
  <si>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</si>
  <si>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</si>
  <si>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</si>
  <si>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</si>
  <si>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</si>
  <si>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</si>
  <si>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</si>
  <si>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</si>
  <si>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</si>
  <si>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</si>
  <si>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</si>
  <si>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</si>
  <si>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</si>
  <si>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</si>
  <si>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</si>
  <si>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</si>
  <si>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</si>
  <si>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</si>
  <si>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</si>
  <si>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</si>
  <si>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</si>
  <si>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</si>
  <si>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</si>
  <si>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</si>
  <si>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</si>
  <si>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</si>
  <si>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</si>
  <si>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</si>
  <si>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</si>
  <si>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</si>
  <si>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</si>
  <si>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</si>
  <si>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</si>
  <si>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</si>
  <si>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</si>
  <si>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</si>
  <si>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</si>
  <si>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</si>
  <si>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</si>
  <si>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</si>
  <si>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</si>
  <si>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</si>
  <si>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</si>
  <si>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</si>
  <si>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</si>
  <si>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</si>
  <si>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</si>
  <si>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</si>
  <si>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</si>
  <si>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</si>
  <si>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</si>
  <si>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</si>
  <si>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</si>
  <si>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</si>
  <si>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</si>
  <si>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</si>
  <si>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</si>
  <si>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</si>
  <si>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</si>
  <si>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</si>
  <si>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</si>
  <si>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</si>
  <si>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</si>
  <si>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</si>
  <si>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</si>
  <si>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</si>
  <si>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</si>
  <si>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</si>
  <si>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</si>
  <si>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</si>
  <si>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</si>
  <si>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</si>
  <si>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</si>
  <si>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</si>
  <si>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</si>
  <si>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</si>
  <si>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</si>
  <si>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</si>
  <si>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</si>
  <si>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</si>
  <si>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</si>
  <si>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</si>
  <si>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</si>
  <si>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</si>
  <si>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</si>
  <si>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</si>
  <si>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</si>
  <si>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</si>
  <si>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</si>
  <si>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</si>
  <si>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</si>
  <si>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</si>
  <si>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</si>
  <si>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</si>
  <si>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</si>
  <si>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</si>
  <si>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</si>
  <si>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</si>
  <si>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2014/15</t>
  </si>
  <si>
    <t>Property Rates Revenue</t>
  </si>
  <si>
    <t>Property Rates Revenue 2014/15</t>
  </si>
  <si>
    <t>Electricity Revenue</t>
  </si>
  <si>
    <t>Electricity Revenue 2014/15</t>
  </si>
  <si>
    <t>Water Revenue</t>
  </si>
  <si>
    <t>Water Revenue 2014/15</t>
  </si>
  <si>
    <t>Property Rates &amp; Service Charges</t>
  </si>
  <si>
    <t>Property Rates &amp; Service Charges 2014/15</t>
  </si>
  <si>
    <t>Operating Grant Revenue</t>
  </si>
  <si>
    <t>Operating Grant Revenue 2014/15</t>
  </si>
  <si>
    <t>Capital Grant Revenue</t>
  </si>
  <si>
    <t>Capital Grant Revenue 2014/15</t>
  </si>
  <si>
    <t>Total Operating Expenditure 2014/15</t>
  </si>
  <si>
    <t>Employee Costs</t>
  </si>
  <si>
    <t>Employee Costs 2014/15</t>
  </si>
  <si>
    <t>Overtime Costs</t>
  </si>
  <si>
    <t>Electricity Bulk Purchases</t>
  </si>
  <si>
    <t>Electricity Bulk Purchases 2014/15</t>
  </si>
  <si>
    <t>Water Bulk Purchases</t>
  </si>
  <si>
    <t>Water Bulk Purchases 2014/15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</si>
  <si>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</si>
  <si>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</si>
  <si>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</si>
  <si>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</si>
  <si>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</si>
  <si>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</si>
  <si>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</si>
  <si>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</si>
  <si>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</si>
  <si>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</si>
  <si>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</si>
  <si>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</si>
  <si>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</si>
  <si>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</si>
  <si>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</si>
  <si>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</si>
  <si>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</si>
  <si>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</si>
  <si>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</si>
  <si>
    <t>MAN</t>
  </si>
  <si>
    <t>FS161</t>
  </si>
  <si>
    <t>FS162</t>
  </si>
  <si>
    <t>FS163</t>
  </si>
  <si>
    <t>FS164</t>
  </si>
  <si>
    <t>DC16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</si>
  <si>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</si>
  <si>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</si>
  <si>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</si>
  <si>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</si>
  <si>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</si>
  <si>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</si>
  <si>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</si>
  <si>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</si>
  <si>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</si>
  <si>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</si>
  <si>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</si>
  <si>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FS196</t>
  </si>
  <si>
    <t>DC19</t>
  </si>
  <si>
    <t>FS201</t>
  </si>
  <si>
    <t>FS203</t>
  </si>
  <si>
    <t>FS204</t>
  </si>
  <si>
    <t>FS205</t>
  </si>
  <si>
    <t>DC20</t>
  </si>
  <si>
    <t>Mangaung</t>
  </si>
  <si>
    <t>Letsemeng</t>
  </si>
  <si>
    <t>Kopanong</t>
  </si>
  <si>
    <t>Mohokare</t>
  </si>
  <si>
    <t>Naledi</t>
  </si>
  <si>
    <t>Xhariep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</si>
  <si>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</si>
  <si>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</si>
  <si>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</si>
  <si>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</si>
  <si>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</si>
  <si>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</si>
  <si>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</si>
  <si>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</si>
  <si>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</si>
  <si>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</si>
  <si>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</si>
  <si>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Mantsopa</t>
  </si>
  <si>
    <t>Thabo</t>
  </si>
  <si>
    <t>Moqhaka</t>
  </si>
  <si>
    <t>Ngwathe</t>
  </si>
  <si>
    <t>Metsimaholo</t>
  </si>
  <si>
    <t>Mafube</t>
  </si>
  <si>
    <t>Fezile</t>
  </si>
  <si>
    <t>(Fs) (L)</t>
  </si>
  <si>
    <t>Mofutsanyana (L)</t>
  </si>
  <si>
    <t>Dabi (L)</t>
  </si>
  <si>
    <t>EKU</t>
  </si>
  <si>
    <t>JHB</t>
  </si>
  <si>
    <t>TSH</t>
  </si>
  <si>
    <t>GT421</t>
  </si>
  <si>
    <t>GT422</t>
  </si>
  <si>
    <t>GT423</t>
  </si>
  <si>
    <t>DC42</t>
  </si>
  <si>
    <t>GT481</t>
  </si>
  <si>
    <t>GT482</t>
  </si>
  <si>
    <t>GT483</t>
  </si>
  <si>
    <t>GT484</t>
  </si>
  <si>
    <t>DC48</t>
  </si>
  <si>
    <t>Ekurhuleni</t>
  </si>
  <si>
    <t>City Of</t>
  </si>
  <si>
    <t>Emfuleni</t>
  </si>
  <si>
    <t>Midvaal</t>
  </si>
  <si>
    <t>Lesedi</t>
  </si>
  <si>
    <t>Sedibeng</t>
  </si>
  <si>
    <t>Mogale</t>
  </si>
  <si>
    <t>Randfontein</t>
  </si>
  <si>
    <t>Westonaria</t>
  </si>
  <si>
    <t>Merafong</t>
  </si>
  <si>
    <t>West</t>
  </si>
  <si>
    <t>Metro (H)</t>
  </si>
  <si>
    <t>Johannesburg (H)</t>
  </si>
  <si>
    <t>Tshwane (H)</t>
  </si>
  <si>
    <t>Rand (M)</t>
  </si>
  <si>
    <t>ETH</t>
  </si>
  <si>
    <t>KZN211</t>
  </si>
  <si>
    <t>KZN212</t>
  </si>
  <si>
    <t>KZN213</t>
  </si>
  <si>
    <t>KZN214</t>
  </si>
  <si>
    <t>KZN215</t>
  </si>
  <si>
    <t>KZN216</t>
  </si>
  <si>
    <t>DC21</t>
  </si>
  <si>
    <t>KZN221</t>
  </si>
  <si>
    <t>KZN222</t>
  </si>
  <si>
    <t>KZN223</t>
  </si>
  <si>
    <t>KZN224</t>
  </si>
  <si>
    <t>KZN225</t>
  </si>
  <si>
    <t>KZN226</t>
  </si>
  <si>
    <t>KZN227</t>
  </si>
  <si>
    <t>DC22</t>
  </si>
  <si>
    <t>KZN232</t>
  </si>
  <si>
    <t>KZN233</t>
  </si>
  <si>
    <t>KZN234</t>
  </si>
  <si>
    <t>KZN235</t>
  </si>
  <si>
    <t>KZN236</t>
  </si>
  <si>
    <t>DC23</t>
  </si>
  <si>
    <t>KZN241</t>
  </si>
  <si>
    <t>KZN242</t>
  </si>
  <si>
    <t>KZN244</t>
  </si>
  <si>
    <t>KZN245</t>
  </si>
  <si>
    <t>DC24</t>
  </si>
  <si>
    <t>KZN252</t>
  </si>
  <si>
    <t>KZN253</t>
  </si>
  <si>
    <t>KZN254</t>
  </si>
  <si>
    <t>DC25</t>
  </si>
  <si>
    <t>KZN261</t>
  </si>
  <si>
    <t>KZN262</t>
  </si>
  <si>
    <t>KZN263</t>
  </si>
  <si>
    <t>KZN265</t>
  </si>
  <si>
    <t>KZN266</t>
  </si>
  <si>
    <t>DC26</t>
  </si>
  <si>
    <t>KZN271</t>
  </si>
  <si>
    <t>KZN272</t>
  </si>
  <si>
    <t>KZN273</t>
  </si>
  <si>
    <t>KZN274</t>
  </si>
  <si>
    <t>KZN275</t>
  </si>
  <si>
    <t>DC27</t>
  </si>
  <si>
    <t>KZN281</t>
  </si>
  <si>
    <t>KZN282</t>
  </si>
  <si>
    <t>KZN283</t>
  </si>
  <si>
    <t>KZN284</t>
  </si>
  <si>
    <t>KZN285</t>
  </si>
  <si>
    <t>KZN286</t>
  </si>
  <si>
    <t>DC28</t>
  </si>
  <si>
    <t>KZN291</t>
  </si>
  <si>
    <t>KZN292</t>
  </si>
  <si>
    <t>KZN293</t>
  </si>
  <si>
    <t>KZN294</t>
  </si>
  <si>
    <t>DC29</t>
  </si>
  <si>
    <t>KZN431</t>
  </si>
  <si>
    <t>KZN432</t>
  </si>
  <si>
    <t>KZN433</t>
  </si>
  <si>
    <t>KZN434</t>
  </si>
  <si>
    <t>KZN435</t>
  </si>
  <si>
    <t>DC43</t>
  </si>
  <si>
    <t>eThekwini</t>
  </si>
  <si>
    <t>Vulamehlo</t>
  </si>
  <si>
    <t>Umdoni</t>
  </si>
  <si>
    <t>Umzumbe</t>
  </si>
  <si>
    <t>uMuziwabantu</t>
  </si>
  <si>
    <t>Ezinqoleni</t>
  </si>
  <si>
    <t>Hibiscus</t>
  </si>
  <si>
    <t>Ugu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</si>
  <si>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</si>
  <si>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</si>
  <si>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</si>
  <si>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</si>
  <si>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</si>
  <si>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</si>
  <si>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</si>
  <si>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</t>
  </si>
  <si>
    <t>Emnambithi/Ladysmith</t>
  </si>
  <si>
    <t>Indaka</t>
  </si>
  <si>
    <t>Umtshezi</t>
  </si>
  <si>
    <t>Okhahlamba</t>
  </si>
  <si>
    <t>Imbabazane</t>
  </si>
  <si>
    <t>Uthukela</t>
  </si>
  <si>
    <t>Endumeni</t>
  </si>
  <si>
    <t>Nquthu</t>
  </si>
  <si>
    <t>Msinga</t>
  </si>
  <si>
    <t>Umvoti</t>
  </si>
  <si>
    <t>Umzinyathi</t>
  </si>
  <si>
    <t>Newcastle</t>
  </si>
  <si>
    <t>eMadlangeni</t>
  </si>
  <si>
    <t>Dannhauser</t>
  </si>
  <si>
    <t>Amajuba</t>
  </si>
  <si>
    <t>eDumbe</t>
  </si>
  <si>
    <t>uPhongolo</t>
  </si>
  <si>
    <t>Abaqulusi</t>
  </si>
  <si>
    <t>Nongoma</t>
  </si>
  <si>
    <t>Ulundi</t>
  </si>
  <si>
    <t>Zululand</t>
  </si>
  <si>
    <t>Umhlabuyalingana</t>
  </si>
  <si>
    <t>Jozini</t>
  </si>
  <si>
    <t>The Big</t>
  </si>
  <si>
    <t>Hlabisa</t>
  </si>
  <si>
    <t>Mtubatuba</t>
  </si>
  <si>
    <t>Umkhanyakude</t>
  </si>
  <si>
    <t>Mfolozi</t>
  </si>
  <si>
    <t>uMhlathuze</t>
  </si>
  <si>
    <t>Ntambanana</t>
  </si>
  <si>
    <t>uMlalazi</t>
  </si>
  <si>
    <t>Mthonjaneni</t>
  </si>
  <si>
    <t>Nkandla</t>
  </si>
  <si>
    <t>uThungulu</t>
  </si>
  <si>
    <t>Mandeni</t>
  </si>
  <si>
    <t>KwaDukuza</t>
  </si>
  <si>
    <t>Ndwedwe</t>
  </si>
  <si>
    <t>Maphumulo</t>
  </si>
  <si>
    <t>iLembe</t>
  </si>
  <si>
    <t>Ingwe</t>
  </si>
  <si>
    <t>Kwa</t>
  </si>
  <si>
    <t>Greater</t>
  </si>
  <si>
    <t>Ubuhlebezwe</t>
  </si>
  <si>
    <t>Umzimkhulu</t>
  </si>
  <si>
    <t>Harry</t>
  </si>
  <si>
    <t>Coast (H)</t>
  </si>
  <si>
    <t>5 False Bay (L)</t>
  </si>
  <si>
    <t>Sani (L)</t>
  </si>
  <si>
    <t>Kokstad (L)</t>
  </si>
  <si>
    <t>Gwala (L)</t>
  </si>
  <si>
    <t>LIM331</t>
  </si>
  <si>
    <t>LIM332</t>
  </si>
  <si>
    <t>LIM333</t>
  </si>
  <si>
    <t>LIM334</t>
  </si>
  <si>
    <t>LIM335</t>
  </si>
  <si>
    <t>DC33</t>
  </si>
  <si>
    <t>LIM341</t>
  </si>
  <si>
    <t>LIM342</t>
  </si>
  <si>
    <t>LIM343</t>
  </si>
  <si>
    <t>LIM344</t>
  </si>
  <si>
    <t>DC34</t>
  </si>
  <si>
    <t>LIM351</t>
  </si>
  <si>
    <t>LIM352</t>
  </si>
  <si>
    <t>LIM353</t>
  </si>
  <si>
    <t>LIM354</t>
  </si>
  <si>
    <t>LIM355</t>
  </si>
  <si>
    <t>DC35</t>
  </si>
  <si>
    <t>LIM361</t>
  </si>
  <si>
    <t>LIM362</t>
  </si>
  <si>
    <t>LIM364</t>
  </si>
  <si>
    <t>LIM365</t>
  </si>
  <si>
    <t>LIM366</t>
  </si>
  <si>
    <t>LIM367</t>
  </si>
  <si>
    <t>DC36</t>
  </si>
  <si>
    <t>LIM471</t>
  </si>
  <si>
    <t>LIM472</t>
  </si>
  <si>
    <t>LIM473</t>
  </si>
  <si>
    <t>LIM474</t>
  </si>
  <si>
    <t>LIM475</t>
  </si>
  <si>
    <t>DC47</t>
  </si>
  <si>
    <t>Ba-Phalaborwa</t>
  </si>
  <si>
    <t>Maruleng</t>
  </si>
  <si>
    <t>Mopani</t>
  </si>
  <si>
    <t>Musina</t>
  </si>
  <si>
    <t>Mutale</t>
  </si>
  <si>
    <t>Thulamela</t>
  </si>
  <si>
    <t>Makhado</t>
  </si>
  <si>
    <t>Vhembe</t>
  </si>
  <si>
    <t>Blouberg</t>
  </si>
  <si>
    <t>Aganang</t>
  </si>
  <si>
    <t>Molemole</t>
  </si>
  <si>
    <t>Polokwane</t>
  </si>
  <si>
    <t>Lepelle-Nkumpi</t>
  </si>
  <si>
    <t>Capricorn</t>
  </si>
  <si>
    <t>Thabazimbi</t>
  </si>
  <si>
    <t>Lephalale</t>
  </si>
  <si>
    <t>Mookgopong</t>
  </si>
  <si>
    <t>Modimolle</t>
  </si>
  <si>
    <t>Bela</t>
  </si>
  <si>
    <t>Mogalakwena</t>
  </si>
  <si>
    <t>Waterberg</t>
  </si>
  <si>
    <t>Ephraim</t>
  </si>
  <si>
    <t>Elias</t>
  </si>
  <si>
    <t>Makhuduthamaga</t>
  </si>
  <si>
    <t>Fetakgomo</t>
  </si>
  <si>
    <t>Sekhukhune</t>
  </si>
  <si>
    <t>Giyani (L)</t>
  </si>
  <si>
    <t>Letaba (L)</t>
  </si>
  <si>
    <t>Tzaneen (H)</t>
  </si>
  <si>
    <t>Bela (M)</t>
  </si>
  <si>
    <t>Mogale (L)</t>
  </si>
  <si>
    <t>Motsoaledi (M)</t>
  </si>
  <si>
    <t>Tubatse (L)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</si>
  <si>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</si>
  <si>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</si>
  <si>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</si>
  <si>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</si>
  <si>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</si>
  <si>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</si>
  <si>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</si>
  <si>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</si>
  <si>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</si>
  <si>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</si>
  <si>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</si>
  <si>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</si>
  <si>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</si>
  <si>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</si>
  <si>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</si>
  <si>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</si>
  <si>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MP322</t>
  </si>
  <si>
    <t>MP323</t>
  </si>
  <si>
    <t>MP324</t>
  </si>
  <si>
    <t>MP325</t>
  </si>
  <si>
    <t>DC32</t>
  </si>
  <si>
    <t>Albert</t>
  </si>
  <si>
    <t>Msukaligwa</t>
  </si>
  <si>
    <t>Mkhondo</t>
  </si>
  <si>
    <t>Pixley Ka</t>
  </si>
  <si>
    <t>Lekwa</t>
  </si>
  <si>
    <t>Dipaleseng</t>
  </si>
  <si>
    <t>Govan</t>
  </si>
  <si>
    <t>Gert</t>
  </si>
  <si>
    <t>Victor</t>
  </si>
  <si>
    <t>Steve</t>
  </si>
  <si>
    <t>Emakhazeni</t>
  </si>
  <si>
    <t>Thembisile</t>
  </si>
  <si>
    <t>Dr J.S.</t>
  </si>
  <si>
    <t>Nkangala</t>
  </si>
  <si>
    <t>Thaba</t>
  </si>
  <si>
    <t>Mbombela</t>
  </si>
  <si>
    <t>Umjindi</t>
  </si>
  <si>
    <t>Nkomazi</t>
  </si>
  <si>
    <t>Bushbuckridge</t>
  </si>
  <si>
    <t>Ehlanzeni</t>
  </si>
  <si>
    <t>Luthuli (M)</t>
  </si>
  <si>
    <t>Seme (MP) (M)</t>
  </si>
  <si>
    <t>Mbeki (H)</t>
  </si>
  <si>
    <t>Sibande (M)</t>
  </si>
  <si>
    <t>Khanye (M)</t>
  </si>
  <si>
    <t>(Mp) (H)</t>
  </si>
  <si>
    <t>Tshwete (H)</t>
  </si>
  <si>
    <t>Hani (L)</t>
  </si>
  <si>
    <t>Moroka (L)</t>
  </si>
  <si>
    <t>Chweu (L)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</si>
  <si>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</si>
  <si>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</si>
  <si>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</si>
  <si>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</si>
  <si>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</si>
  <si>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</si>
  <si>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</si>
  <si>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</si>
  <si>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</si>
  <si>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</si>
  <si>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</si>
  <si>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</si>
  <si>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</si>
  <si>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</si>
  <si>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</si>
  <si>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</si>
  <si>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</si>
  <si>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</si>
  <si>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</si>
  <si>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</si>
  <si>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NC081</t>
  </si>
  <si>
    <t>NC082</t>
  </si>
  <si>
    <t>NC083</t>
  </si>
  <si>
    <t>NC084</t>
  </si>
  <si>
    <t>NC085</t>
  </si>
  <si>
    <t>NC086</t>
  </si>
  <si>
    <t>DC8</t>
  </si>
  <si>
    <t>NC091</t>
  </si>
  <si>
    <t>NC092</t>
  </si>
  <si>
    <t>NC093</t>
  </si>
  <si>
    <t>NC094</t>
  </si>
  <si>
    <t>DC9</t>
  </si>
  <si>
    <t>Ga-Segonyana</t>
  </si>
  <si>
    <t>Gamagara</t>
  </si>
  <si>
    <t>John Taolo</t>
  </si>
  <si>
    <t>Richtersveld</t>
  </si>
  <si>
    <t>Nama</t>
  </si>
  <si>
    <t>Kamiesberg</t>
  </si>
  <si>
    <t>Hantam</t>
  </si>
  <si>
    <t>Karoo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</si>
  <si>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</si>
  <si>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</si>
  <si>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</si>
  <si>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</si>
  <si>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</si>
  <si>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</si>
  <si>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</si>
  <si>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</si>
  <si>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</si>
  <si>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</si>
  <si>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Mier</t>
  </si>
  <si>
    <t>!Kai!</t>
  </si>
  <si>
    <t>//Khara</t>
  </si>
  <si>
    <t>!Kheis</t>
  </si>
  <si>
    <t>Tsantsabane</t>
  </si>
  <si>
    <t>Kgatelopele</t>
  </si>
  <si>
    <t>Z F</t>
  </si>
  <si>
    <t>Sol</t>
  </si>
  <si>
    <t>Dikgatlong</t>
  </si>
  <si>
    <t>Magareng</t>
  </si>
  <si>
    <t>Phokwane</t>
  </si>
  <si>
    <t>Frances</t>
  </si>
  <si>
    <t>Morolong (L)</t>
  </si>
  <si>
    <t>Gaetsewe (M)</t>
  </si>
  <si>
    <t>Khoi (M)</t>
  </si>
  <si>
    <t>Hoogland (M)</t>
  </si>
  <si>
    <t>Seme (Nc) (M)</t>
  </si>
  <si>
    <t>Garib (L)</t>
  </si>
  <si>
    <t>Hais (M)</t>
  </si>
  <si>
    <t>Mgcawu (M)</t>
  </si>
  <si>
    <t>Plaatje (H)</t>
  </si>
  <si>
    <t>Baard (M)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</si>
  <si>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</si>
  <si>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</si>
  <si>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</si>
  <si>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</si>
  <si>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</si>
  <si>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</si>
  <si>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</si>
  <si>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</si>
  <si>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</si>
  <si>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</si>
  <si>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</si>
  <si>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</si>
  <si>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</si>
  <si>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</si>
  <si>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</si>
  <si>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</si>
  <si>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</si>
  <si>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</si>
  <si>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NW401</t>
  </si>
  <si>
    <t>NW402</t>
  </si>
  <si>
    <t>NW403</t>
  </si>
  <si>
    <t>NW404</t>
  </si>
  <si>
    <t>DC40</t>
  </si>
  <si>
    <t>Moretele</t>
  </si>
  <si>
    <t>Madibeng</t>
  </si>
  <si>
    <t>Rustenburg</t>
  </si>
  <si>
    <t>Kgetlengrivier</t>
  </si>
  <si>
    <t>Moses</t>
  </si>
  <si>
    <t>Bojanala</t>
  </si>
  <si>
    <t>Ratlou</t>
  </si>
  <si>
    <t>Tswaing</t>
  </si>
  <si>
    <t>Mafikeng</t>
  </si>
  <si>
    <t>Ditsobotla</t>
  </si>
  <si>
    <t>Ramotshere</t>
  </si>
  <si>
    <t>Ngaka Modiri</t>
  </si>
  <si>
    <t>Mamusa</t>
  </si>
  <si>
    <t>Lekwa-Teemane</t>
  </si>
  <si>
    <t>Kagisano-Molopo</t>
  </si>
  <si>
    <t>Dr Ruth</t>
  </si>
  <si>
    <t>Ventersdorp</t>
  </si>
  <si>
    <t>Tlokwe</t>
  </si>
  <si>
    <t>Maquassi</t>
  </si>
  <si>
    <t>Dr Kenneth</t>
  </si>
  <si>
    <t>Kotane (M)</t>
  </si>
  <si>
    <t>Platinum (H)</t>
  </si>
  <si>
    <t>Moiloa (L)</t>
  </si>
  <si>
    <t>Molema (L)</t>
  </si>
  <si>
    <t>(Nw) (L)</t>
  </si>
  <si>
    <t>Taung (M)</t>
  </si>
  <si>
    <t>Segomotsi Mompati (M)</t>
  </si>
  <si>
    <t>Matlosana (H)</t>
  </si>
  <si>
    <t>Hills (M)</t>
  </si>
  <si>
    <t>Kaunda (M)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</si>
  <si>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</si>
  <si>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</si>
  <si>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</si>
  <si>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</si>
  <si>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</si>
  <si>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</si>
  <si>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</si>
  <si>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</si>
  <si>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</si>
  <si>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</si>
  <si>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</si>
  <si>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</si>
  <si>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</si>
  <si>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</si>
  <si>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</si>
  <si>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</si>
  <si>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</si>
  <si>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</si>
  <si>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</si>
  <si>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</si>
  <si>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</si>
  <si>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</si>
  <si>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</si>
  <si>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</si>
  <si>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</si>
  <si>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</si>
  <si>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</si>
  <si>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</si>
  <si>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</si>
  <si>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</si>
  <si>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Cape</t>
  </si>
  <si>
    <t>Matzikama</t>
  </si>
  <si>
    <t>Cederberg</t>
  </si>
  <si>
    <t>Bergrivier</t>
  </si>
  <si>
    <t>Saldanha</t>
  </si>
  <si>
    <t>Swartland</t>
  </si>
  <si>
    <t>Witzenberg</t>
  </si>
  <si>
    <t>Drakenstein</t>
  </si>
  <si>
    <t>Stellenbosch</t>
  </si>
  <si>
    <t>Breede</t>
  </si>
  <si>
    <t>Langeberg</t>
  </si>
  <si>
    <t>Cape Winelands</t>
  </si>
  <si>
    <t>Theewaterskloof</t>
  </si>
  <si>
    <t>Overstrand</t>
  </si>
  <si>
    <t>Swellendam</t>
  </si>
  <si>
    <t>Overberg</t>
  </si>
  <si>
    <t>Kannaland</t>
  </si>
  <si>
    <t>Hessequa</t>
  </si>
  <si>
    <t>Mossel</t>
  </si>
  <si>
    <t>George</t>
  </si>
  <si>
    <t>Oudtshoorn</t>
  </si>
  <si>
    <t>Bitou</t>
  </si>
  <si>
    <t>Knysna</t>
  </si>
  <si>
    <t>Eden</t>
  </si>
  <si>
    <t>Laingsburg</t>
  </si>
  <si>
    <t>Prince</t>
  </si>
  <si>
    <t>Beaufort</t>
  </si>
  <si>
    <t>Central</t>
  </si>
  <si>
    <t>Town (H)</t>
  </si>
  <si>
    <t>Coast (M)</t>
  </si>
  <si>
    <t>Valley (H)</t>
  </si>
  <si>
    <t>DM (M)</t>
  </si>
  <si>
    <t>Agulhas (L)</t>
  </si>
  <si>
    <t>Albert (M)</t>
  </si>
  <si>
    <t>West (M)</t>
  </si>
  <si>
    <t>Karoo (M)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</si>
</sst>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_);\(#,###.0\);.0_)"/>
    <numFmt numFmtId="170" formatCode="#,###.0\%_);\(#,###.0\%\);.0\%_)"/>
    <numFmt numFmtId="171" formatCode="#,###.00_);\(#,###.00\);.00_)"/>
    <numFmt numFmtId="172" formatCode="_(* #,##0,_);_(* \(#,##0,\);_(* &quot;&quot;\-\ &quot;&quot;?_);_(@_)"/>
    <numFmt numFmtId="173" formatCode="_(* #,##0,_);_(* \(#,##0,\);_(* &quot;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>
        <color theme="5" tint="-0.24993999302387238"/>
      </top>
      <bottom>
        <color indexed="63"/>
      </bottom>
    </border>
    <border>
      <left style="hair"/>
      <right style="thin"/>
      <top style="thin">
        <color theme="5" tint="-0.24993999302387238"/>
      </top>
      <bottom>
        <color indexed="63"/>
      </bottom>
    </border>
    <border>
      <left style="hair"/>
      <right style="hair"/>
      <top style="hair"/>
      <bottom style="thin">
        <color theme="5" tint="-0.24993999302387238"/>
      </bottom>
    </border>
    <border>
      <left style="hair"/>
      <right style="thin"/>
      <top style="hair"/>
      <bottom style="thin">
        <color theme="5" tint="-0.24993999302387238"/>
      </bottom>
    </border>
    <border>
      <left style="hair"/>
      <right>
        <color indexed="63"/>
      </right>
      <top style="thin">
        <color theme="5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>
        <color theme="5" tint="-0.2499399930238723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173" fontId="45" fillId="0" borderId="12" xfId="0" applyNumberFormat="1" applyFont="1" applyBorder="1" applyAlignment="1">
      <alignment horizontal="right" wrapText="1"/>
    </xf>
    <xf numFmtId="173" fontId="45" fillId="0" borderId="13" xfId="0" applyNumberFormat="1" applyFont="1" applyBorder="1" applyAlignment="1">
      <alignment horizontal="right" wrapText="1"/>
    </xf>
    <xf numFmtId="173" fontId="45" fillId="0" borderId="10" xfId="0" applyNumberFormat="1" applyFont="1" applyBorder="1" applyAlignment="1">
      <alignment horizontal="right" wrapText="1"/>
    </xf>
    <xf numFmtId="173" fontId="45" fillId="0" borderId="11" xfId="0" applyNumberFormat="1" applyFont="1" applyBorder="1" applyAlignment="1">
      <alignment horizontal="right" wrapText="1"/>
    </xf>
    <xf numFmtId="169" fontId="22" fillId="0" borderId="10" xfId="0" applyNumberFormat="1" applyFont="1" applyBorder="1" applyAlignment="1">
      <alignment horizontal="right" wrapText="1"/>
    </xf>
    <xf numFmtId="169" fontId="22" fillId="0" borderId="11" xfId="0" applyNumberFormat="1" applyFont="1" applyBorder="1" applyAlignment="1">
      <alignment horizontal="right" wrapText="1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70" fontId="24" fillId="0" borderId="12" xfId="0" applyNumberFormat="1" applyFont="1" applyBorder="1" applyAlignment="1">
      <alignment horizontal="right" wrapText="1"/>
    </xf>
    <xf numFmtId="170" fontId="24" fillId="0" borderId="13" xfId="0" applyNumberFormat="1" applyFont="1" applyBorder="1" applyAlignment="1">
      <alignment horizontal="right" wrapText="1"/>
    </xf>
    <xf numFmtId="170" fontId="24" fillId="0" borderId="10" xfId="0" applyNumberFormat="1" applyFont="1" applyBorder="1" applyAlignment="1">
      <alignment horizontal="right" wrapText="1"/>
    </xf>
    <xf numFmtId="170" fontId="24" fillId="0" borderId="11" xfId="0" applyNumberFormat="1" applyFont="1" applyBorder="1" applyAlignment="1">
      <alignment horizontal="right" wrapText="1"/>
    </xf>
    <xf numFmtId="173" fontId="20" fillId="0" borderId="10" xfId="0" applyNumberFormat="1" applyFont="1" applyBorder="1" applyAlignment="1">
      <alignment/>
    </xf>
    <xf numFmtId="173" fontId="20" fillId="0" borderId="11" xfId="0" applyNumberFormat="1" applyFont="1" applyBorder="1" applyAlignment="1">
      <alignment/>
    </xf>
    <xf numFmtId="173" fontId="20" fillId="0" borderId="0" xfId="0" applyNumberFormat="1" applyFont="1" applyAlignment="1">
      <alignment/>
    </xf>
    <xf numFmtId="173" fontId="46" fillId="0" borderId="12" xfId="0" applyNumberFormat="1" applyFont="1" applyBorder="1" applyAlignment="1">
      <alignment horizontal="right" wrapText="1"/>
    </xf>
    <xf numFmtId="173" fontId="46" fillId="0" borderId="13" xfId="0" applyNumberFormat="1" applyFont="1" applyBorder="1" applyAlignment="1">
      <alignment horizontal="right" wrapText="1"/>
    </xf>
    <xf numFmtId="173" fontId="46" fillId="0" borderId="10" xfId="0" applyNumberFormat="1" applyFont="1" applyBorder="1" applyAlignment="1">
      <alignment horizontal="right" wrapText="1"/>
    </xf>
    <xf numFmtId="173" fontId="46" fillId="0" borderId="11" xfId="0" applyNumberFormat="1" applyFont="1" applyBorder="1" applyAlignment="1">
      <alignment horizontal="right" wrapText="1"/>
    </xf>
    <xf numFmtId="169" fontId="24" fillId="0" borderId="10" xfId="0" applyNumberFormat="1" applyFont="1" applyBorder="1" applyAlignment="1">
      <alignment horizontal="right" wrapText="1"/>
    </xf>
    <xf numFmtId="169" fontId="24" fillId="0" borderId="11" xfId="0" applyNumberFormat="1" applyFont="1" applyBorder="1" applyAlignment="1">
      <alignment horizontal="right" wrapText="1"/>
    </xf>
    <xf numFmtId="170" fontId="22" fillId="0" borderId="12" xfId="0" applyNumberFormat="1" applyFont="1" applyBorder="1" applyAlignment="1">
      <alignment horizontal="right" wrapText="1"/>
    </xf>
    <xf numFmtId="170" fontId="22" fillId="0" borderId="13" xfId="0" applyNumberFormat="1" applyFont="1" applyBorder="1" applyAlignment="1">
      <alignment horizontal="right" wrapText="1"/>
    </xf>
    <xf numFmtId="170" fontId="22" fillId="0" borderId="10" xfId="0" applyNumberFormat="1" applyFont="1" applyBorder="1" applyAlignment="1">
      <alignment horizontal="right" wrapText="1"/>
    </xf>
    <xf numFmtId="170" fontId="22" fillId="0" borderId="11" xfId="0" applyNumberFormat="1" applyFont="1" applyBorder="1" applyAlignment="1">
      <alignment horizontal="right" wrapText="1"/>
    </xf>
    <xf numFmtId="170" fontId="46" fillId="0" borderId="12" xfId="0" applyNumberFormat="1" applyFont="1" applyBorder="1" applyAlignment="1">
      <alignment horizontal="right" wrapText="1"/>
    </xf>
    <xf numFmtId="170" fontId="46" fillId="0" borderId="13" xfId="0" applyNumberFormat="1" applyFont="1" applyBorder="1" applyAlignment="1">
      <alignment horizontal="right" wrapText="1"/>
    </xf>
    <xf numFmtId="170" fontId="46" fillId="0" borderId="10" xfId="0" applyNumberFormat="1" applyFont="1" applyBorder="1" applyAlignment="1">
      <alignment horizontal="right" wrapText="1"/>
    </xf>
    <xf numFmtId="170" fontId="46" fillId="0" borderId="11" xfId="0" applyNumberFormat="1" applyFont="1" applyBorder="1" applyAlignment="1">
      <alignment horizontal="right" wrapText="1"/>
    </xf>
    <xf numFmtId="171" fontId="46" fillId="0" borderId="12" xfId="0" applyNumberFormat="1" applyFont="1" applyBorder="1" applyAlignment="1">
      <alignment horizontal="right" wrapText="1"/>
    </xf>
    <xf numFmtId="171" fontId="46" fillId="0" borderId="13" xfId="0" applyNumberFormat="1" applyFont="1" applyBorder="1" applyAlignment="1">
      <alignment horizontal="right" wrapText="1"/>
    </xf>
    <xf numFmtId="171" fontId="46" fillId="0" borderId="10" xfId="0" applyNumberFormat="1" applyFont="1" applyBorder="1" applyAlignment="1">
      <alignment horizontal="right" wrapText="1"/>
    </xf>
    <xf numFmtId="171" fontId="46" fillId="0" borderId="11" xfId="0" applyNumberFormat="1" applyFont="1" applyBorder="1" applyAlignment="1">
      <alignment horizontal="right" wrapText="1"/>
    </xf>
    <xf numFmtId="168" fontId="46" fillId="0" borderId="10" xfId="0" applyNumberFormat="1" applyFont="1" applyBorder="1" applyAlignment="1">
      <alignment horizontal="right" wrapText="1"/>
    </xf>
    <xf numFmtId="168" fontId="46" fillId="0" borderId="11" xfId="0" applyNumberFormat="1" applyFont="1" applyBorder="1" applyAlignment="1">
      <alignment horizontal="right" wrapText="1"/>
    </xf>
    <xf numFmtId="168" fontId="46" fillId="0" borderId="12" xfId="0" applyNumberFormat="1" applyFont="1" applyBorder="1" applyAlignment="1">
      <alignment horizontal="right" wrapText="1"/>
    </xf>
    <xf numFmtId="168" fontId="46" fillId="0" borderId="13" xfId="0" applyNumberFormat="1" applyFont="1" applyBorder="1" applyAlignment="1">
      <alignment horizontal="right" wrapText="1"/>
    </xf>
    <xf numFmtId="172" fontId="45" fillId="0" borderId="10" xfId="0" applyNumberFormat="1" applyFont="1" applyBorder="1" applyAlignment="1">
      <alignment horizontal="right" wrapText="1"/>
    </xf>
    <xf numFmtId="172" fontId="45" fillId="0" borderId="11" xfId="0" applyNumberFormat="1" applyFont="1" applyBorder="1" applyAlignment="1">
      <alignment horizontal="right" wrapText="1"/>
    </xf>
    <xf numFmtId="171" fontId="22" fillId="0" borderId="10" xfId="0" applyNumberFormat="1" applyFont="1" applyBorder="1" applyAlignment="1">
      <alignment horizontal="right" wrapText="1"/>
    </xf>
    <xf numFmtId="171" fontId="22" fillId="0" borderId="11" xfId="0" applyNumberFormat="1" applyFont="1" applyBorder="1" applyAlignment="1">
      <alignment horizontal="right" wrapText="1"/>
    </xf>
    <xf numFmtId="171" fontId="24" fillId="0" borderId="12" xfId="0" applyNumberFormat="1" applyFont="1" applyBorder="1" applyAlignment="1">
      <alignment horizontal="right" wrapText="1"/>
    </xf>
    <xf numFmtId="171" fontId="24" fillId="0" borderId="13" xfId="0" applyNumberFormat="1" applyFont="1" applyBorder="1" applyAlignment="1">
      <alignment horizontal="right" wrapText="1"/>
    </xf>
    <xf numFmtId="171" fontId="24" fillId="0" borderId="10" xfId="0" applyNumberFormat="1" applyFont="1" applyBorder="1" applyAlignment="1">
      <alignment horizontal="right" wrapText="1"/>
    </xf>
    <xf numFmtId="171" fontId="24" fillId="0" borderId="11" xfId="0" applyNumberFormat="1" applyFont="1" applyBorder="1" applyAlignment="1">
      <alignment horizontal="right" wrapText="1"/>
    </xf>
    <xf numFmtId="173" fontId="22" fillId="0" borderId="10" xfId="0" applyNumberFormat="1" applyFont="1" applyBorder="1" applyAlignment="1">
      <alignment horizontal="right" wrapText="1"/>
    </xf>
    <xf numFmtId="173" fontId="22" fillId="0" borderId="11" xfId="0" applyNumberFormat="1" applyFont="1" applyBorder="1" applyAlignment="1">
      <alignment horizontal="right" wrapText="1"/>
    </xf>
    <xf numFmtId="172" fontId="45" fillId="0" borderId="12" xfId="0" applyNumberFormat="1" applyFont="1" applyBorder="1" applyAlignment="1">
      <alignment horizontal="right" wrapText="1"/>
    </xf>
    <xf numFmtId="172" fontId="45" fillId="0" borderId="13" xfId="0" applyNumberFormat="1" applyFont="1" applyBorder="1" applyAlignment="1">
      <alignment horizontal="right" wrapText="1"/>
    </xf>
    <xf numFmtId="0" fontId="46" fillId="0" borderId="14" xfId="0" applyFont="1" applyBorder="1" applyAlignment="1">
      <alignment wrapText="1"/>
    </xf>
    <xf numFmtId="173" fontId="46" fillId="0" borderId="15" xfId="0" applyNumberFormat="1" applyFont="1" applyBorder="1" applyAlignment="1">
      <alignment horizontal="right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0" fillId="0" borderId="0" xfId="0" applyFont="1" applyAlignment="1">
      <alignment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168" fontId="45" fillId="0" borderId="18" xfId="0" applyNumberFormat="1" applyFont="1" applyBorder="1" applyAlignment="1">
      <alignment horizontal="right" wrapText="1"/>
    </xf>
    <xf numFmtId="168" fontId="45" fillId="0" borderId="19" xfId="0" applyNumberFormat="1" applyFont="1" applyBorder="1" applyAlignment="1">
      <alignment horizontal="right" wrapText="1"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45" fillId="0" borderId="21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45" fillId="0" borderId="23" xfId="0" applyFont="1" applyBorder="1" applyAlignment="1">
      <alignment wrapText="1"/>
    </xf>
    <xf numFmtId="0" fontId="45" fillId="0" borderId="24" xfId="0" applyFont="1" applyBorder="1" applyAlignment="1">
      <alignment wrapText="1"/>
    </xf>
    <xf numFmtId="173" fontId="20" fillId="0" borderId="0" xfId="0" applyNumberFormat="1" applyFont="1" applyBorder="1" applyAlignment="1">
      <alignment/>
    </xf>
    <xf numFmtId="0" fontId="46" fillId="0" borderId="24" xfId="0" applyFont="1" applyBorder="1" applyAlignment="1">
      <alignment wrapText="1"/>
    </xf>
    <xf numFmtId="170" fontId="24" fillId="0" borderId="15" xfId="0" applyNumberFormat="1" applyFont="1" applyBorder="1" applyAlignment="1">
      <alignment horizontal="right" wrapText="1"/>
    </xf>
    <xf numFmtId="170" fontId="24" fillId="0" borderId="25" xfId="0" applyNumberFormat="1" applyFont="1" applyBorder="1" applyAlignment="1">
      <alignment horizontal="right" wrapText="1"/>
    </xf>
    <xf numFmtId="171" fontId="46" fillId="0" borderId="15" xfId="0" applyNumberFormat="1" applyFont="1" applyBorder="1" applyAlignment="1">
      <alignment horizontal="right" wrapText="1"/>
    </xf>
    <xf numFmtId="171" fontId="46" fillId="0" borderId="25" xfId="0" applyNumberFormat="1" applyFont="1" applyBorder="1" applyAlignment="1">
      <alignment horizontal="right" wrapText="1"/>
    </xf>
    <xf numFmtId="0" fontId="20" fillId="0" borderId="15" xfId="0" applyFont="1" applyBorder="1" applyAlignment="1">
      <alignment/>
    </xf>
    <xf numFmtId="0" fontId="20" fillId="0" borderId="25" xfId="0" applyFont="1" applyBorder="1" applyAlignment="1">
      <alignment/>
    </xf>
    <xf numFmtId="173" fontId="20" fillId="0" borderId="15" xfId="0" applyNumberFormat="1" applyFont="1" applyBorder="1" applyAlignment="1">
      <alignment/>
    </xf>
    <xf numFmtId="0" fontId="45" fillId="0" borderId="26" xfId="0" applyFont="1" applyBorder="1" applyAlignment="1">
      <alignment wrapText="1"/>
    </xf>
    <xf numFmtId="0" fontId="20" fillId="0" borderId="27" xfId="0" applyFont="1" applyBorder="1" applyAlignment="1">
      <alignment/>
    </xf>
    <xf numFmtId="0" fontId="46" fillId="0" borderId="26" xfId="0" applyFont="1" applyBorder="1" applyAlignment="1">
      <alignment wrapText="1"/>
    </xf>
    <xf numFmtId="168" fontId="46" fillId="0" borderId="27" xfId="0" applyNumberFormat="1" applyFont="1" applyBorder="1" applyAlignment="1">
      <alignment horizontal="right" wrapText="1"/>
    </xf>
    <xf numFmtId="0" fontId="45" fillId="0" borderId="15" xfId="0" applyFont="1" applyBorder="1" applyAlignment="1">
      <alignment wrapText="1"/>
    </xf>
    <xf numFmtId="0" fontId="45" fillId="0" borderId="1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3"/>
  <sheetViews>
    <sheetView showGridLines="0" tabSelected="1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1" bestFit="1" customWidth="1"/>
    <col min="2" max="71" width="9.7109375" style="1" customWidth="1"/>
    <col min="72" max="16384" width="9.140625" style="1" customWidth="1"/>
  </cols>
  <sheetData>
    <row r="1" spans="1:46" s="59" customFormat="1" ht="12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</row>
    <row r="2" spans="1:46" ht="12.75">
      <c r="A2" s="65"/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0" t="s">
        <v>13</v>
      </c>
      <c r="O2" s="60" t="s">
        <v>14</v>
      </c>
      <c r="P2" s="60" t="s">
        <v>15</v>
      </c>
      <c r="Q2" s="60" t="s">
        <v>16</v>
      </c>
      <c r="R2" s="60" t="s">
        <v>17</v>
      </c>
      <c r="S2" s="60" t="s">
        <v>18</v>
      </c>
      <c r="T2" s="60" t="s">
        <v>19</v>
      </c>
      <c r="U2" s="60" t="s">
        <v>20</v>
      </c>
      <c r="V2" s="60" t="s">
        <v>21</v>
      </c>
      <c r="W2" s="60" t="s">
        <v>22</v>
      </c>
      <c r="X2" s="60" t="s">
        <v>23</v>
      </c>
      <c r="Y2" s="60" t="s">
        <v>24</v>
      </c>
      <c r="Z2" s="60" t="s">
        <v>25</v>
      </c>
      <c r="AA2" s="60" t="s">
        <v>26</v>
      </c>
      <c r="AB2" s="60" t="s">
        <v>27</v>
      </c>
      <c r="AC2" s="60" t="s">
        <v>28</v>
      </c>
      <c r="AD2" s="60" t="s">
        <v>29</v>
      </c>
      <c r="AE2" s="60" t="s">
        <v>30</v>
      </c>
      <c r="AF2" s="60" t="s">
        <v>31</v>
      </c>
      <c r="AG2" s="60" t="s">
        <v>32</v>
      </c>
      <c r="AH2" s="60" t="s">
        <v>33</v>
      </c>
      <c r="AI2" s="60" t="s">
        <v>34</v>
      </c>
      <c r="AJ2" s="60" t="s">
        <v>35</v>
      </c>
      <c r="AK2" s="60" t="s">
        <v>36</v>
      </c>
      <c r="AL2" s="60" t="s">
        <v>37</v>
      </c>
      <c r="AM2" s="60" t="s">
        <v>38</v>
      </c>
      <c r="AN2" s="60" t="s">
        <v>39</v>
      </c>
      <c r="AO2" s="60" t="s">
        <v>40</v>
      </c>
      <c r="AP2" s="60" t="s">
        <v>41</v>
      </c>
      <c r="AQ2" s="60" t="s">
        <v>42</v>
      </c>
      <c r="AR2" s="60" t="s">
        <v>43</v>
      </c>
      <c r="AS2" s="60" t="s">
        <v>44</v>
      </c>
      <c r="AT2" s="61" t="s">
        <v>45</v>
      </c>
    </row>
    <row r="3" spans="1:46" ht="25.5">
      <c r="A3" s="66"/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  <c r="I3" s="2" t="s">
        <v>53</v>
      </c>
      <c r="J3" s="2" t="s">
        <v>54</v>
      </c>
      <c r="K3" s="2" t="s">
        <v>55</v>
      </c>
      <c r="L3" s="2" t="s">
        <v>56</v>
      </c>
      <c r="M3" s="2" t="s">
        <v>57</v>
      </c>
      <c r="N3" s="2" t="s">
        <v>58</v>
      </c>
      <c r="O3" s="2" t="s">
        <v>59</v>
      </c>
      <c r="P3" s="2" t="s">
        <v>60</v>
      </c>
      <c r="Q3" s="2" t="s">
        <v>61</v>
      </c>
      <c r="R3" s="2" t="s">
        <v>62</v>
      </c>
      <c r="S3" s="2" t="s">
        <v>63</v>
      </c>
      <c r="T3" s="2" t="s">
        <v>64</v>
      </c>
      <c r="U3" s="2" t="s">
        <v>65</v>
      </c>
      <c r="V3" s="2" t="s">
        <v>66</v>
      </c>
      <c r="W3" s="2" t="s">
        <v>67</v>
      </c>
      <c r="X3" s="2" t="s">
        <v>68</v>
      </c>
      <c r="Y3" s="2" t="s">
        <v>69</v>
      </c>
      <c r="Z3" s="2" t="s">
        <v>70</v>
      </c>
      <c r="AA3" s="2" t="s">
        <v>71</v>
      </c>
      <c r="AB3" s="2" t="s">
        <v>72</v>
      </c>
      <c r="AC3" s="2" t="s">
        <v>73</v>
      </c>
      <c r="AD3" s="2" t="s">
        <v>74</v>
      </c>
      <c r="AE3" s="2" t="s">
        <v>75</v>
      </c>
      <c r="AF3" s="2" t="s">
        <v>76</v>
      </c>
      <c r="AG3" s="2" t="s">
        <v>77</v>
      </c>
      <c r="AH3" s="2" t="s">
        <v>78</v>
      </c>
      <c r="AI3" s="2" t="s">
        <v>79</v>
      </c>
      <c r="AJ3" s="2" t="s">
        <v>80</v>
      </c>
      <c r="AK3" s="2" t="s">
        <v>81</v>
      </c>
      <c r="AL3" s="2" t="s">
        <v>82</v>
      </c>
      <c r="AM3" s="2" t="s">
        <v>83</v>
      </c>
      <c r="AN3" s="2" t="s">
        <v>84</v>
      </c>
      <c r="AO3" s="2" t="s">
        <v>85</v>
      </c>
      <c r="AP3" s="2" t="s">
        <v>86</v>
      </c>
      <c r="AQ3" s="2" t="s">
        <v>87</v>
      </c>
      <c r="AR3" s="2" t="s">
        <v>88</v>
      </c>
      <c r="AS3" s="2" t="s">
        <v>89</v>
      </c>
      <c r="AT3" s="3" t="s">
        <v>90</v>
      </c>
    </row>
    <row r="4" spans="1:46" ht="25.5">
      <c r="A4" s="72" t="s">
        <v>110</v>
      </c>
      <c r="B4" s="2" t="s">
        <v>91</v>
      </c>
      <c r="C4" s="2" t="s">
        <v>92</v>
      </c>
      <c r="D4" s="2" t="s">
        <v>93</v>
      </c>
      <c r="E4" s="2" t="s">
        <v>94</v>
      </c>
      <c r="F4" s="2" t="s">
        <v>93</v>
      </c>
      <c r="G4" s="2" t="s">
        <v>95</v>
      </c>
      <c r="H4" s="2" t="s">
        <v>93</v>
      </c>
      <c r="I4" s="2" t="s">
        <v>96</v>
      </c>
      <c r="J4" s="2" t="s">
        <v>93</v>
      </c>
      <c r="K4" s="2" t="s">
        <v>95</v>
      </c>
      <c r="L4" s="2" t="s">
        <v>95</v>
      </c>
      <c r="M4" s="2" t="s">
        <v>97</v>
      </c>
      <c r="N4" s="2" t="s">
        <v>93</v>
      </c>
      <c r="O4" s="2" t="s">
        <v>95</v>
      </c>
      <c r="P4" s="2" t="s">
        <v>98</v>
      </c>
      <c r="Q4" s="2" t="s">
        <v>93</v>
      </c>
      <c r="R4" s="2" t="s">
        <v>95</v>
      </c>
      <c r="S4" s="2" t="s">
        <v>93</v>
      </c>
      <c r="T4" s="2" t="s">
        <v>93</v>
      </c>
      <c r="U4" s="2" t="s">
        <v>99</v>
      </c>
      <c r="V4" s="2" t="s">
        <v>100</v>
      </c>
      <c r="W4" s="2" t="s">
        <v>93</v>
      </c>
      <c r="X4" s="2" t="s">
        <v>93</v>
      </c>
      <c r="Y4" s="2" t="s">
        <v>95</v>
      </c>
      <c r="Z4" s="2" t="s">
        <v>101</v>
      </c>
      <c r="AA4" s="2" t="s">
        <v>102</v>
      </c>
      <c r="AB4" s="2" t="s">
        <v>95</v>
      </c>
      <c r="AC4" s="2" t="s">
        <v>93</v>
      </c>
      <c r="AD4" s="2" t="s">
        <v>103</v>
      </c>
      <c r="AE4" s="2" t="s">
        <v>93</v>
      </c>
      <c r="AF4" s="2" t="s">
        <v>95</v>
      </c>
      <c r="AG4" s="2" t="s">
        <v>93</v>
      </c>
      <c r="AH4" s="2" t="s">
        <v>93</v>
      </c>
      <c r="AI4" s="2" t="s">
        <v>104</v>
      </c>
      <c r="AJ4" s="2" t="s">
        <v>105</v>
      </c>
      <c r="AK4" s="2" t="s">
        <v>106</v>
      </c>
      <c r="AL4" s="2" t="s">
        <v>93</v>
      </c>
      <c r="AM4" s="2" t="s">
        <v>93</v>
      </c>
      <c r="AN4" s="2" t="s">
        <v>107</v>
      </c>
      <c r="AO4" s="2" t="s">
        <v>108</v>
      </c>
      <c r="AP4" s="2" t="s">
        <v>95</v>
      </c>
      <c r="AQ4" s="2" t="s">
        <v>95</v>
      </c>
      <c r="AR4" s="2" t="s">
        <v>95</v>
      </c>
      <c r="AS4" s="2" t="s">
        <v>93</v>
      </c>
      <c r="AT4" s="3" t="s">
        <v>109</v>
      </c>
    </row>
    <row r="5" spans="1:46" ht="12.75">
      <c r="A5" s="68" t="s">
        <v>111</v>
      </c>
      <c r="B5" s="4">
        <v>5719607491</v>
      </c>
      <c r="C5" s="4">
        <v>8885456270</v>
      </c>
      <c r="D5" s="4">
        <v>244505650</v>
      </c>
      <c r="E5" s="4">
        <v>181868330</v>
      </c>
      <c r="F5" s="4">
        <v>48691168</v>
      </c>
      <c r="G5" s="4">
        <v>427637040</v>
      </c>
      <c r="H5" s="4">
        <v>390009095</v>
      </c>
      <c r="I5" s="4">
        <v>142361796</v>
      </c>
      <c r="J5" s="4">
        <v>58774547</v>
      </c>
      <c r="K5" s="4">
        <v>638740608</v>
      </c>
      <c r="L5" s="4">
        <v>107863750</v>
      </c>
      <c r="M5" s="4">
        <v>145393300</v>
      </c>
      <c r="N5" s="4">
        <v>295453128</v>
      </c>
      <c r="O5" s="4">
        <v>251254348</v>
      </c>
      <c r="P5" s="4">
        <v>92216521</v>
      </c>
      <c r="Q5" s="4">
        <v>246391029</v>
      </c>
      <c r="R5" s="4">
        <v>139016882</v>
      </c>
      <c r="S5" s="4">
        <v>236769950</v>
      </c>
      <c r="T5" s="4">
        <v>84849994</v>
      </c>
      <c r="U5" s="4">
        <v>1536709924</v>
      </c>
      <c r="V5" s="4">
        <v>218153932</v>
      </c>
      <c r="W5" s="4">
        <v>98789342</v>
      </c>
      <c r="X5" s="4">
        <v>55539761</v>
      </c>
      <c r="Y5" s="4">
        <v>560801905</v>
      </c>
      <c r="Z5" s="4">
        <v>228306798</v>
      </c>
      <c r="AA5" s="4">
        <v>158291966</v>
      </c>
      <c r="AB5" s="4">
        <v>154801110</v>
      </c>
      <c r="AC5" s="4">
        <v>93047750</v>
      </c>
      <c r="AD5" s="4">
        <v>874547303</v>
      </c>
      <c r="AE5" s="4">
        <v>283745419</v>
      </c>
      <c r="AF5" s="4">
        <v>195728056</v>
      </c>
      <c r="AG5" s="4">
        <v>154150900</v>
      </c>
      <c r="AH5" s="4">
        <v>111063279</v>
      </c>
      <c r="AI5" s="4">
        <v>415815276</v>
      </c>
      <c r="AJ5" s="4">
        <v>268206754</v>
      </c>
      <c r="AK5" s="4">
        <v>0</v>
      </c>
      <c r="AL5" s="4">
        <v>267165861</v>
      </c>
      <c r="AM5" s="4">
        <v>201969780</v>
      </c>
      <c r="AN5" s="4">
        <v>862257079</v>
      </c>
      <c r="AO5" s="4">
        <v>1532460390</v>
      </c>
      <c r="AP5" s="4">
        <v>289986759</v>
      </c>
      <c r="AQ5" s="4">
        <v>223393269</v>
      </c>
      <c r="AR5" s="4">
        <v>252378030</v>
      </c>
      <c r="AS5" s="4">
        <v>117665223</v>
      </c>
      <c r="AT5" s="5">
        <v>617364144</v>
      </c>
    </row>
    <row r="6" spans="1:46" ht="12.75">
      <c r="A6" s="67" t="s">
        <v>112</v>
      </c>
      <c r="B6" s="6">
        <v>5718685322</v>
      </c>
      <c r="C6" s="6">
        <v>8819839296</v>
      </c>
      <c r="D6" s="6">
        <v>254815755</v>
      </c>
      <c r="E6" s="6">
        <v>222336780</v>
      </c>
      <c r="F6" s="6">
        <v>53364870</v>
      </c>
      <c r="G6" s="6">
        <v>427637531</v>
      </c>
      <c r="H6" s="6">
        <v>327186868</v>
      </c>
      <c r="I6" s="6">
        <v>159218121</v>
      </c>
      <c r="J6" s="6">
        <v>78032340</v>
      </c>
      <c r="K6" s="6">
        <v>689244395</v>
      </c>
      <c r="L6" s="6">
        <v>130876360</v>
      </c>
      <c r="M6" s="6">
        <v>145393300</v>
      </c>
      <c r="N6" s="6">
        <v>258935197</v>
      </c>
      <c r="O6" s="6">
        <v>301352670</v>
      </c>
      <c r="P6" s="6">
        <v>114475238</v>
      </c>
      <c r="Q6" s="6">
        <v>246391132</v>
      </c>
      <c r="R6" s="6">
        <v>156327732</v>
      </c>
      <c r="S6" s="6">
        <v>256583550</v>
      </c>
      <c r="T6" s="6">
        <v>75447185</v>
      </c>
      <c r="U6" s="6">
        <v>1513676596</v>
      </c>
      <c r="V6" s="6">
        <v>259041506</v>
      </c>
      <c r="W6" s="6">
        <v>87024421</v>
      </c>
      <c r="X6" s="6">
        <v>68798099</v>
      </c>
      <c r="Y6" s="6">
        <v>560802332</v>
      </c>
      <c r="Z6" s="6">
        <v>267135432</v>
      </c>
      <c r="AA6" s="6">
        <v>201080884</v>
      </c>
      <c r="AB6" s="6">
        <v>168980899</v>
      </c>
      <c r="AC6" s="6">
        <v>93343385</v>
      </c>
      <c r="AD6" s="6">
        <v>962446821</v>
      </c>
      <c r="AE6" s="6">
        <v>267246807</v>
      </c>
      <c r="AF6" s="6">
        <v>197522275</v>
      </c>
      <c r="AG6" s="6">
        <v>153387100</v>
      </c>
      <c r="AH6" s="6">
        <v>134733957</v>
      </c>
      <c r="AI6" s="6">
        <v>461654616</v>
      </c>
      <c r="AJ6" s="6">
        <v>337443253</v>
      </c>
      <c r="AK6" s="6">
        <v>0</v>
      </c>
      <c r="AL6" s="6">
        <v>376568861</v>
      </c>
      <c r="AM6" s="6">
        <v>204889980</v>
      </c>
      <c r="AN6" s="6">
        <v>1068146356</v>
      </c>
      <c r="AO6" s="6">
        <v>1524666390</v>
      </c>
      <c r="AP6" s="6">
        <v>289979006</v>
      </c>
      <c r="AQ6" s="6">
        <v>259718342</v>
      </c>
      <c r="AR6" s="6">
        <v>344321880</v>
      </c>
      <c r="AS6" s="6">
        <v>109374072</v>
      </c>
      <c r="AT6" s="7">
        <v>494832047</v>
      </c>
    </row>
    <row r="7" spans="1:46" ht="12.75">
      <c r="A7" s="67" t="s">
        <v>113</v>
      </c>
      <c r="B7" s="6">
        <f>+B5-B6</f>
        <v>922169</v>
      </c>
      <c r="C7" s="6">
        <f aca="true" t="shared" si="0" ref="C7:AT7">+C5-C6</f>
        <v>65616974</v>
      </c>
      <c r="D7" s="6">
        <f t="shared" si="0"/>
        <v>-10310105</v>
      </c>
      <c r="E7" s="6">
        <f t="shared" si="0"/>
        <v>-40468450</v>
      </c>
      <c r="F7" s="6">
        <f t="shared" si="0"/>
        <v>-4673702</v>
      </c>
      <c r="G7" s="6">
        <f t="shared" si="0"/>
        <v>-491</v>
      </c>
      <c r="H7" s="6">
        <f t="shared" si="0"/>
        <v>62822227</v>
      </c>
      <c r="I7" s="6">
        <f t="shared" si="0"/>
        <v>-16856325</v>
      </c>
      <c r="J7" s="6">
        <f t="shared" si="0"/>
        <v>-19257793</v>
      </c>
      <c r="K7" s="6">
        <f t="shared" si="0"/>
        <v>-50503787</v>
      </c>
      <c r="L7" s="6">
        <f t="shared" si="0"/>
        <v>-23012610</v>
      </c>
      <c r="M7" s="6">
        <f t="shared" si="0"/>
        <v>0</v>
      </c>
      <c r="N7" s="6">
        <f t="shared" si="0"/>
        <v>36517931</v>
      </c>
      <c r="O7" s="6">
        <f t="shared" si="0"/>
        <v>-50098322</v>
      </c>
      <c r="P7" s="6">
        <f t="shared" si="0"/>
        <v>-22258717</v>
      </c>
      <c r="Q7" s="6">
        <f t="shared" si="0"/>
        <v>-103</v>
      </c>
      <c r="R7" s="6">
        <f t="shared" si="0"/>
        <v>-17310850</v>
      </c>
      <c r="S7" s="6">
        <f t="shared" si="0"/>
        <v>-19813600</v>
      </c>
      <c r="T7" s="6">
        <f t="shared" si="0"/>
        <v>9402809</v>
      </c>
      <c r="U7" s="6">
        <f t="shared" si="0"/>
        <v>23033328</v>
      </c>
      <c r="V7" s="6">
        <f t="shared" si="0"/>
        <v>-40887574</v>
      </c>
      <c r="W7" s="6">
        <f t="shared" si="0"/>
        <v>11764921</v>
      </c>
      <c r="X7" s="6">
        <f t="shared" si="0"/>
        <v>-13258338</v>
      </c>
      <c r="Y7" s="6">
        <f t="shared" si="0"/>
        <v>-427</v>
      </c>
      <c r="Z7" s="6">
        <f t="shared" si="0"/>
        <v>-38828634</v>
      </c>
      <c r="AA7" s="6">
        <f t="shared" si="0"/>
        <v>-42788918</v>
      </c>
      <c r="AB7" s="6">
        <f t="shared" si="0"/>
        <v>-14179789</v>
      </c>
      <c r="AC7" s="6">
        <f t="shared" si="0"/>
        <v>-295635</v>
      </c>
      <c r="AD7" s="6">
        <f t="shared" si="0"/>
        <v>-87899518</v>
      </c>
      <c r="AE7" s="6">
        <f t="shared" si="0"/>
        <v>16498612</v>
      </c>
      <c r="AF7" s="6">
        <f t="shared" si="0"/>
        <v>-1794219</v>
      </c>
      <c r="AG7" s="6">
        <f t="shared" si="0"/>
        <v>763800</v>
      </c>
      <c r="AH7" s="6">
        <f t="shared" si="0"/>
        <v>-23670678</v>
      </c>
      <c r="AI7" s="6">
        <f t="shared" si="0"/>
        <v>-45839340</v>
      </c>
      <c r="AJ7" s="6">
        <f t="shared" si="0"/>
        <v>-69236499</v>
      </c>
      <c r="AK7" s="6">
        <f t="shared" si="0"/>
        <v>0</v>
      </c>
      <c r="AL7" s="6">
        <f t="shared" si="0"/>
        <v>-109403000</v>
      </c>
      <c r="AM7" s="6">
        <f t="shared" si="0"/>
        <v>-2920200</v>
      </c>
      <c r="AN7" s="6">
        <f t="shared" si="0"/>
        <v>-205889277</v>
      </c>
      <c r="AO7" s="6">
        <f t="shared" si="0"/>
        <v>7794000</v>
      </c>
      <c r="AP7" s="6">
        <f t="shared" si="0"/>
        <v>7753</v>
      </c>
      <c r="AQ7" s="6">
        <f t="shared" si="0"/>
        <v>-36325073</v>
      </c>
      <c r="AR7" s="6">
        <f t="shared" si="0"/>
        <v>-91943850</v>
      </c>
      <c r="AS7" s="6">
        <f t="shared" si="0"/>
        <v>8291151</v>
      </c>
      <c r="AT7" s="7">
        <f t="shared" si="0"/>
        <v>122532097</v>
      </c>
    </row>
    <row r="8" spans="1:46" ht="12.75">
      <c r="A8" s="67" t="s">
        <v>114</v>
      </c>
      <c r="B8" s="6">
        <v>2383433516</v>
      </c>
      <c r="C8" s="6">
        <v>1194875122</v>
      </c>
      <c r="D8" s="6">
        <v>-56351076</v>
      </c>
      <c r="E8" s="6">
        <v>12351320</v>
      </c>
      <c r="F8" s="6">
        <v>-4673702</v>
      </c>
      <c r="G8" s="6">
        <v>61557958</v>
      </c>
      <c r="H8" s="6">
        <v>126018398</v>
      </c>
      <c r="I8" s="6">
        <v>-13311189</v>
      </c>
      <c r="J8" s="6">
        <v>675000</v>
      </c>
      <c r="K8" s="6">
        <v>-10</v>
      </c>
      <c r="L8" s="6">
        <v>675</v>
      </c>
      <c r="M8" s="6">
        <v>222594812</v>
      </c>
      <c r="N8" s="6">
        <v>-36604088</v>
      </c>
      <c r="O8" s="6">
        <v>40503267</v>
      </c>
      <c r="P8" s="6">
        <v>35263036</v>
      </c>
      <c r="Q8" s="6">
        <v>-20</v>
      </c>
      <c r="R8" s="6">
        <v>6884796</v>
      </c>
      <c r="S8" s="6">
        <v>2130519</v>
      </c>
      <c r="T8" s="6">
        <v>9338269</v>
      </c>
      <c r="U8" s="6">
        <v>211000124</v>
      </c>
      <c r="V8" s="6">
        <v>3</v>
      </c>
      <c r="W8" s="6">
        <v>37352049</v>
      </c>
      <c r="X8" s="6">
        <v>19303817</v>
      </c>
      <c r="Y8" s="6">
        <v>196874769</v>
      </c>
      <c r="Z8" s="6">
        <v>-38828672</v>
      </c>
      <c r="AA8" s="6">
        <v>22533144</v>
      </c>
      <c r="AB8" s="6">
        <v>50665707</v>
      </c>
      <c r="AC8" s="6">
        <v>-6447283</v>
      </c>
      <c r="AD8" s="6">
        <v>7981391</v>
      </c>
      <c r="AE8" s="6">
        <v>87951855</v>
      </c>
      <c r="AF8" s="6">
        <v>122278778</v>
      </c>
      <c r="AG8" s="6">
        <v>647138</v>
      </c>
      <c r="AH8" s="6">
        <v>-33000546</v>
      </c>
      <c r="AI8" s="6">
        <v>20974088</v>
      </c>
      <c r="AJ8" s="6">
        <v>393745659</v>
      </c>
      <c r="AK8" s="6">
        <v>0</v>
      </c>
      <c r="AL8" s="6">
        <v>75441000</v>
      </c>
      <c r="AM8" s="6">
        <v>2712741</v>
      </c>
      <c r="AN8" s="6">
        <v>227957984</v>
      </c>
      <c r="AO8" s="6">
        <v>589881352</v>
      </c>
      <c r="AP8" s="6">
        <v>21740878</v>
      </c>
      <c r="AQ8" s="6">
        <v>46980815</v>
      </c>
      <c r="AR8" s="6">
        <v>25553365</v>
      </c>
      <c r="AS8" s="6">
        <v>120855115</v>
      </c>
      <c r="AT8" s="7">
        <v>-416440931</v>
      </c>
    </row>
    <row r="9" spans="1:46" ht="12.75">
      <c r="A9" s="67" t="s">
        <v>115</v>
      </c>
      <c r="B9" s="6">
        <v>29477247</v>
      </c>
      <c r="C9" s="6">
        <v>280314122</v>
      </c>
      <c r="D9" s="6">
        <v>-56351076</v>
      </c>
      <c r="E9" s="6">
        <v>-343140</v>
      </c>
      <c r="F9" s="6">
        <v>-4673703</v>
      </c>
      <c r="G9" s="6">
        <v>51725267</v>
      </c>
      <c r="H9" s="6">
        <v>-28114602</v>
      </c>
      <c r="I9" s="6">
        <v>-20646141</v>
      </c>
      <c r="J9" s="6">
        <v>-479000</v>
      </c>
      <c r="K9" s="6">
        <v>-11</v>
      </c>
      <c r="L9" s="6">
        <v>-234323</v>
      </c>
      <c r="M9" s="6">
        <v>-3585000</v>
      </c>
      <c r="N9" s="6">
        <v>-36604087</v>
      </c>
      <c r="O9" s="6">
        <v>-50098656</v>
      </c>
      <c r="P9" s="6">
        <v>35052109</v>
      </c>
      <c r="Q9" s="6">
        <v>-20</v>
      </c>
      <c r="R9" s="6">
        <v>11384797</v>
      </c>
      <c r="S9" s="6">
        <v>-17665482</v>
      </c>
      <c r="T9" s="6">
        <v>9338269</v>
      </c>
      <c r="U9" s="6">
        <v>6</v>
      </c>
      <c r="V9" s="6">
        <v>3</v>
      </c>
      <c r="W9" s="6">
        <v>3327217</v>
      </c>
      <c r="X9" s="6">
        <v>19303816</v>
      </c>
      <c r="Y9" s="6">
        <v>25663798</v>
      </c>
      <c r="Z9" s="6">
        <v>-38828672</v>
      </c>
      <c r="AA9" s="6">
        <v>-11374548</v>
      </c>
      <c r="AB9" s="6">
        <v>1455114</v>
      </c>
      <c r="AC9" s="6">
        <v>-510348</v>
      </c>
      <c r="AD9" s="6">
        <v>-291032872</v>
      </c>
      <c r="AE9" s="6">
        <v>41539853</v>
      </c>
      <c r="AF9" s="6">
        <v>-5823905</v>
      </c>
      <c r="AG9" s="6">
        <v>647138</v>
      </c>
      <c r="AH9" s="6">
        <v>-33000545</v>
      </c>
      <c r="AI9" s="6">
        <v>15804088</v>
      </c>
      <c r="AJ9" s="6">
        <v>393745659</v>
      </c>
      <c r="AK9" s="6">
        <v>0</v>
      </c>
      <c r="AL9" s="6">
        <v>1143</v>
      </c>
      <c r="AM9" s="6">
        <v>2212741</v>
      </c>
      <c r="AN9" s="6">
        <v>150913984</v>
      </c>
      <c r="AO9" s="6">
        <v>164673297</v>
      </c>
      <c r="AP9" s="6">
        <v>-35825520</v>
      </c>
      <c r="AQ9" s="6">
        <v>4504815</v>
      </c>
      <c r="AR9" s="6">
        <v>-1999977</v>
      </c>
      <c r="AS9" s="6">
        <v>111536161</v>
      </c>
      <c r="AT9" s="7">
        <v>-416440932</v>
      </c>
    </row>
    <row r="10" spans="1:46" ht="12.75">
      <c r="A10" s="67" t="s">
        <v>116</v>
      </c>
      <c r="B10" s="6">
        <f>IF((B142+B143)=0,0,(B144-(B149-(((B146+B147+B148)*(B141/(B142+B143)))-B145))))</f>
        <v>2312454474.05566</v>
      </c>
      <c r="C10" s="6">
        <f aca="true" t="shared" si="1" ref="C10:AT10">IF((C142+C143)=0,0,(C144-(C149-(((C146+C147+C148)*(C141/(C142+C143)))-C145))))</f>
        <v>397374143.9023502</v>
      </c>
      <c r="D10" s="6">
        <f t="shared" si="1"/>
        <v>47919621.47132216</v>
      </c>
      <c r="E10" s="6">
        <f t="shared" si="1"/>
        <v>13093941.459732145</v>
      </c>
      <c r="F10" s="6">
        <f t="shared" si="1"/>
        <v>-28915480.012968726</v>
      </c>
      <c r="G10" s="6">
        <f t="shared" si="1"/>
        <v>4317519.508006692</v>
      </c>
      <c r="H10" s="6">
        <f t="shared" si="1"/>
        <v>-29990095.42211704</v>
      </c>
      <c r="I10" s="6">
        <f t="shared" si="1"/>
        <v>7738823.440026503</v>
      </c>
      <c r="J10" s="6">
        <f t="shared" si="1"/>
        <v>-19822603.740490865</v>
      </c>
      <c r="K10" s="6">
        <f t="shared" si="1"/>
        <v>-36064365.428422265</v>
      </c>
      <c r="L10" s="6">
        <f t="shared" si="1"/>
        <v>8738628.185775485</v>
      </c>
      <c r="M10" s="6">
        <f t="shared" si="1"/>
        <v>34083538</v>
      </c>
      <c r="N10" s="6">
        <f t="shared" si="1"/>
        <v>165554142</v>
      </c>
      <c r="O10" s="6">
        <f t="shared" si="1"/>
        <v>32177399.082144797</v>
      </c>
      <c r="P10" s="6">
        <f t="shared" si="1"/>
        <v>5810563.92286649</v>
      </c>
      <c r="Q10" s="6">
        <f t="shared" si="1"/>
        <v>0</v>
      </c>
      <c r="R10" s="6">
        <f t="shared" si="1"/>
        <v>-1243421.756469355</v>
      </c>
      <c r="S10" s="6">
        <f t="shared" si="1"/>
        <v>-8762580.47774801</v>
      </c>
      <c r="T10" s="6">
        <f t="shared" si="1"/>
        <v>1942504.4037478194</v>
      </c>
      <c r="U10" s="6">
        <f t="shared" si="1"/>
        <v>-255902996.12768483</v>
      </c>
      <c r="V10" s="6">
        <f t="shared" si="1"/>
        <v>-17885.860440522396</v>
      </c>
      <c r="W10" s="6">
        <f t="shared" si="1"/>
        <v>50427969.914087296</v>
      </c>
      <c r="X10" s="6">
        <f t="shared" si="1"/>
        <v>-20459224.229556873</v>
      </c>
      <c r="Y10" s="6">
        <f t="shared" si="1"/>
        <v>121826915.33682403</v>
      </c>
      <c r="Z10" s="6">
        <f t="shared" si="1"/>
        <v>0</v>
      </c>
      <c r="AA10" s="6">
        <f t="shared" si="1"/>
        <v>22122743.22796824</v>
      </c>
      <c r="AB10" s="6">
        <f t="shared" si="1"/>
        <v>20801951</v>
      </c>
      <c r="AC10" s="6">
        <f t="shared" si="1"/>
        <v>-12073453.778303144</v>
      </c>
      <c r="AD10" s="6">
        <f t="shared" si="1"/>
        <v>688412600.1930571</v>
      </c>
      <c r="AE10" s="6">
        <f t="shared" si="1"/>
        <v>41699299.473498456</v>
      </c>
      <c r="AF10" s="6">
        <f t="shared" si="1"/>
        <v>22048360.590788186</v>
      </c>
      <c r="AG10" s="6">
        <f t="shared" si="1"/>
        <v>-33895619.62520419</v>
      </c>
      <c r="AH10" s="6">
        <f t="shared" si="1"/>
        <v>-104174823.15243676</v>
      </c>
      <c r="AI10" s="6">
        <f t="shared" si="1"/>
        <v>51321598.830893725</v>
      </c>
      <c r="AJ10" s="6">
        <f t="shared" si="1"/>
        <v>169883151.54706615</v>
      </c>
      <c r="AK10" s="6">
        <f t="shared" si="1"/>
        <v>0</v>
      </c>
      <c r="AL10" s="6">
        <f t="shared" si="1"/>
        <v>75816764.97766414</v>
      </c>
      <c r="AM10" s="6">
        <f t="shared" si="1"/>
        <v>5147245.661672866</v>
      </c>
      <c r="AN10" s="6">
        <f t="shared" si="1"/>
        <v>13732044.002952069</v>
      </c>
      <c r="AO10" s="6">
        <f t="shared" si="1"/>
        <v>0</v>
      </c>
      <c r="AP10" s="6">
        <f t="shared" si="1"/>
        <v>5372940.680960817</v>
      </c>
      <c r="AQ10" s="6">
        <f t="shared" si="1"/>
        <v>48676284.94851877</v>
      </c>
      <c r="AR10" s="6">
        <f t="shared" si="1"/>
        <v>26063265.977911904</v>
      </c>
      <c r="AS10" s="6">
        <f t="shared" si="1"/>
        <v>6529390.147464246</v>
      </c>
      <c r="AT10" s="7">
        <f t="shared" si="1"/>
        <v>536585091.56189334</v>
      </c>
    </row>
    <row r="11" spans="1:46" ht="12.75">
      <c r="A11" s="67" t="s">
        <v>117</v>
      </c>
      <c r="B11" s="8">
        <f>IF(((B150+B151+(B152*B153/100))/12)=0,0,B8/((B150+B151+(B152*B153/100))/12))</f>
        <v>7.078067468732038</v>
      </c>
      <c r="C11" s="8">
        <f aca="true" t="shared" si="2" ref="C11:AT11">IF(((C150+C151+(C152*C153/100))/12)=0,0,C8/((C150+C151+(C152*C153/100))/12))</f>
        <v>2.041628740875647</v>
      </c>
      <c r="D11" s="8">
        <f t="shared" si="2"/>
        <v>-3.9133672771395718</v>
      </c>
      <c r="E11" s="8">
        <f t="shared" si="2"/>
        <v>0.918194332494252</v>
      </c>
      <c r="F11" s="8">
        <f t="shared" si="2"/>
        <v>-1.3468213673491674</v>
      </c>
      <c r="G11" s="8">
        <f t="shared" si="2"/>
        <v>2.2533477829436794</v>
      </c>
      <c r="H11" s="8">
        <f t="shared" si="2"/>
        <v>6.360331095529125</v>
      </c>
      <c r="I11" s="8">
        <f t="shared" si="2"/>
        <v>-1.4160954206036414</v>
      </c>
      <c r="J11" s="8">
        <f t="shared" si="2"/>
        <v>0.15488353049152676</v>
      </c>
      <c r="K11" s="8">
        <f t="shared" si="2"/>
        <v>-2.198112773423353E-07</v>
      </c>
      <c r="L11" s="8">
        <f t="shared" si="2"/>
        <v>8.456710368983061E-05</v>
      </c>
      <c r="M11" s="8">
        <f t="shared" si="2"/>
        <v>24.681296385924238</v>
      </c>
      <c r="N11" s="8">
        <f t="shared" si="2"/>
        <v>-2.865286608598125</v>
      </c>
      <c r="O11" s="8">
        <f t="shared" si="2"/>
        <v>2.261328844072412</v>
      </c>
      <c r="P11" s="8">
        <f t="shared" si="2"/>
        <v>5.821670893948574</v>
      </c>
      <c r="Q11" s="8">
        <f t="shared" si="2"/>
        <v>-1.4609132869220985E-06</v>
      </c>
      <c r="R11" s="8">
        <f t="shared" si="2"/>
        <v>0.8333654470637786</v>
      </c>
      <c r="S11" s="8">
        <f t="shared" si="2"/>
        <v>0.1264074050539882</v>
      </c>
      <c r="T11" s="8">
        <f t="shared" si="2"/>
        <v>1.8883341304182657</v>
      </c>
      <c r="U11" s="8">
        <f t="shared" si="2"/>
        <v>2.2524752914147537</v>
      </c>
      <c r="V11" s="8">
        <f t="shared" si="2"/>
        <v>2.2563558017379018E-07</v>
      </c>
      <c r="W11" s="8">
        <f t="shared" si="2"/>
        <v>12.663404272006078</v>
      </c>
      <c r="X11" s="8">
        <f t="shared" si="2"/>
        <v>4.689176861497664</v>
      </c>
      <c r="Y11" s="8">
        <f t="shared" si="2"/>
        <v>4.53178768105428</v>
      </c>
      <c r="Z11" s="8">
        <f t="shared" si="2"/>
        <v>-3.2099133715771395</v>
      </c>
      <c r="AA11" s="8">
        <f t="shared" si="2"/>
        <v>1.8741585787276624</v>
      </c>
      <c r="AB11" s="8">
        <f t="shared" si="2"/>
        <v>6.73895539163076</v>
      </c>
      <c r="AC11" s="8">
        <f t="shared" si="2"/>
        <v>-1.1222140435943466</v>
      </c>
      <c r="AD11" s="8">
        <f t="shared" si="2"/>
        <v>0.15919235155102507</v>
      </c>
      <c r="AE11" s="8">
        <f t="shared" si="2"/>
        <v>6.642990692855245</v>
      </c>
      <c r="AF11" s="8">
        <f t="shared" si="2"/>
        <v>10.19902144632594</v>
      </c>
      <c r="AG11" s="8">
        <f t="shared" si="2"/>
        <v>0.05812168672624791</v>
      </c>
      <c r="AH11" s="8">
        <f t="shared" si="2"/>
        <v>-3.738739880687304</v>
      </c>
      <c r="AI11" s="8">
        <f t="shared" si="2"/>
        <v>0.8084104469451117</v>
      </c>
      <c r="AJ11" s="8">
        <f t="shared" si="2"/>
        <v>23.225163400755044</v>
      </c>
      <c r="AK11" s="8">
        <f t="shared" si="2"/>
        <v>0</v>
      </c>
      <c r="AL11" s="8">
        <f t="shared" si="2"/>
        <v>4.261611579589681</v>
      </c>
      <c r="AM11" s="8">
        <f t="shared" si="2"/>
        <v>0.21132271499631353</v>
      </c>
      <c r="AN11" s="8">
        <f t="shared" si="2"/>
        <v>3.7018409441693456</v>
      </c>
      <c r="AO11" s="8">
        <f t="shared" si="2"/>
        <v>6.048097325298111</v>
      </c>
      <c r="AP11" s="8">
        <f t="shared" si="2"/>
        <v>1.1475764580998489</v>
      </c>
      <c r="AQ11" s="8">
        <f t="shared" si="2"/>
        <v>3.523509637715419</v>
      </c>
      <c r="AR11" s="8">
        <f t="shared" si="2"/>
        <v>1.4837978591041574</v>
      </c>
      <c r="AS11" s="8">
        <f t="shared" si="2"/>
        <v>18.760186351990225</v>
      </c>
      <c r="AT11" s="9">
        <f t="shared" si="2"/>
        <v>-15.601408459668246</v>
      </c>
    </row>
    <row r="12" spans="1:46" ht="12.75">
      <c r="A12" s="68" t="s">
        <v>118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1"/>
    </row>
    <row r="13" spans="1:46" ht="12.75">
      <c r="A13" s="67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3"/>
    </row>
    <row r="14" spans="1:46" ht="12.75">
      <c r="A14" s="69" t="s">
        <v>120</v>
      </c>
      <c r="B14" s="14">
        <f>IF(B154=0,0,(B5-B154)*100/B154)</f>
        <v>20.125992977540175</v>
      </c>
      <c r="C14" s="14">
        <f aca="true" t="shared" si="3" ref="C14:AT14">IF(C154=0,0,(C5-C154)*100/C154)</f>
        <v>9.432357351363796</v>
      </c>
      <c r="D14" s="14">
        <f t="shared" si="3"/>
        <v>7.587189668897448</v>
      </c>
      <c r="E14" s="14">
        <f t="shared" si="3"/>
        <v>4.781199613158109</v>
      </c>
      <c r="F14" s="14">
        <f t="shared" si="3"/>
        <v>11.197202949302028</v>
      </c>
      <c r="G14" s="14">
        <f t="shared" si="3"/>
        <v>35.024764604903005</v>
      </c>
      <c r="H14" s="14">
        <f t="shared" si="3"/>
        <v>82.71612523792658</v>
      </c>
      <c r="I14" s="14">
        <f t="shared" si="3"/>
        <v>30.598035592175954</v>
      </c>
      <c r="J14" s="14">
        <f t="shared" si="3"/>
        <v>12.072114094124178</v>
      </c>
      <c r="K14" s="14">
        <f t="shared" si="3"/>
        <v>3.1784588782267194</v>
      </c>
      <c r="L14" s="14">
        <f t="shared" si="3"/>
        <v>14.854803382248818</v>
      </c>
      <c r="M14" s="14">
        <f t="shared" si="3"/>
        <v>-5.40953573068971</v>
      </c>
      <c r="N14" s="14">
        <f t="shared" si="3"/>
        <v>52.19849989554075</v>
      </c>
      <c r="O14" s="14">
        <f t="shared" si="3"/>
        <v>17.138137997854113</v>
      </c>
      <c r="P14" s="14">
        <f t="shared" si="3"/>
        <v>16.950346211829416</v>
      </c>
      <c r="Q14" s="14">
        <f t="shared" si="3"/>
        <v>15.087598373526953</v>
      </c>
      <c r="R14" s="14">
        <f t="shared" si="3"/>
        <v>16.881829231733352</v>
      </c>
      <c r="S14" s="14">
        <f t="shared" si="3"/>
        <v>9.29356368188837</v>
      </c>
      <c r="T14" s="14">
        <f t="shared" si="3"/>
        <v>35.493646744771695</v>
      </c>
      <c r="U14" s="14">
        <f t="shared" si="3"/>
        <v>9.76502538403927</v>
      </c>
      <c r="V14" s="14">
        <f t="shared" si="3"/>
        <v>3.276367734256796</v>
      </c>
      <c r="W14" s="14">
        <f t="shared" si="3"/>
        <v>2.0295178866093457</v>
      </c>
      <c r="X14" s="14">
        <f t="shared" si="3"/>
        <v>-9.281750111209554</v>
      </c>
      <c r="Y14" s="14">
        <f t="shared" si="3"/>
        <v>22.92555096944124</v>
      </c>
      <c r="Z14" s="14">
        <f t="shared" si="3"/>
        <v>54.70875098257122</v>
      </c>
      <c r="AA14" s="14">
        <f t="shared" si="3"/>
        <v>-6.052075751794697</v>
      </c>
      <c r="AB14" s="14">
        <f t="shared" si="3"/>
        <v>0.5860734199776076</v>
      </c>
      <c r="AC14" s="14">
        <f t="shared" si="3"/>
        <v>-14.602209676514892</v>
      </c>
      <c r="AD14" s="14">
        <f t="shared" si="3"/>
        <v>-18.618322529951737</v>
      </c>
      <c r="AE14" s="14">
        <f t="shared" si="3"/>
        <v>42.56758462027715</v>
      </c>
      <c r="AF14" s="14">
        <f t="shared" si="3"/>
        <v>23.292120403141837</v>
      </c>
      <c r="AG14" s="14">
        <f t="shared" si="3"/>
        <v>18.546045660763266</v>
      </c>
      <c r="AH14" s="14">
        <f t="shared" si="3"/>
        <v>7.671899496397155</v>
      </c>
      <c r="AI14" s="14">
        <f t="shared" si="3"/>
        <v>30.08333286407448</v>
      </c>
      <c r="AJ14" s="14">
        <f t="shared" si="3"/>
        <v>8.495014476236072</v>
      </c>
      <c r="AK14" s="14">
        <f t="shared" si="3"/>
        <v>-100</v>
      </c>
      <c r="AL14" s="14">
        <f t="shared" si="3"/>
        <v>26.89121143515699</v>
      </c>
      <c r="AM14" s="14">
        <f t="shared" si="3"/>
        <v>24.546997342953386</v>
      </c>
      <c r="AN14" s="14">
        <f t="shared" si="3"/>
        <v>5.869552185428469</v>
      </c>
      <c r="AO14" s="14">
        <f t="shared" si="3"/>
        <v>44.28060088133369</v>
      </c>
      <c r="AP14" s="14">
        <f t="shared" si="3"/>
        <v>-2.820348932565831</v>
      </c>
      <c r="AQ14" s="14">
        <f t="shared" si="3"/>
        <v>23.30389607895043</v>
      </c>
      <c r="AR14" s="14">
        <f t="shared" si="3"/>
        <v>-17.925090681645216</v>
      </c>
      <c r="AS14" s="14">
        <f t="shared" si="3"/>
        <v>29.853049754189023</v>
      </c>
      <c r="AT14" s="15">
        <f t="shared" si="3"/>
        <v>-14.764027223681095</v>
      </c>
    </row>
    <row r="15" spans="1:46" ht="12.75">
      <c r="A15" s="70" t="s">
        <v>121</v>
      </c>
      <c r="B15" s="16">
        <f>IF(B156=0,0,(B155-B156)*100/B156)</f>
        <v>13.327305165049308</v>
      </c>
      <c r="C15" s="16">
        <f aca="true" t="shared" si="4" ref="C15:AT15">IF(C156=0,0,(C155-C156)*100/C156)</f>
        <v>9.567501036415198</v>
      </c>
      <c r="D15" s="16">
        <f t="shared" si="4"/>
        <v>4.799996666996457</v>
      </c>
      <c r="E15" s="16">
        <f t="shared" si="4"/>
        <v>9.996365758840566</v>
      </c>
      <c r="F15" s="16">
        <f t="shared" si="4"/>
        <v>8.913911874896735</v>
      </c>
      <c r="G15" s="16">
        <f t="shared" si="4"/>
        <v>14.739449401168796</v>
      </c>
      <c r="H15" s="16">
        <f t="shared" si="4"/>
        <v>24.286637135254235</v>
      </c>
      <c r="I15" s="16">
        <f t="shared" si="4"/>
        <v>-12.595990596973465</v>
      </c>
      <c r="J15" s="16">
        <f t="shared" si="4"/>
        <v>10.000011424615247</v>
      </c>
      <c r="K15" s="16">
        <f t="shared" si="4"/>
        <v>4.104328797970887</v>
      </c>
      <c r="L15" s="16">
        <f t="shared" si="4"/>
        <v>3.1623181455391416</v>
      </c>
      <c r="M15" s="16">
        <f t="shared" si="4"/>
        <v>0</v>
      </c>
      <c r="N15" s="16">
        <f t="shared" si="4"/>
        <v>1.9372259925870408</v>
      </c>
      <c r="O15" s="16">
        <f t="shared" si="4"/>
        <v>10.882207063692588</v>
      </c>
      <c r="P15" s="16">
        <f t="shared" si="4"/>
        <v>18.37121212121212</v>
      </c>
      <c r="Q15" s="16">
        <f t="shared" si="4"/>
        <v>34.00287275019354</v>
      </c>
      <c r="R15" s="16">
        <f t="shared" si="4"/>
        <v>-39.22707521854795</v>
      </c>
      <c r="S15" s="16">
        <f t="shared" si="4"/>
        <v>30.80419925953051</v>
      </c>
      <c r="T15" s="16">
        <f t="shared" si="4"/>
        <v>26.876317280264555</v>
      </c>
      <c r="U15" s="16">
        <f t="shared" si="4"/>
        <v>0</v>
      </c>
      <c r="V15" s="16">
        <f t="shared" si="4"/>
        <v>13.662950667817396</v>
      </c>
      <c r="W15" s="16">
        <f t="shared" si="4"/>
        <v>13.988314546006217</v>
      </c>
      <c r="X15" s="16">
        <f t="shared" si="4"/>
        <v>6.1999918937464855</v>
      </c>
      <c r="Y15" s="16">
        <f t="shared" si="4"/>
        <v>6.6323994780253255</v>
      </c>
      <c r="Z15" s="16">
        <f t="shared" si="4"/>
        <v>-19.446088187433702</v>
      </c>
      <c r="AA15" s="16">
        <f t="shared" si="4"/>
        <v>40.16412624309012</v>
      </c>
      <c r="AB15" s="16">
        <f t="shared" si="4"/>
        <v>0</v>
      </c>
      <c r="AC15" s="16">
        <f t="shared" si="4"/>
        <v>7.613636363636363</v>
      </c>
      <c r="AD15" s="16">
        <f t="shared" si="4"/>
        <v>0</v>
      </c>
      <c r="AE15" s="16">
        <f t="shared" si="4"/>
        <v>4.799998003882172</v>
      </c>
      <c r="AF15" s="16">
        <f t="shared" si="4"/>
        <v>51.650564764682485</v>
      </c>
      <c r="AG15" s="16">
        <f t="shared" si="4"/>
        <v>47.04547872506868</v>
      </c>
      <c r="AH15" s="16">
        <f t="shared" si="4"/>
        <v>-20.65545301180907</v>
      </c>
      <c r="AI15" s="16">
        <f t="shared" si="4"/>
        <v>0</v>
      </c>
      <c r="AJ15" s="16">
        <f t="shared" si="4"/>
        <v>0</v>
      </c>
      <c r="AK15" s="16">
        <f t="shared" si="4"/>
        <v>-100</v>
      </c>
      <c r="AL15" s="16">
        <f t="shared" si="4"/>
        <v>6.231270634892886</v>
      </c>
      <c r="AM15" s="16">
        <f t="shared" si="4"/>
        <v>96.50185465887851</v>
      </c>
      <c r="AN15" s="16">
        <f t="shared" si="4"/>
        <v>-10.60256824989409</v>
      </c>
      <c r="AO15" s="16">
        <f t="shared" si="4"/>
        <v>0</v>
      </c>
      <c r="AP15" s="16">
        <f t="shared" si="4"/>
        <v>11.833926686461412</v>
      </c>
      <c r="AQ15" s="16">
        <f t="shared" si="4"/>
        <v>4.3</v>
      </c>
      <c r="AR15" s="16">
        <f t="shared" si="4"/>
        <v>55.46666666666667</v>
      </c>
      <c r="AS15" s="16">
        <f t="shared" si="4"/>
        <v>184.436</v>
      </c>
      <c r="AT15" s="17">
        <f t="shared" si="4"/>
        <v>0</v>
      </c>
    </row>
    <row r="16" spans="1:46" ht="12.75">
      <c r="A16" s="70" t="s">
        <v>122</v>
      </c>
      <c r="B16" s="16">
        <f>IF(B158=0,0,(B157-B158)*100/B158)</f>
        <v>9.735733573808478</v>
      </c>
      <c r="C16" s="16">
        <f aca="true" t="shared" si="5" ref="C16:AT16">IF(C158=0,0,(C157-C158)*100/C158)</f>
        <v>10.592535888347884</v>
      </c>
      <c r="D16" s="16">
        <f t="shared" si="5"/>
        <v>12.61865614467722</v>
      </c>
      <c r="E16" s="16">
        <f t="shared" si="5"/>
        <v>3.4088662637766083</v>
      </c>
      <c r="F16" s="16">
        <f t="shared" si="5"/>
        <v>10.607109888726113</v>
      </c>
      <c r="G16" s="16">
        <f t="shared" si="5"/>
        <v>16.97524022129477</v>
      </c>
      <c r="H16" s="16">
        <f t="shared" si="5"/>
        <v>11.967567838171812</v>
      </c>
      <c r="I16" s="16">
        <f t="shared" si="5"/>
        <v>91.30904025973086</v>
      </c>
      <c r="J16" s="16">
        <f t="shared" si="5"/>
        <v>13.942387841991549</v>
      </c>
      <c r="K16" s="16">
        <f t="shared" si="5"/>
        <v>7.008526071294676</v>
      </c>
      <c r="L16" s="16">
        <f t="shared" si="5"/>
        <v>5.999973899539327</v>
      </c>
      <c r="M16" s="16">
        <f t="shared" si="5"/>
        <v>0</v>
      </c>
      <c r="N16" s="16">
        <f t="shared" si="5"/>
        <v>0</v>
      </c>
      <c r="O16" s="16">
        <f t="shared" si="5"/>
        <v>0</v>
      </c>
      <c r="P16" s="16">
        <f t="shared" si="5"/>
        <v>3.6978496051233023</v>
      </c>
      <c r="Q16" s="16">
        <f t="shared" si="5"/>
        <v>-15.91344888299021</v>
      </c>
      <c r="R16" s="16">
        <f t="shared" si="5"/>
        <v>0</v>
      </c>
      <c r="S16" s="16">
        <f t="shared" si="5"/>
        <v>-8.466871249423484</v>
      </c>
      <c r="T16" s="16">
        <f t="shared" si="5"/>
        <v>82.6013318898612</v>
      </c>
      <c r="U16" s="16">
        <f t="shared" si="5"/>
        <v>0</v>
      </c>
      <c r="V16" s="16">
        <f t="shared" si="5"/>
        <v>20.681760017031472</v>
      </c>
      <c r="W16" s="16">
        <f t="shared" si="5"/>
        <v>8.615893376089788</v>
      </c>
      <c r="X16" s="16">
        <f t="shared" si="5"/>
        <v>6.2</v>
      </c>
      <c r="Y16" s="16">
        <f t="shared" si="5"/>
        <v>13.358974065633715</v>
      </c>
      <c r="Z16" s="16">
        <f t="shared" si="5"/>
        <v>0</v>
      </c>
      <c r="AA16" s="16">
        <f t="shared" si="5"/>
        <v>88.80354015363612</v>
      </c>
      <c r="AB16" s="16">
        <f t="shared" si="5"/>
        <v>0</v>
      </c>
      <c r="AC16" s="16">
        <f t="shared" si="5"/>
        <v>33.62543352601156</v>
      </c>
      <c r="AD16" s="16">
        <f t="shared" si="5"/>
        <v>0</v>
      </c>
      <c r="AE16" s="16">
        <f t="shared" si="5"/>
        <v>13.77482781375164</v>
      </c>
      <c r="AF16" s="16">
        <f t="shared" si="5"/>
        <v>28.9303089850465</v>
      </c>
      <c r="AG16" s="16">
        <f t="shared" si="5"/>
        <v>19.745474895441046</v>
      </c>
      <c r="AH16" s="16">
        <f t="shared" si="5"/>
        <v>99.8683358523586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  <c r="AN16" s="16">
        <f t="shared" si="5"/>
        <v>14.257362972413086</v>
      </c>
      <c r="AO16" s="16">
        <f t="shared" si="5"/>
        <v>0</v>
      </c>
      <c r="AP16" s="16">
        <f t="shared" si="5"/>
        <v>13</v>
      </c>
      <c r="AQ16" s="16">
        <f t="shared" si="5"/>
        <v>0</v>
      </c>
      <c r="AR16" s="16">
        <f t="shared" si="5"/>
        <v>-22.919700565135507</v>
      </c>
      <c r="AS16" s="16">
        <f t="shared" si="5"/>
        <v>0</v>
      </c>
      <c r="AT16" s="17">
        <f t="shared" si="5"/>
        <v>0</v>
      </c>
    </row>
    <row r="17" spans="1:46" ht="12.75">
      <c r="A17" s="70" t="s">
        <v>123</v>
      </c>
      <c r="B17" s="16">
        <f>IF(B160=0,0,(B159-B160)*100/B160)</f>
        <v>10.999999870484938</v>
      </c>
      <c r="C17" s="16">
        <f aca="true" t="shared" si="6" ref="C17:AT17">IF(C160=0,0,(C159-C160)*100/C160)</f>
        <v>14.596147754335801</v>
      </c>
      <c r="D17" s="16">
        <f t="shared" si="6"/>
        <v>5.393713470066511</v>
      </c>
      <c r="E17" s="16">
        <f t="shared" si="6"/>
        <v>9.081771664008507</v>
      </c>
      <c r="F17" s="16">
        <f t="shared" si="6"/>
        <v>50.68324216618288</v>
      </c>
      <c r="G17" s="16">
        <f t="shared" si="6"/>
        <v>7.990583227954833</v>
      </c>
      <c r="H17" s="16">
        <f t="shared" si="6"/>
        <v>-14.688283164934631</v>
      </c>
      <c r="I17" s="16">
        <f t="shared" si="6"/>
        <v>-2.325363601097273</v>
      </c>
      <c r="J17" s="16">
        <f t="shared" si="6"/>
        <v>11.729832558973087</v>
      </c>
      <c r="K17" s="16">
        <f t="shared" si="6"/>
        <v>-4.053124110932525</v>
      </c>
      <c r="L17" s="16">
        <f t="shared" si="6"/>
        <v>6.000012928715937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0</v>
      </c>
      <c r="Q17" s="16">
        <f t="shared" si="6"/>
        <v>0</v>
      </c>
      <c r="R17" s="16">
        <f t="shared" si="6"/>
        <v>0</v>
      </c>
      <c r="S17" s="16">
        <f t="shared" si="6"/>
        <v>0</v>
      </c>
      <c r="T17" s="16">
        <f t="shared" si="6"/>
        <v>0</v>
      </c>
      <c r="U17" s="16">
        <f t="shared" si="6"/>
        <v>72.22792911950047</v>
      </c>
      <c r="V17" s="16">
        <f t="shared" si="6"/>
        <v>-100</v>
      </c>
      <c r="W17" s="16">
        <f t="shared" si="6"/>
        <v>-100</v>
      </c>
      <c r="X17" s="16">
        <f t="shared" si="6"/>
        <v>-100</v>
      </c>
      <c r="Y17" s="16">
        <f t="shared" si="6"/>
        <v>0</v>
      </c>
      <c r="Z17" s="16">
        <f t="shared" si="6"/>
        <v>0</v>
      </c>
      <c r="AA17" s="16">
        <f t="shared" si="6"/>
        <v>-100</v>
      </c>
      <c r="AB17" s="16">
        <f t="shared" si="6"/>
        <v>0</v>
      </c>
      <c r="AC17" s="16">
        <f t="shared" si="6"/>
        <v>-100</v>
      </c>
      <c r="AD17" s="16">
        <f t="shared" si="6"/>
        <v>-54.84762102462899</v>
      </c>
      <c r="AE17" s="16">
        <f t="shared" si="6"/>
        <v>0</v>
      </c>
      <c r="AF17" s="16">
        <f t="shared" si="6"/>
        <v>0</v>
      </c>
      <c r="AG17" s="16">
        <f t="shared" si="6"/>
        <v>0</v>
      </c>
      <c r="AH17" s="16">
        <f t="shared" si="6"/>
        <v>0</v>
      </c>
      <c r="AI17" s="16">
        <f t="shared" si="6"/>
        <v>24.13888141890649</v>
      </c>
      <c r="AJ17" s="16">
        <f t="shared" si="6"/>
        <v>0</v>
      </c>
      <c r="AK17" s="16">
        <f t="shared" si="6"/>
        <v>0</v>
      </c>
      <c r="AL17" s="16">
        <f t="shared" si="6"/>
        <v>0</v>
      </c>
      <c r="AM17" s="16">
        <f t="shared" si="6"/>
        <v>0</v>
      </c>
      <c r="AN17" s="16">
        <f t="shared" si="6"/>
        <v>0</v>
      </c>
      <c r="AO17" s="16">
        <f t="shared" si="6"/>
        <v>106.2866928457834</v>
      </c>
      <c r="AP17" s="16">
        <f t="shared" si="6"/>
        <v>0</v>
      </c>
      <c r="AQ17" s="16">
        <f t="shared" si="6"/>
        <v>0</v>
      </c>
      <c r="AR17" s="16">
        <f t="shared" si="6"/>
        <v>0</v>
      </c>
      <c r="AS17" s="16">
        <f t="shared" si="6"/>
        <v>0</v>
      </c>
      <c r="AT17" s="17">
        <f t="shared" si="6"/>
        <v>65.35510979336912</v>
      </c>
    </row>
    <row r="18" spans="1:46" ht="12.75">
      <c r="A18" s="70" t="s">
        <v>124</v>
      </c>
      <c r="B18" s="16">
        <f>IF(B162=0,0,(B161-B162)*100/B162)</f>
        <v>11.590165211709078</v>
      </c>
      <c r="C18" s="16">
        <f aca="true" t="shared" si="7" ref="C18:AT18">IF(C162=0,0,(C161-C162)*100/C162)</f>
        <v>10.945221918501804</v>
      </c>
      <c r="D18" s="16">
        <f t="shared" si="7"/>
        <v>8.906136570448556</v>
      </c>
      <c r="E18" s="16">
        <f t="shared" si="7"/>
        <v>5.245930274932038</v>
      </c>
      <c r="F18" s="16">
        <f t="shared" si="7"/>
        <v>14.817020159951948</v>
      </c>
      <c r="G18" s="16">
        <f t="shared" si="7"/>
        <v>13.443083803253066</v>
      </c>
      <c r="H18" s="16">
        <f t="shared" si="7"/>
        <v>13.807890101902986</v>
      </c>
      <c r="I18" s="16">
        <f t="shared" si="7"/>
        <v>18.002576136467056</v>
      </c>
      <c r="J18" s="16">
        <f t="shared" si="7"/>
        <v>13.81834276522171</v>
      </c>
      <c r="K18" s="16">
        <f t="shared" si="7"/>
        <v>3.682531058558675</v>
      </c>
      <c r="L18" s="16">
        <f t="shared" si="7"/>
        <v>1.6223919640087556</v>
      </c>
      <c r="M18" s="16">
        <f t="shared" si="7"/>
        <v>0</v>
      </c>
      <c r="N18" s="16">
        <f t="shared" si="7"/>
        <v>2.2707299067352062</v>
      </c>
      <c r="O18" s="16">
        <f t="shared" si="7"/>
        <v>8.822481170712106</v>
      </c>
      <c r="P18" s="16">
        <f t="shared" si="7"/>
        <v>18.289473795933812</v>
      </c>
      <c r="Q18" s="16">
        <f t="shared" si="7"/>
        <v>1.3213789701571137</v>
      </c>
      <c r="R18" s="16">
        <f t="shared" si="7"/>
        <v>-38.6317617556812</v>
      </c>
      <c r="S18" s="16">
        <f t="shared" si="7"/>
        <v>3.447917089656317</v>
      </c>
      <c r="T18" s="16">
        <f t="shared" si="7"/>
        <v>59.309505275411986</v>
      </c>
      <c r="U18" s="16">
        <f t="shared" si="7"/>
        <v>55.39790790930734</v>
      </c>
      <c r="V18" s="16">
        <f t="shared" si="7"/>
        <v>-2.961481091526834</v>
      </c>
      <c r="W18" s="16">
        <f t="shared" si="7"/>
        <v>-26.793629527812406</v>
      </c>
      <c r="X18" s="16">
        <f t="shared" si="7"/>
        <v>-25.932363477705028</v>
      </c>
      <c r="Y18" s="16">
        <f t="shared" si="7"/>
        <v>11.02722496592867</v>
      </c>
      <c r="Z18" s="16">
        <f t="shared" si="7"/>
        <v>194.73583171762363</v>
      </c>
      <c r="AA18" s="16">
        <f t="shared" si="7"/>
        <v>28.484397813182916</v>
      </c>
      <c r="AB18" s="16">
        <f t="shared" si="7"/>
        <v>0</v>
      </c>
      <c r="AC18" s="16">
        <f t="shared" si="7"/>
        <v>-10.860491322965968</v>
      </c>
      <c r="AD18" s="16">
        <f t="shared" si="7"/>
        <v>-61.10452471564661</v>
      </c>
      <c r="AE18" s="16">
        <f t="shared" si="7"/>
        <v>9.531093909967064</v>
      </c>
      <c r="AF18" s="16">
        <f t="shared" si="7"/>
        <v>30.895048762488628</v>
      </c>
      <c r="AG18" s="16">
        <f t="shared" si="7"/>
        <v>26.50744988884337</v>
      </c>
      <c r="AH18" s="16">
        <f t="shared" si="7"/>
        <v>37.2275081090829</v>
      </c>
      <c r="AI18" s="16">
        <f t="shared" si="7"/>
        <v>11.322977891049216</v>
      </c>
      <c r="AJ18" s="16">
        <f t="shared" si="7"/>
        <v>7.342716666666667</v>
      </c>
      <c r="AK18" s="16">
        <f t="shared" si="7"/>
        <v>-100</v>
      </c>
      <c r="AL18" s="16">
        <f t="shared" si="7"/>
        <v>6.2223844539328645</v>
      </c>
      <c r="AM18" s="16">
        <f t="shared" si="7"/>
        <v>94.77022186536693</v>
      </c>
      <c r="AN18" s="16">
        <f t="shared" si="7"/>
        <v>4.834703339100723</v>
      </c>
      <c r="AO18" s="16">
        <f t="shared" si="7"/>
        <v>106.2866928457834</v>
      </c>
      <c r="AP18" s="16">
        <f t="shared" si="7"/>
        <v>11.824524918560238</v>
      </c>
      <c r="AQ18" s="16">
        <f t="shared" si="7"/>
        <v>-0.56</v>
      </c>
      <c r="AR18" s="16">
        <f t="shared" si="7"/>
        <v>2.994030373297879</v>
      </c>
      <c r="AS18" s="16">
        <f t="shared" si="7"/>
        <v>197.55304761904762</v>
      </c>
      <c r="AT18" s="17">
        <f t="shared" si="7"/>
        <v>58.62186625574847</v>
      </c>
    </row>
    <row r="19" spans="1:46" ht="12.75">
      <c r="A19" s="70" t="s">
        <v>125</v>
      </c>
      <c r="B19" s="16">
        <f>IF(B164=0,0,(B163-B164)*100/B164)</f>
        <v>50.78897343290523</v>
      </c>
      <c r="C19" s="16">
        <f aca="true" t="shared" si="8" ref="C19:AT19">IF(C164=0,0,(C163-C164)*100/C164)</f>
        <v>-1.0044596693057664</v>
      </c>
      <c r="D19" s="16">
        <f t="shared" si="8"/>
        <v>5.524989677457019</v>
      </c>
      <c r="E19" s="16">
        <f t="shared" si="8"/>
        <v>3.6531285706295495</v>
      </c>
      <c r="F19" s="16">
        <f t="shared" si="8"/>
        <v>7.420572980378725</v>
      </c>
      <c r="G19" s="16">
        <f t="shared" si="8"/>
        <v>560.7032599393137</v>
      </c>
      <c r="H19" s="16">
        <f t="shared" si="8"/>
        <v>0</v>
      </c>
      <c r="I19" s="16">
        <f t="shared" si="8"/>
        <v>13.50157566274491</v>
      </c>
      <c r="J19" s="16">
        <f t="shared" si="8"/>
        <v>8.652728963843682</v>
      </c>
      <c r="K19" s="16">
        <f t="shared" si="8"/>
        <v>4.9001136626503605</v>
      </c>
      <c r="L19" s="16">
        <f t="shared" si="8"/>
        <v>-3.969835638311139</v>
      </c>
      <c r="M19" s="16">
        <f t="shared" si="8"/>
        <v>-1.2016238159675237</v>
      </c>
      <c r="N19" s="16">
        <f t="shared" si="8"/>
        <v>35.06695641307242</v>
      </c>
      <c r="O19" s="16">
        <f t="shared" si="8"/>
        <v>17.38605461461982</v>
      </c>
      <c r="P19" s="16">
        <f t="shared" si="8"/>
        <v>15.600468087181238</v>
      </c>
      <c r="Q19" s="16">
        <f t="shared" si="8"/>
        <v>13.024529163208056</v>
      </c>
      <c r="R19" s="16">
        <f t="shared" si="8"/>
        <v>14.82068534919906</v>
      </c>
      <c r="S19" s="16">
        <f t="shared" si="8"/>
        <v>19.742853818044615</v>
      </c>
      <c r="T19" s="16">
        <f t="shared" si="8"/>
        <v>27.19075185566644</v>
      </c>
      <c r="U19" s="16">
        <f t="shared" si="8"/>
        <v>8.012649223326733</v>
      </c>
      <c r="V19" s="16">
        <f t="shared" si="8"/>
        <v>21.147370209151713</v>
      </c>
      <c r="W19" s="16">
        <f t="shared" si="8"/>
        <v>10.903968526713186</v>
      </c>
      <c r="X19" s="16">
        <f t="shared" si="8"/>
        <v>14.14131982094433</v>
      </c>
      <c r="Y19" s="16">
        <f t="shared" si="8"/>
        <v>1.4891892101567894</v>
      </c>
      <c r="Z19" s="16">
        <f t="shared" si="8"/>
        <v>24.478742669169808</v>
      </c>
      <c r="AA19" s="16">
        <f t="shared" si="8"/>
        <v>21.53436992976272</v>
      </c>
      <c r="AB19" s="16">
        <f t="shared" si="8"/>
        <v>28.494067201419437</v>
      </c>
      <c r="AC19" s="16">
        <f t="shared" si="8"/>
        <v>20.373160704652417</v>
      </c>
      <c r="AD19" s="16">
        <f t="shared" si="8"/>
        <v>18.467401031380497</v>
      </c>
      <c r="AE19" s="16">
        <f t="shared" si="8"/>
        <v>72.83088231160582</v>
      </c>
      <c r="AF19" s="16">
        <f t="shared" si="8"/>
        <v>19.710044151345787</v>
      </c>
      <c r="AG19" s="16">
        <f t="shared" si="8"/>
        <v>5.734613993175174</v>
      </c>
      <c r="AH19" s="16">
        <f t="shared" si="8"/>
        <v>4.120885934353926</v>
      </c>
      <c r="AI19" s="16">
        <f t="shared" si="8"/>
        <v>35.879093780765494</v>
      </c>
      <c r="AJ19" s="16">
        <f t="shared" si="8"/>
        <v>30.18347806157529</v>
      </c>
      <c r="AK19" s="16">
        <f t="shared" si="8"/>
        <v>-100</v>
      </c>
      <c r="AL19" s="16">
        <f t="shared" si="8"/>
        <v>38.486890288560126</v>
      </c>
      <c r="AM19" s="16">
        <f t="shared" si="8"/>
        <v>33.58754594912513</v>
      </c>
      <c r="AN19" s="16">
        <f t="shared" si="8"/>
        <v>20.65365634952537</v>
      </c>
      <c r="AO19" s="16">
        <f t="shared" si="8"/>
        <v>12.264184433213213</v>
      </c>
      <c r="AP19" s="16">
        <f t="shared" si="8"/>
        <v>18.839229926679288</v>
      </c>
      <c r="AQ19" s="16">
        <f t="shared" si="8"/>
        <v>26.64474207059067</v>
      </c>
      <c r="AR19" s="16">
        <f t="shared" si="8"/>
        <v>23.9216402481958</v>
      </c>
      <c r="AS19" s="16">
        <f t="shared" si="8"/>
        <v>20.187924458089125</v>
      </c>
      <c r="AT19" s="17">
        <f t="shared" si="8"/>
        <v>13.064728701054753</v>
      </c>
    </row>
    <row r="20" spans="1:46" ht="12.75">
      <c r="A20" s="70" t="s">
        <v>126</v>
      </c>
      <c r="B20" s="16">
        <f>IF(B166=0,0,(B165-B166)*100/B166)</f>
        <v>21.343598084176882</v>
      </c>
      <c r="C20" s="16">
        <f aca="true" t="shared" si="9" ref="C20:AT20">IF(C166=0,0,(C165-C166)*100/C166)</f>
        <v>13.614467759847457</v>
      </c>
      <c r="D20" s="16">
        <f t="shared" si="9"/>
        <v>0</v>
      </c>
      <c r="E20" s="16">
        <f t="shared" si="9"/>
        <v>-10.930788115581835</v>
      </c>
      <c r="F20" s="16">
        <f t="shared" si="9"/>
        <v>120.6401037805782</v>
      </c>
      <c r="G20" s="16">
        <f t="shared" si="9"/>
        <v>-100</v>
      </c>
      <c r="H20" s="16">
        <f t="shared" si="9"/>
        <v>-58.84198685188116</v>
      </c>
      <c r="I20" s="16">
        <f t="shared" si="9"/>
        <v>-6.072298882570485</v>
      </c>
      <c r="J20" s="16">
        <f t="shared" si="9"/>
        <v>-19.956014771694868</v>
      </c>
      <c r="K20" s="16">
        <f t="shared" si="9"/>
        <v>0</v>
      </c>
      <c r="L20" s="16">
        <f t="shared" si="9"/>
        <v>42.221113230078245</v>
      </c>
      <c r="M20" s="16">
        <f t="shared" si="9"/>
        <v>0</v>
      </c>
      <c r="N20" s="16">
        <f t="shared" si="9"/>
        <v>35.74820405926419</v>
      </c>
      <c r="O20" s="16">
        <f t="shared" si="9"/>
        <v>28.215819821502002</v>
      </c>
      <c r="P20" s="16">
        <f t="shared" si="9"/>
        <v>135.74589933671479</v>
      </c>
      <c r="Q20" s="16">
        <f t="shared" si="9"/>
        <v>3.4649344521955987</v>
      </c>
      <c r="R20" s="16">
        <f t="shared" si="9"/>
        <v>0</v>
      </c>
      <c r="S20" s="16">
        <f t="shared" si="9"/>
        <v>35.76610400893633</v>
      </c>
      <c r="T20" s="16">
        <f t="shared" si="9"/>
        <v>1.1533171093006032</v>
      </c>
      <c r="U20" s="16">
        <f t="shared" si="9"/>
        <v>-11.284834356276503</v>
      </c>
      <c r="V20" s="16">
        <f t="shared" si="9"/>
        <v>-98.92204548442224</v>
      </c>
      <c r="W20" s="16">
        <f t="shared" si="9"/>
        <v>2.693966893931974</v>
      </c>
      <c r="X20" s="16">
        <f t="shared" si="9"/>
        <v>7.53306497987349</v>
      </c>
      <c r="Y20" s="16">
        <f t="shared" si="9"/>
        <v>0.9411416886348518</v>
      </c>
      <c r="Z20" s="16">
        <f t="shared" si="9"/>
        <v>-100</v>
      </c>
      <c r="AA20" s="16">
        <f t="shared" si="9"/>
        <v>-1.147239263803681</v>
      </c>
      <c r="AB20" s="16">
        <f t="shared" si="9"/>
        <v>16.937392865888498</v>
      </c>
      <c r="AC20" s="16">
        <f t="shared" si="9"/>
        <v>21.026397159871735</v>
      </c>
      <c r="AD20" s="16">
        <f t="shared" si="9"/>
        <v>-1.1031761972871248</v>
      </c>
      <c r="AE20" s="16">
        <f t="shared" si="9"/>
        <v>9.61022474827616</v>
      </c>
      <c r="AF20" s="16">
        <f t="shared" si="9"/>
        <v>-20.655874439443792</v>
      </c>
      <c r="AG20" s="16">
        <f t="shared" si="9"/>
        <v>28.08278257457961</v>
      </c>
      <c r="AH20" s="16">
        <f t="shared" si="9"/>
        <v>1.942552987436463</v>
      </c>
      <c r="AI20" s="16">
        <f t="shared" si="9"/>
        <v>14.004334584061333</v>
      </c>
      <c r="AJ20" s="16">
        <f t="shared" si="9"/>
        <v>39.74779618136538</v>
      </c>
      <c r="AK20" s="16">
        <f t="shared" si="9"/>
        <v>-100</v>
      </c>
      <c r="AL20" s="16">
        <f t="shared" si="9"/>
        <v>4.411973581421774</v>
      </c>
      <c r="AM20" s="16">
        <f t="shared" si="9"/>
        <v>-9.363933620159804</v>
      </c>
      <c r="AN20" s="16">
        <f t="shared" si="9"/>
        <v>87.24234836592339</v>
      </c>
      <c r="AO20" s="16">
        <f t="shared" si="9"/>
        <v>6.2333629784081594</v>
      </c>
      <c r="AP20" s="16">
        <f t="shared" si="9"/>
        <v>-2.332238933803968</v>
      </c>
      <c r="AQ20" s="16">
        <f t="shared" si="9"/>
        <v>14.617682373268515</v>
      </c>
      <c r="AR20" s="16">
        <f t="shared" si="9"/>
        <v>3.427714826994567</v>
      </c>
      <c r="AS20" s="16">
        <f t="shared" si="9"/>
        <v>85.7692930528816</v>
      </c>
      <c r="AT20" s="17">
        <f t="shared" si="9"/>
        <v>12.225693991664254</v>
      </c>
    </row>
    <row r="21" spans="1:46" ht="12.75">
      <c r="A21" s="70" t="s">
        <v>127</v>
      </c>
      <c r="B21" s="16">
        <f>IF((B142+B143)=0,0,B141*100/(B142+B143))</f>
        <v>91.31743265073295</v>
      </c>
      <c r="C21" s="16">
        <f aca="true" t="shared" si="10" ref="C21:AT21">IF((C142+C143)=0,0,C141*100/(C142+C143))</f>
        <v>87.44513013734735</v>
      </c>
      <c r="D21" s="16">
        <f t="shared" si="10"/>
        <v>98.47687759276566</v>
      </c>
      <c r="E21" s="16">
        <f t="shared" si="10"/>
        <v>89.9018694631963</v>
      </c>
      <c r="F21" s="16">
        <f t="shared" si="10"/>
        <v>96.9579565751409</v>
      </c>
      <c r="G21" s="16">
        <f t="shared" si="10"/>
        <v>79.67301230199507</v>
      </c>
      <c r="H21" s="16">
        <f t="shared" si="10"/>
        <v>78.088532205174</v>
      </c>
      <c r="I21" s="16">
        <f t="shared" si="10"/>
        <v>60.000017668867216</v>
      </c>
      <c r="J21" s="16">
        <f t="shared" si="10"/>
        <v>98.27834910585761</v>
      </c>
      <c r="K21" s="16">
        <f t="shared" si="10"/>
        <v>89.29929936018536</v>
      </c>
      <c r="L21" s="16">
        <f t="shared" si="10"/>
        <v>56.53681719273115</v>
      </c>
      <c r="M21" s="16">
        <f t="shared" si="10"/>
        <v>100</v>
      </c>
      <c r="N21" s="16">
        <f t="shared" si="10"/>
        <v>34.15734312791041</v>
      </c>
      <c r="O21" s="16">
        <f t="shared" si="10"/>
        <v>88.35915981673507</v>
      </c>
      <c r="P21" s="16">
        <f t="shared" si="10"/>
        <v>93.42136602388743</v>
      </c>
      <c r="Q21" s="16">
        <f t="shared" si="10"/>
        <v>98.59271658285999</v>
      </c>
      <c r="R21" s="16">
        <f t="shared" si="10"/>
        <v>34.22980129628269</v>
      </c>
      <c r="S21" s="16">
        <f t="shared" si="10"/>
        <v>92.30805084378723</v>
      </c>
      <c r="T21" s="16">
        <f t="shared" si="10"/>
        <v>99.99991013419537</v>
      </c>
      <c r="U21" s="16">
        <f t="shared" si="10"/>
        <v>56.29888042618556</v>
      </c>
      <c r="V21" s="16">
        <f t="shared" si="10"/>
        <v>6.211196404502377E-07</v>
      </c>
      <c r="W21" s="16">
        <f t="shared" si="10"/>
        <v>61.442951541834844</v>
      </c>
      <c r="X21" s="16">
        <f t="shared" si="10"/>
        <v>115.25498348089907</v>
      </c>
      <c r="Y21" s="16">
        <f t="shared" si="10"/>
        <v>85.95316293247794</v>
      </c>
      <c r="Z21" s="16">
        <f t="shared" si="10"/>
        <v>99.99999488041743</v>
      </c>
      <c r="AA21" s="16">
        <f t="shared" si="10"/>
        <v>100.36908512227599</v>
      </c>
      <c r="AB21" s="16">
        <f t="shared" si="10"/>
        <v>100</v>
      </c>
      <c r="AC21" s="16">
        <f t="shared" si="10"/>
        <v>45.132807918874576</v>
      </c>
      <c r="AD21" s="16">
        <f t="shared" si="10"/>
        <v>62.82572039259314</v>
      </c>
      <c r="AE21" s="16">
        <f t="shared" si="10"/>
        <v>43.89349434845869</v>
      </c>
      <c r="AF21" s="16">
        <f t="shared" si="10"/>
        <v>92.5448497009543</v>
      </c>
      <c r="AG21" s="16">
        <f t="shared" si="10"/>
        <v>99.38862552193748</v>
      </c>
      <c r="AH21" s="16">
        <f t="shared" si="10"/>
        <v>66.81729036763092</v>
      </c>
      <c r="AI21" s="16">
        <f t="shared" si="10"/>
        <v>49.51379894254022</v>
      </c>
      <c r="AJ21" s="16">
        <f t="shared" si="10"/>
        <v>101.18511419984607</v>
      </c>
      <c r="AK21" s="16">
        <f t="shared" si="10"/>
        <v>0</v>
      </c>
      <c r="AL21" s="16">
        <f t="shared" si="10"/>
        <v>100.00119011561007</v>
      </c>
      <c r="AM21" s="16">
        <f t="shared" si="10"/>
        <v>56.94623962541441</v>
      </c>
      <c r="AN21" s="16">
        <f t="shared" si="10"/>
        <v>122.32183353194658</v>
      </c>
      <c r="AO21" s="16">
        <f t="shared" si="10"/>
        <v>30.52733804998622</v>
      </c>
      <c r="AP21" s="16">
        <f t="shared" si="10"/>
        <v>71.76595201335643</v>
      </c>
      <c r="AQ21" s="16">
        <f t="shared" si="10"/>
        <v>88.25402896961214</v>
      </c>
      <c r="AR21" s="16">
        <f t="shared" si="10"/>
        <v>94.69064848120594</v>
      </c>
      <c r="AS21" s="16">
        <f t="shared" si="10"/>
        <v>99.86812888421963</v>
      </c>
      <c r="AT21" s="17">
        <f t="shared" si="10"/>
        <v>93.42718457701825</v>
      </c>
    </row>
    <row r="22" spans="1:46" ht="12.75">
      <c r="A22" s="70" t="s">
        <v>128</v>
      </c>
      <c r="B22" s="16">
        <f>IF(+B183=0,0,+B192*100/B183)</f>
        <v>87.50493248861933</v>
      </c>
      <c r="C22" s="16">
        <f aca="true" t="shared" si="11" ref="C22:AT22">IF(+C183=0,0,+C192*100/C183)</f>
        <v>84.63116070847008</v>
      </c>
      <c r="D22" s="16">
        <f t="shared" si="11"/>
        <v>96.11528218057332</v>
      </c>
      <c r="E22" s="16">
        <f t="shared" si="11"/>
        <v>88.65511082829231</v>
      </c>
      <c r="F22" s="16">
        <f t="shared" si="11"/>
        <v>95.86273820388983</v>
      </c>
      <c r="G22" s="16">
        <f t="shared" si="11"/>
        <v>81.30436465887401</v>
      </c>
      <c r="H22" s="16">
        <f t="shared" si="11"/>
        <v>96.53630054857172</v>
      </c>
      <c r="I22" s="16">
        <f t="shared" si="11"/>
        <v>50.530811720490995</v>
      </c>
      <c r="J22" s="16">
        <f t="shared" si="11"/>
        <v>96.6572726367565</v>
      </c>
      <c r="K22" s="16">
        <f t="shared" si="11"/>
        <v>88.23450181503596</v>
      </c>
      <c r="L22" s="16">
        <f t="shared" si="11"/>
        <v>42.57626330560122</v>
      </c>
      <c r="M22" s="16">
        <f t="shared" si="11"/>
        <v>0</v>
      </c>
      <c r="N22" s="16">
        <f t="shared" si="11"/>
        <v>49.842289190688504</v>
      </c>
      <c r="O22" s="16">
        <f t="shared" si="11"/>
        <v>67.51569114416031</v>
      </c>
      <c r="P22" s="16">
        <f t="shared" si="11"/>
        <v>88.39714529263517</v>
      </c>
      <c r="Q22" s="16">
        <f t="shared" si="11"/>
        <v>79.04862227526357</v>
      </c>
      <c r="R22" s="16">
        <f t="shared" si="11"/>
        <v>23.959419750902942</v>
      </c>
      <c r="S22" s="16">
        <f t="shared" si="11"/>
        <v>89.45868552737495</v>
      </c>
      <c r="T22" s="16">
        <f t="shared" si="11"/>
        <v>99.41580981596319</v>
      </c>
      <c r="U22" s="16">
        <f t="shared" si="11"/>
        <v>92.49947394437145</v>
      </c>
      <c r="V22" s="16">
        <f t="shared" si="11"/>
        <v>6.419460435106406E-07</v>
      </c>
      <c r="W22" s="16">
        <f t="shared" si="11"/>
        <v>38.70581581594453</v>
      </c>
      <c r="X22" s="16">
        <f t="shared" si="11"/>
        <v>77.81553254460427</v>
      </c>
      <c r="Y22" s="16">
        <f t="shared" si="11"/>
        <v>79.6471201679928</v>
      </c>
      <c r="Z22" s="16">
        <f t="shared" si="11"/>
        <v>96.54394253388804</v>
      </c>
      <c r="AA22" s="16">
        <f t="shared" si="11"/>
        <v>88.80590206399128</v>
      </c>
      <c r="AB22" s="16">
        <f t="shared" si="11"/>
        <v>56.2429696287964</v>
      </c>
      <c r="AC22" s="16">
        <f t="shared" si="11"/>
        <v>34.974994299612376</v>
      </c>
      <c r="AD22" s="16">
        <f t="shared" si="11"/>
        <v>48.47259074097864</v>
      </c>
      <c r="AE22" s="16">
        <f t="shared" si="11"/>
        <v>38.4736710593472</v>
      </c>
      <c r="AF22" s="16">
        <f t="shared" si="11"/>
        <v>75.60923430857378</v>
      </c>
      <c r="AG22" s="16">
        <f t="shared" si="11"/>
        <v>96.95966057720408</v>
      </c>
      <c r="AH22" s="16">
        <f t="shared" si="11"/>
        <v>63.79428186502312</v>
      </c>
      <c r="AI22" s="16">
        <f t="shared" si="11"/>
        <v>45.5582706252117</v>
      </c>
      <c r="AJ22" s="16">
        <f t="shared" si="11"/>
        <v>79.56897639120207</v>
      </c>
      <c r="AK22" s="16">
        <f t="shared" si="11"/>
        <v>0</v>
      </c>
      <c r="AL22" s="16">
        <f t="shared" si="11"/>
        <v>50.24608865843854</v>
      </c>
      <c r="AM22" s="16">
        <f t="shared" si="11"/>
        <v>47.60656433414158</v>
      </c>
      <c r="AN22" s="16">
        <f t="shared" si="11"/>
        <v>117.10851155194838</v>
      </c>
      <c r="AO22" s="16">
        <f t="shared" si="11"/>
        <v>19.559127920865148</v>
      </c>
      <c r="AP22" s="16">
        <f t="shared" si="11"/>
        <v>66.7536615458921</v>
      </c>
      <c r="AQ22" s="16">
        <f t="shared" si="11"/>
        <v>60.134693517951284</v>
      </c>
      <c r="AR22" s="16">
        <f t="shared" si="11"/>
        <v>82.24594033287751</v>
      </c>
      <c r="AS22" s="16">
        <f t="shared" si="11"/>
        <v>48.05367147653469</v>
      </c>
      <c r="AT22" s="17">
        <f t="shared" si="11"/>
        <v>47.776543545207645</v>
      </c>
    </row>
    <row r="23" spans="1:46" ht="12.75">
      <c r="A23" s="70" t="s">
        <v>129</v>
      </c>
      <c r="B23" s="16">
        <f>IF(+B183=0,0,+(B184+B192)*100/B183)</f>
        <v>87.50493248861933</v>
      </c>
      <c r="C23" s="16">
        <f aca="true" t="shared" si="12" ref="C23:AT23">IF(+C183=0,0,+(C184+C192)*100/C183)</f>
        <v>84.63116070847008</v>
      </c>
      <c r="D23" s="16">
        <f t="shared" si="12"/>
        <v>96.11528218057332</v>
      </c>
      <c r="E23" s="16">
        <f t="shared" si="12"/>
        <v>88.65511082829231</v>
      </c>
      <c r="F23" s="16">
        <f t="shared" si="12"/>
        <v>95.86273820388983</v>
      </c>
      <c r="G23" s="16">
        <f t="shared" si="12"/>
        <v>81.30436465887401</v>
      </c>
      <c r="H23" s="16">
        <f t="shared" si="12"/>
        <v>96.53630054857172</v>
      </c>
      <c r="I23" s="16">
        <f t="shared" si="12"/>
        <v>50.530811720490995</v>
      </c>
      <c r="J23" s="16">
        <f t="shared" si="12"/>
        <v>96.6572726367565</v>
      </c>
      <c r="K23" s="16">
        <f t="shared" si="12"/>
        <v>88.23450181503596</v>
      </c>
      <c r="L23" s="16">
        <f t="shared" si="12"/>
        <v>70.16878375713709</v>
      </c>
      <c r="M23" s="16">
        <f t="shared" si="12"/>
        <v>0</v>
      </c>
      <c r="N23" s="16">
        <f t="shared" si="12"/>
        <v>49.842289190688504</v>
      </c>
      <c r="O23" s="16">
        <f t="shared" si="12"/>
        <v>67.51569114416031</v>
      </c>
      <c r="P23" s="16">
        <f t="shared" si="12"/>
        <v>88.39714529263517</v>
      </c>
      <c r="Q23" s="16">
        <f t="shared" si="12"/>
        <v>79.04862227526357</v>
      </c>
      <c r="R23" s="16">
        <f t="shared" si="12"/>
        <v>23.959419750902942</v>
      </c>
      <c r="S23" s="16">
        <f t="shared" si="12"/>
        <v>89.45868552737495</v>
      </c>
      <c r="T23" s="16">
        <f t="shared" si="12"/>
        <v>99.41580981596319</v>
      </c>
      <c r="U23" s="16">
        <f t="shared" si="12"/>
        <v>92.49947394437145</v>
      </c>
      <c r="V23" s="16">
        <f t="shared" si="12"/>
        <v>6.419460435106406E-07</v>
      </c>
      <c r="W23" s="16">
        <f t="shared" si="12"/>
        <v>38.70581581594453</v>
      </c>
      <c r="X23" s="16">
        <f t="shared" si="12"/>
        <v>77.81553254460427</v>
      </c>
      <c r="Y23" s="16">
        <f t="shared" si="12"/>
        <v>79.6471201679928</v>
      </c>
      <c r="Z23" s="16">
        <f t="shared" si="12"/>
        <v>96.54394253388804</v>
      </c>
      <c r="AA23" s="16">
        <f t="shared" si="12"/>
        <v>88.80590206399128</v>
      </c>
      <c r="AB23" s="16">
        <f t="shared" si="12"/>
        <v>56.2429696287964</v>
      </c>
      <c r="AC23" s="16">
        <f t="shared" si="12"/>
        <v>34.974994299612376</v>
      </c>
      <c r="AD23" s="16">
        <f t="shared" si="12"/>
        <v>48.47259074097864</v>
      </c>
      <c r="AE23" s="16">
        <f t="shared" si="12"/>
        <v>38.4736710593472</v>
      </c>
      <c r="AF23" s="16">
        <f t="shared" si="12"/>
        <v>75.60923430857378</v>
      </c>
      <c r="AG23" s="16">
        <f t="shared" si="12"/>
        <v>96.95966057720408</v>
      </c>
      <c r="AH23" s="16">
        <f t="shared" si="12"/>
        <v>63.79428186502312</v>
      </c>
      <c r="AI23" s="16">
        <f t="shared" si="12"/>
        <v>45.5582706252117</v>
      </c>
      <c r="AJ23" s="16">
        <f t="shared" si="12"/>
        <v>79.56897639120207</v>
      </c>
      <c r="AK23" s="16">
        <f t="shared" si="12"/>
        <v>0</v>
      </c>
      <c r="AL23" s="16">
        <f t="shared" si="12"/>
        <v>50.24608865843854</v>
      </c>
      <c r="AM23" s="16">
        <f t="shared" si="12"/>
        <v>87.34523138353089</v>
      </c>
      <c r="AN23" s="16">
        <f t="shared" si="12"/>
        <v>117.10851155194838</v>
      </c>
      <c r="AO23" s="16">
        <f t="shared" si="12"/>
        <v>19.559127920865148</v>
      </c>
      <c r="AP23" s="16">
        <f t="shared" si="12"/>
        <v>66.7536615458921</v>
      </c>
      <c r="AQ23" s="16">
        <f t="shared" si="12"/>
        <v>60.134693517951284</v>
      </c>
      <c r="AR23" s="16">
        <f t="shared" si="12"/>
        <v>82.24594033287751</v>
      </c>
      <c r="AS23" s="16">
        <f t="shared" si="12"/>
        <v>48.05367147653469</v>
      </c>
      <c r="AT23" s="17">
        <f t="shared" si="12"/>
        <v>47.776543545207645</v>
      </c>
    </row>
    <row r="24" spans="1:46" ht="12.75">
      <c r="A24" s="70" t="s">
        <v>130</v>
      </c>
      <c r="B24" s="16">
        <f>IF(+B5=0,0,+B182*100/B5)</f>
        <v>13.466081391283359</v>
      </c>
      <c r="C24" s="16">
        <f aca="true" t="shared" si="13" ref="C24:AT24">IF(+C5=0,0,+C182*100/C5)</f>
        <v>17.801417608012155</v>
      </c>
      <c r="D24" s="16">
        <f t="shared" si="13"/>
        <v>17.49080235978187</v>
      </c>
      <c r="E24" s="16">
        <f t="shared" si="13"/>
        <v>10.45602607116918</v>
      </c>
      <c r="F24" s="16">
        <f t="shared" si="13"/>
        <v>13.535655994121973</v>
      </c>
      <c r="G24" s="16">
        <f t="shared" si="13"/>
        <v>38.983672695891826</v>
      </c>
      <c r="H24" s="16">
        <f t="shared" si="13"/>
        <v>7.034175446600803</v>
      </c>
      <c r="I24" s="16">
        <f t="shared" si="13"/>
        <v>33.55625128528162</v>
      </c>
      <c r="J24" s="16">
        <f t="shared" si="13"/>
        <v>3.5185298833523975</v>
      </c>
      <c r="K24" s="16">
        <f t="shared" si="13"/>
        <v>11.249540439426704</v>
      </c>
      <c r="L24" s="16">
        <f t="shared" si="13"/>
        <v>49.95615579840308</v>
      </c>
      <c r="M24" s="16">
        <f t="shared" si="13"/>
        <v>2.6025078184483053</v>
      </c>
      <c r="N24" s="16">
        <f t="shared" si="13"/>
        <v>0</v>
      </c>
      <c r="O24" s="16">
        <f t="shared" si="13"/>
        <v>8.203729871373211</v>
      </c>
      <c r="P24" s="16">
        <f t="shared" si="13"/>
        <v>13.012852653593384</v>
      </c>
      <c r="Q24" s="16">
        <f t="shared" si="13"/>
        <v>0</v>
      </c>
      <c r="R24" s="16">
        <f t="shared" si="13"/>
        <v>17.35114660390671</v>
      </c>
      <c r="S24" s="16">
        <f t="shared" si="13"/>
        <v>7.8271740142699695</v>
      </c>
      <c r="T24" s="16">
        <f t="shared" si="13"/>
        <v>34.879813898395795</v>
      </c>
      <c r="U24" s="16">
        <f t="shared" si="13"/>
        <v>-0.2952891062347301</v>
      </c>
      <c r="V24" s="16">
        <f t="shared" si="13"/>
        <v>10.299615869403627</v>
      </c>
      <c r="W24" s="16">
        <f t="shared" si="13"/>
        <v>34.32951097093045</v>
      </c>
      <c r="X24" s="16">
        <f t="shared" si="13"/>
        <v>13.884015453361421</v>
      </c>
      <c r="Y24" s="16">
        <f t="shared" si="13"/>
        <v>11.574795024991936</v>
      </c>
      <c r="Z24" s="16">
        <f t="shared" si="13"/>
        <v>0</v>
      </c>
      <c r="AA24" s="16">
        <f t="shared" si="13"/>
        <v>6.82403931984773</v>
      </c>
      <c r="AB24" s="16">
        <f t="shared" si="13"/>
        <v>6.212352094891309</v>
      </c>
      <c r="AC24" s="16">
        <f t="shared" si="13"/>
        <v>17.62092688968836</v>
      </c>
      <c r="AD24" s="16">
        <f t="shared" si="13"/>
        <v>67.46596301606799</v>
      </c>
      <c r="AE24" s="16">
        <f t="shared" si="13"/>
        <v>7.180732669379236</v>
      </c>
      <c r="AF24" s="16">
        <f t="shared" si="13"/>
        <v>5.588400673636691</v>
      </c>
      <c r="AG24" s="16">
        <f t="shared" si="13"/>
        <v>12.075008968484777</v>
      </c>
      <c r="AH24" s="16">
        <f t="shared" si="13"/>
        <v>24.229834777343463</v>
      </c>
      <c r="AI24" s="16">
        <f t="shared" si="13"/>
        <v>15.10475988380956</v>
      </c>
      <c r="AJ24" s="16">
        <f t="shared" si="13"/>
        <v>29.772212596853546</v>
      </c>
      <c r="AK24" s="16">
        <f t="shared" si="13"/>
        <v>0</v>
      </c>
      <c r="AL24" s="16">
        <f t="shared" si="13"/>
        <v>3.616124441887431</v>
      </c>
      <c r="AM24" s="16">
        <f t="shared" si="13"/>
        <v>3.1766232552216476</v>
      </c>
      <c r="AN24" s="16">
        <f t="shared" si="13"/>
        <v>8.931211105777422</v>
      </c>
      <c r="AO24" s="16">
        <f t="shared" si="13"/>
        <v>0</v>
      </c>
      <c r="AP24" s="16">
        <f t="shared" si="13"/>
        <v>5.246785078211105</v>
      </c>
      <c r="AQ24" s="16">
        <f t="shared" si="13"/>
        <v>1.110399615487072</v>
      </c>
      <c r="AR24" s="16">
        <f t="shared" si="13"/>
        <v>6.406248198387158</v>
      </c>
      <c r="AS24" s="16">
        <f t="shared" si="13"/>
        <v>7.906253660013036</v>
      </c>
      <c r="AT24" s="17">
        <f t="shared" si="13"/>
        <v>6.3826218906551855</v>
      </c>
    </row>
    <row r="25" spans="1:46" ht="12.75">
      <c r="A25" s="70" t="s">
        <v>131</v>
      </c>
      <c r="B25" s="16">
        <f>IF(+B142=0,0,+B190*100/B142)</f>
        <v>21.340903772282168</v>
      </c>
      <c r="C25" s="16">
        <f aca="true" t="shared" si="14" ref="C25:AT25">IF(+C142=0,0,+C190*100/C142)</f>
        <v>24.735888638076936</v>
      </c>
      <c r="D25" s="16">
        <f t="shared" si="14"/>
        <v>27.630097664506653</v>
      </c>
      <c r="E25" s="16">
        <f t="shared" si="14"/>
        <v>15.621933779712665</v>
      </c>
      <c r="F25" s="16">
        <f t="shared" si="14"/>
        <v>35.419089166163964</v>
      </c>
      <c r="G25" s="16">
        <f t="shared" si="14"/>
        <v>52.684806361765474</v>
      </c>
      <c r="H25" s="16">
        <f t="shared" si="14"/>
        <v>11.961325736081376</v>
      </c>
      <c r="I25" s="16">
        <f t="shared" si="14"/>
        <v>100.98717653710376</v>
      </c>
      <c r="J25" s="16">
        <f t="shared" si="14"/>
        <v>7.371715923726267</v>
      </c>
      <c r="K25" s="16">
        <f t="shared" si="14"/>
        <v>13.876092920357237</v>
      </c>
      <c r="L25" s="16">
        <f t="shared" si="14"/>
        <v>139.07453510715197</v>
      </c>
      <c r="M25" s="16">
        <f t="shared" si="14"/>
        <v>276.9230769230769</v>
      </c>
      <c r="N25" s="16">
        <f t="shared" si="14"/>
        <v>0</v>
      </c>
      <c r="O25" s="16">
        <f t="shared" si="14"/>
        <v>79.61877352212956</v>
      </c>
      <c r="P25" s="16">
        <f t="shared" si="14"/>
        <v>34.23584244494128</v>
      </c>
      <c r="Q25" s="16">
        <f t="shared" si="14"/>
        <v>0</v>
      </c>
      <c r="R25" s="16">
        <f t="shared" si="14"/>
        <v>138.9771267870508</v>
      </c>
      <c r="S25" s="16">
        <f t="shared" si="14"/>
        <v>23.378930609102742</v>
      </c>
      <c r="T25" s="16">
        <f t="shared" si="14"/>
        <v>75.97675847742735</v>
      </c>
      <c r="U25" s="16">
        <f t="shared" si="14"/>
        <v>-2.494464984783715</v>
      </c>
      <c r="V25" s="16">
        <f t="shared" si="14"/>
        <v>15.198920874613536</v>
      </c>
      <c r="W25" s="16">
        <f t="shared" si="14"/>
        <v>206.21400790418468</v>
      </c>
      <c r="X25" s="16">
        <f t="shared" si="14"/>
        <v>50.614872503330666</v>
      </c>
      <c r="Y25" s="16">
        <f t="shared" si="14"/>
        <v>20.383178824535698</v>
      </c>
      <c r="Z25" s="16">
        <f t="shared" si="14"/>
        <v>0</v>
      </c>
      <c r="AA25" s="16">
        <f t="shared" si="14"/>
        <v>55.39726187855175</v>
      </c>
      <c r="AB25" s="16">
        <f t="shared" si="14"/>
        <v>178.4191094619666</v>
      </c>
      <c r="AC25" s="16">
        <f t="shared" si="14"/>
        <v>78.63126091043374</v>
      </c>
      <c r="AD25" s="16">
        <f t="shared" si="14"/>
        <v>264.20259457708886</v>
      </c>
      <c r="AE25" s="16">
        <f t="shared" si="14"/>
        <v>36.25637153458264</v>
      </c>
      <c r="AF25" s="16">
        <f t="shared" si="14"/>
        <v>29.926650339990132</v>
      </c>
      <c r="AG25" s="16">
        <f t="shared" si="14"/>
        <v>16.740837107735036</v>
      </c>
      <c r="AH25" s="16">
        <f t="shared" si="14"/>
        <v>40.69378463696291</v>
      </c>
      <c r="AI25" s="16">
        <f t="shared" si="14"/>
        <v>100.84667638954703</v>
      </c>
      <c r="AJ25" s="16">
        <f t="shared" si="14"/>
        <v>587.9562931674443</v>
      </c>
      <c r="AK25" s="16">
        <f t="shared" si="14"/>
        <v>0</v>
      </c>
      <c r="AL25" s="16">
        <f t="shared" si="14"/>
        <v>169.37440490914997</v>
      </c>
      <c r="AM25" s="16">
        <f t="shared" si="14"/>
        <v>38.46171922860256</v>
      </c>
      <c r="AN25" s="16">
        <f t="shared" si="14"/>
        <v>14.73639399669992</v>
      </c>
      <c r="AO25" s="16">
        <f t="shared" si="14"/>
        <v>0</v>
      </c>
      <c r="AP25" s="16">
        <f t="shared" si="14"/>
        <v>16.992499011775845</v>
      </c>
      <c r="AQ25" s="16">
        <f t="shared" si="14"/>
        <v>17.886976278263358</v>
      </c>
      <c r="AR25" s="16">
        <f t="shared" si="14"/>
        <v>31.201507819017717</v>
      </c>
      <c r="AS25" s="16">
        <f t="shared" si="14"/>
        <v>221.08487335325484</v>
      </c>
      <c r="AT25" s="17">
        <f t="shared" si="14"/>
        <v>113.75236756835729</v>
      </c>
    </row>
    <row r="26" spans="1:46" ht="12.75">
      <c r="A26" s="67" t="s">
        <v>132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7"/>
    </row>
    <row r="27" spans="1:46" ht="12.75">
      <c r="A27" s="69" t="s">
        <v>133</v>
      </c>
      <c r="B27" s="14">
        <f>IF(B167=0,0,(B6-B167)*100/B167)</f>
        <v>20.400968369449828</v>
      </c>
      <c r="C27" s="14">
        <f aca="true" t="shared" si="15" ref="C27:AT27">IF(C167=0,0,(C6-C167)*100/C167)</f>
        <v>6.181413880980697</v>
      </c>
      <c r="D27" s="14">
        <f t="shared" si="15"/>
        <v>14.252617984170113</v>
      </c>
      <c r="E27" s="14">
        <f t="shared" si="15"/>
        <v>11.464248439991787</v>
      </c>
      <c r="F27" s="14">
        <f t="shared" si="15"/>
        <v>20.56545278622549</v>
      </c>
      <c r="G27" s="14">
        <f t="shared" si="15"/>
        <v>11.943946438821149</v>
      </c>
      <c r="H27" s="14">
        <f t="shared" si="15"/>
        <v>39.52393647960498</v>
      </c>
      <c r="I27" s="14">
        <f t="shared" si="15"/>
        <v>9.435614725563967</v>
      </c>
      <c r="J27" s="14">
        <f t="shared" si="15"/>
        <v>8.840090247948368</v>
      </c>
      <c r="K27" s="14">
        <f t="shared" si="15"/>
        <v>-1.0467281105560742</v>
      </c>
      <c r="L27" s="14">
        <f t="shared" si="15"/>
        <v>41.855509750024844</v>
      </c>
      <c r="M27" s="14">
        <f t="shared" si="15"/>
        <v>-5.40953573068971</v>
      </c>
      <c r="N27" s="14">
        <f t="shared" si="15"/>
        <v>20.663560959945595</v>
      </c>
      <c r="O27" s="14">
        <f t="shared" si="15"/>
        <v>19.545023644792533</v>
      </c>
      <c r="P27" s="14">
        <f t="shared" si="15"/>
        <v>16.276296201727778</v>
      </c>
      <c r="Q27" s="14">
        <f t="shared" si="15"/>
        <v>15.087654547637484</v>
      </c>
      <c r="R27" s="14">
        <f t="shared" si="15"/>
        <v>36.57821960696721</v>
      </c>
      <c r="S27" s="14">
        <f t="shared" si="15"/>
        <v>23.03357823667865</v>
      </c>
      <c r="T27" s="14">
        <f t="shared" si="15"/>
        <v>-9.358644451621805</v>
      </c>
      <c r="U27" s="14">
        <f t="shared" si="15"/>
        <v>11.489363765712367</v>
      </c>
      <c r="V27" s="14">
        <f t="shared" si="15"/>
        <v>11.569969902599215</v>
      </c>
      <c r="W27" s="14">
        <f t="shared" si="15"/>
        <v>-15.802893421737158</v>
      </c>
      <c r="X27" s="14">
        <f t="shared" si="15"/>
        <v>1.6084110694848086</v>
      </c>
      <c r="Y27" s="14">
        <f t="shared" si="15"/>
        <v>22.92575234549328</v>
      </c>
      <c r="Z27" s="14">
        <f t="shared" si="15"/>
        <v>49.84551523674594</v>
      </c>
      <c r="AA27" s="14">
        <f t="shared" si="15"/>
        <v>0.8152775525944543</v>
      </c>
      <c r="AB27" s="14">
        <f t="shared" si="15"/>
        <v>-2.7615369430393546</v>
      </c>
      <c r="AC27" s="14">
        <f t="shared" si="15"/>
        <v>-8.78466867970254</v>
      </c>
      <c r="AD27" s="14">
        <f t="shared" si="15"/>
        <v>-19.091009094979906</v>
      </c>
      <c r="AE27" s="14">
        <f t="shared" si="15"/>
        <v>37.45088772244223</v>
      </c>
      <c r="AF27" s="14">
        <f t="shared" si="15"/>
        <v>4.189273628939388</v>
      </c>
      <c r="AG27" s="14">
        <f t="shared" si="15"/>
        <v>18.235989591274528</v>
      </c>
      <c r="AH27" s="14">
        <f t="shared" si="15"/>
        <v>10.328670371803987</v>
      </c>
      <c r="AI27" s="14">
        <f t="shared" si="15"/>
        <v>-3.6027355710304696</v>
      </c>
      <c r="AJ27" s="14">
        <f t="shared" si="15"/>
        <v>12.798926139437677</v>
      </c>
      <c r="AK27" s="14">
        <f t="shared" si="15"/>
        <v>-100</v>
      </c>
      <c r="AL27" s="14">
        <f t="shared" si="15"/>
        <v>23.478049332228544</v>
      </c>
      <c r="AM27" s="14">
        <f t="shared" si="15"/>
        <v>38.32913484890337</v>
      </c>
      <c r="AN27" s="14">
        <f t="shared" si="15"/>
        <v>14.084179086905992</v>
      </c>
      <c r="AO27" s="14">
        <f t="shared" si="15"/>
        <v>51.4991727065554</v>
      </c>
      <c r="AP27" s="14">
        <f t="shared" si="15"/>
        <v>12.44703526004131</v>
      </c>
      <c r="AQ27" s="14">
        <f t="shared" si="15"/>
        <v>38.29759883281449</v>
      </c>
      <c r="AR27" s="14">
        <f t="shared" si="15"/>
        <v>-15.717411000555249</v>
      </c>
      <c r="AS27" s="14">
        <f t="shared" si="15"/>
        <v>-26.636789537766735</v>
      </c>
      <c r="AT27" s="15">
        <f t="shared" si="15"/>
        <v>4.0007185168756445</v>
      </c>
    </row>
    <row r="28" spans="1:46" ht="12.75">
      <c r="A28" s="70" t="s">
        <v>134</v>
      </c>
      <c r="B28" s="16">
        <f>IF(B169=0,0,(B168-B169)*100/B169)</f>
        <v>12.156650181351017</v>
      </c>
      <c r="C28" s="16">
        <f aca="true" t="shared" si="16" ref="C28:AT28">IF(C169=0,0,(C168-C169)*100/C169)</f>
        <v>4.225600689914146</v>
      </c>
      <c r="D28" s="16">
        <f t="shared" si="16"/>
        <v>7.837519571164842</v>
      </c>
      <c r="E28" s="16">
        <f t="shared" si="16"/>
        <v>10.394366151247072</v>
      </c>
      <c r="F28" s="16">
        <f t="shared" si="16"/>
        <v>5.751286707881985</v>
      </c>
      <c r="G28" s="16">
        <f t="shared" si="16"/>
        <v>-6.224979558166429</v>
      </c>
      <c r="H28" s="16">
        <f t="shared" si="16"/>
        <v>14.136892979876059</v>
      </c>
      <c r="I28" s="16">
        <f t="shared" si="16"/>
        <v>-1.8049120972342165</v>
      </c>
      <c r="J28" s="16">
        <f t="shared" si="16"/>
        <v>11.240290086939506</v>
      </c>
      <c r="K28" s="16">
        <f t="shared" si="16"/>
        <v>4.764711620372923</v>
      </c>
      <c r="L28" s="16">
        <f t="shared" si="16"/>
        <v>26.478770540014164</v>
      </c>
      <c r="M28" s="16">
        <f t="shared" si="16"/>
        <v>3.0839641212582194</v>
      </c>
      <c r="N28" s="16">
        <f t="shared" si="16"/>
        <v>13.998160904589556</v>
      </c>
      <c r="O28" s="16">
        <f t="shared" si="16"/>
        <v>20.588865299505972</v>
      </c>
      <c r="P28" s="16">
        <f t="shared" si="16"/>
        <v>17.36127095022569</v>
      </c>
      <c r="Q28" s="16">
        <f t="shared" si="16"/>
        <v>20.923236274209902</v>
      </c>
      <c r="R28" s="16">
        <f t="shared" si="16"/>
        <v>14.806005042341345</v>
      </c>
      <c r="S28" s="16">
        <f t="shared" si="16"/>
        <v>41.63841005743932</v>
      </c>
      <c r="T28" s="16">
        <f t="shared" si="16"/>
        <v>-5.238049358830171</v>
      </c>
      <c r="U28" s="16">
        <f t="shared" si="16"/>
        <v>19.160868358538583</v>
      </c>
      <c r="V28" s="16">
        <f t="shared" si="16"/>
        <v>13.957427477247004</v>
      </c>
      <c r="W28" s="16">
        <f t="shared" si="16"/>
        <v>3.6149933926936444</v>
      </c>
      <c r="X28" s="16">
        <f t="shared" si="16"/>
        <v>6.956559084026357</v>
      </c>
      <c r="Y28" s="16">
        <f t="shared" si="16"/>
        <v>29.784112467765237</v>
      </c>
      <c r="Z28" s="16">
        <f t="shared" si="16"/>
        <v>-5.715041258160101</v>
      </c>
      <c r="AA28" s="16">
        <f t="shared" si="16"/>
        <v>-3.9353025680181366</v>
      </c>
      <c r="AB28" s="16">
        <f t="shared" si="16"/>
        <v>-5.7689799041986145</v>
      </c>
      <c r="AC28" s="16">
        <f t="shared" si="16"/>
        <v>-8.134414225941423</v>
      </c>
      <c r="AD28" s="16">
        <f t="shared" si="16"/>
        <v>15.800867838216885</v>
      </c>
      <c r="AE28" s="16">
        <f t="shared" si="16"/>
        <v>5.705178445289111</v>
      </c>
      <c r="AF28" s="16">
        <f t="shared" si="16"/>
        <v>28.82304115279021</v>
      </c>
      <c r="AG28" s="16">
        <f t="shared" si="16"/>
        <v>-2.8248221477366666</v>
      </c>
      <c r="AH28" s="16">
        <f t="shared" si="16"/>
        <v>11.081753992462126</v>
      </c>
      <c r="AI28" s="16">
        <f t="shared" si="16"/>
        <v>17.74523400971636</v>
      </c>
      <c r="AJ28" s="16">
        <f t="shared" si="16"/>
        <v>-17.301489565180944</v>
      </c>
      <c r="AK28" s="16">
        <f t="shared" si="16"/>
        <v>-100</v>
      </c>
      <c r="AL28" s="16">
        <f t="shared" si="16"/>
        <v>32.23737017180319</v>
      </c>
      <c r="AM28" s="16">
        <f t="shared" si="16"/>
        <v>10.528804157943584</v>
      </c>
      <c r="AN28" s="16">
        <f t="shared" si="16"/>
        <v>8.548063890350516</v>
      </c>
      <c r="AO28" s="16">
        <f t="shared" si="16"/>
        <v>19.205359094937975</v>
      </c>
      <c r="AP28" s="16">
        <f t="shared" si="16"/>
        <v>8.142434524507072</v>
      </c>
      <c r="AQ28" s="16">
        <f t="shared" si="16"/>
        <v>1.878385557420886</v>
      </c>
      <c r="AR28" s="16">
        <f t="shared" si="16"/>
        <v>9.208444321508097</v>
      </c>
      <c r="AS28" s="16">
        <f t="shared" si="16"/>
        <v>-3.797270834689927</v>
      </c>
      <c r="AT28" s="17">
        <f t="shared" si="16"/>
        <v>16.494383532695263</v>
      </c>
    </row>
    <row r="29" spans="1:46" ht="12.75">
      <c r="A29" s="70" t="s">
        <v>135</v>
      </c>
      <c r="B29" s="16">
        <f>IF(B168=0,0,B170*100/B168)</f>
        <v>4.349060425353254</v>
      </c>
      <c r="C29" s="16">
        <f aca="true" t="shared" si="17" ref="C29:AT29">IF(C168=0,0,C170*100/C168)</f>
        <v>4.594170408493801</v>
      </c>
      <c r="D29" s="16">
        <f t="shared" si="17"/>
        <v>0</v>
      </c>
      <c r="E29" s="16">
        <f t="shared" si="17"/>
        <v>4.151176541958793</v>
      </c>
      <c r="F29" s="16">
        <f t="shared" si="17"/>
        <v>2.936900874706445</v>
      </c>
      <c r="G29" s="16">
        <f t="shared" si="17"/>
        <v>2.551988078597742</v>
      </c>
      <c r="H29" s="16">
        <f t="shared" si="17"/>
        <v>1.8908027205656317</v>
      </c>
      <c r="I29" s="16">
        <f t="shared" si="17"/>
        <v>4.231889934197807</v>
      </c>
      <c r="J29" s="16">
        <f t="shared" si="17"/>
        <v>1.7823217145805479</v>
      </c>
      <c r="K29" s="16">
        <f t="shared" si="17"/>
        <v>5.136405468642189</v>
      </c>
      <c r="L29" s="16">
        <f t="shared" si="17"/>
        <v>4.397395868068395</v>
      </c>
      <c r="M29" s="16">
        <f t="shared" si="17"/>
        <v>0</v>
      </c>
      <c r="N29" s="16">
        <f t="shared" si="17"/>
        <v>0.9664683692928222</v>
      </c>
      <c r="O29" s="16">
        <f t="shared" si="17"/>
        <v>0.3690939054250591</v>
      </c>
      <c r="P29" s="16">
        <f t="shared" si="17"/>
        <v>1.726640825655425</v>
      </c>
      <c r="Q29" s="16">
        <f t="shared" si="17"/>
        <v>1.7390982140669786</v>
      </c>
      <c r="R29" s="16">
        <f t="shared" si="17"/>
        <v>0</v>
      </c>
      <c r="S29" s="16">
        <f t="shared" si="17"/>
        <v>0</v>
      </c>
      <c r="T29" s="16">
        <f t="shared" si="17"/>
        <v>0</v>
      </c>
      <c r="U29" s="16">
        <f t="shared" si="17"/>
        <v>2.4209052649501857</v>
      </c>
      <c r="V29" s="16">
        <f t="shared" si="17"/>
        <v>0</v>
      </c>
      <c r="W29" s="16">
        <f t="shared" si="17"/>
        <v>0</v>
      </c>
      <c r="X29" s="16">
        <f t="shared" si="17"/>
        <v>0</v>
      </c>
      <c r="Y29" s="16">
        <f t="shared" si="17"/>
        <v>5.275423476267187</v>
      </c>
      <c r="Z29" s="16">
        <f t="shared" si="17"/>
        <v>0</v>
      </c>
      <c r="AA29" s="16">
        <f t="shared" si="17"/>
        <v>1.6769745433744399</v>
      </c>
      <c r="AB29" s="16">
        <f t="shared" si="17"/>
        <v>1.5302021617111496</v>
      </c>
      <c r="AC29" s="16">
        <f t="shared" si="17"/>
        <v>2.5085960387655506</v>
      </c>
      <c r="AD29" s="16">
        <f t="shared" si="17"/>
        <v>1.3794209764589302</v>
      </c>
      <c r="AE29" s="16">
        <f t="shared" si="17"/>
        <v>0.23735490993383712</v>
      </c>
      <c r="AF29" s="16">
        <f t="shared" si="17"/>
        <v>0</v>
      </c>
      <c r="AG29" s="16">
        <f t="shared" si="17"/>
        <v>1.1133899794901845</v>
      </c>
      <c r="AH29" s="16">
        <f t="shared" si="17"/>
        <v>0</v>
      </c>
      <c r="AI29" s="16">
        <f t="shared" si="17"/>
        <v>0</v>
      </c>
      <c r="AJ29" s="16">
        <f t="shared" si="17"/>
        <v>1.358853026551013</v>
      </c>
      <c r="AK29" s="16">
        <f t="shared" si="17"/>
        <v>0</v>
      </c>
      <c r="AL29" s="16">
        <f t="shared" si="17"/>
        <v>0.04672135114260288</v>
      </c>
      <c r="AM29" s="16">
        <f t="shared" si="17"/>
        <v>0</v>
      </c>
      <c r="AN29" s="16">
        <f t="shared" si="17"/>
        <v>3.595921568323295</v>
      </c>
      <c r="AO29" s="16">
        <f t="shared" si="17"/>
        <v>2.124017954243937</v>
      </c>
      <c r="AP29" s="16">
        <f t="shared" si="17"/>
        <v>0.9668023043769115</v>
      </c>
      <c r="AQ29" s="16">
        <f t="shared" si="17"/>
        <v>0</v>
      </c>
      <c r="AR29" s="16">
        <f t="shared" si="17"/>
        <v>0.6499066666481129</v>
      </c>
      <c r="AS29" s="16">
        <f t="shared" si="17"/>
        <v>0</v>
      </c>
      <c r="AT29" s="17">
        <f t="shared" si="17"/>
        <v>0</v>
      </c>
    </row>
    <row r="30" spans="1:46" ht="12.75">
      <c r="A30" s="70" t="s">
        <v>136</v>
      </c>
      <c r="B30" s="16">
        <f>IF(B172=0,0,(B171-B172)*100/B172)</f>
        <v>15.674676864204267</v>
      </c>
      <c r="C30" s="16">
        <f aca="true" t="shared" si="18" ref="C30:AT30">IF(C172=0,0,(C171-C172)*100/C172)</f>
        <v>14.996835858962582</v>
      </c>
      <c r="D30" s="16">
        <f t="shared" si="18"/>
        <v>14.240000622034522</v>
      </c>
      <c r="E30" s="16">
        <f t="shared" si="18"/>
        <v>1.2773628329183884</v>
      </c>
      <c r="F30" s="16">
        <f t="shared" si="18"/>
        <v>-1.3920466424558935</v>
      </c>
      <c r="G30" s="16">
        <f t="shared" si="18"/>
        <v>9.984333439880293</v>
      </c>
      <c r="H30" s="16">
        <f t="shared" si="18"/>
        <v>532.5187941358244</v>
      </c>
      <c r="I30" s="16">
        <f t="shared" si="18"/>
        <v>14.585201270610805</v>
      </c>
      <c r="J30" s="16">
        <f t="shared" si="18"/>
        <v>4.596349685885934</v>
      </c>
      <c r="K30" s="16">
        <f t="shared" si="18"/>
        <v>9.96651484453435</v>
      </c>
      <c r="L30" s="16">
        <f t="shared" si="18"/>
        <v>64.2840072406524</v>
      </c>
      <c r="M30" s="16">
        <f t="shared" si="18"/>
        <v>0</v>
      </c>
      <c r="N30" s="16">
        <f t="shared" si="18"/>
        <v>0</v>
      </c>
      <c r="O30" s="16">
        <f t="shared" si="18"/>
        <v>0</v>
      </c>
      <c r="P30" s="16">
        <f t="shared" si="18"/>
        <v>7.6923076923076925</v>
      </c>
      <c r="Q30" s="16">
        <f t="shared" si="18"/>
        <v>1.1350292390563623</v>
      </c>
      <c r="R30" s="16">
        <f t="shared" si="18"/>
        <v>0</v>
      </c>
      <c r="S30" s="16">
        <f t="shared" si="18"/>
        <v>80.99359146941005</v>
      </c>
      <c r="T30" s="16">
        <f t="shared" si="18"/>
        <v>3.557137305442168</v>
      </c>
      <c r="U30" s="16">
        <f t="shared" si="18"/>
        <v>0</v>
      </c>
      <c r="V30" s="16">
        <f t="shared" si="18"/>
        <v>0</v>
      </c>
      <c r="W30" s="16">
        <f t="shared" si="18"/>
        <v>-100</v>
      </c>
      <c r="X30" s="16">
        <f t="shared" si="18"/>
        <v>12.694988066825776</v>
      </c>
      <c r="Y30" s="16">
        <f t="shared" si="18"/>
        <v>25.6455525958735</v>
      </c>
      <c r="Z30" s="16">
        <f t="shared" si="18"/>
        <v>0</v>
      </c>
      <c r="AA30" s="16">
        <f t="shared" si="18"/>
        <v>4.79999990358784</v>
      </c>
      <c r="AB30" s="16">
        <f t="shared" si="18"/>
        <v>0</v>
      </c>
      <c r="AC30" s="16">
        <f t="shared" si="18"/>
        <v>-5.065277352129942</v>
      </c>
      <c r="AD30" s="16">
        <f t="shared" si="18"/>
        <v>0</v>
      </c>
      <c r="AE30" s="16">
        <f t="shared" si="18"/>
        <v>14.240002606459607</v>
      </c>
      <c r="AF30" s="16">
        <f t="shared" si="18"/>
        <v>9.302095261610535</v>
      </c>
      <c r="AG30" s="16">
        <f t="shared" si="18"/>
        <v>11.901535087719298</v>
      </c>
      <c r="AH30" s="16">
        <f t="shared" si="18"/>
        <v>21.04354767107827</v>
      </c>
      <c r="AI30" s="16">
        <f t="shared" si="18"/>
        <v>0</v>
      </c>
      <c r="AJ30" s="16">
        <f t="shared" si="18"/>
        <v>0</v>
      </c>
      <c r="AK30" s="16">
        <f t="shared" si="18"/>
        <v>0</v>
      </c>
      <c r="AL30" s="16">
        <f t="shared" si="18"/>
        <v>0</v>
      </c>
      <c r="AM30" s="16">
        <f t="shared" si="18"/>
        <v>0</v>
      </c>
      <c r="AN30" s="16">
        <f t="shared" si="18"/>
        <v>14.439947639638868</v>
      </c>
      <c r="AO30" s="16">
        <f t="shared" si="18"/>
        <v>0</v>
      </c>
      <c r="AP30" s="16">
        <f t="shared" si="18"/>
        <v>21.428571428571427</v>
      </c>
      <c r="AQ30" s="16">
        <f t="shared" si="18"/>
        <v>0</v>
      </c>
      <c r="AR30" s="16">
        <f t="shared" si="18"/>
        <v>-0.1429828956812611</v>
      </c>
      <c r="AS30" s="16">
        <f t="shared" si="18"/>
        <v>0</v>
      </c>
      <c r="AT30" s="17">
        <f t="shared" si="18"/>
        <v>0</v>
      </c>
    </row>
    <row r="31" spans="1:46" ht="12.75">
      <c r="A31" s="70" t="s">
        <v>137</v>
      </c>
      <c r="B31" s="16">
        <f>IF(B174=0,0,(B173-B174)*100/B174)</f>
        <v>7.999999883993354</v>
      </c>
      <c r="C31" s="16">
        <f aca="true" t="shared" si="19" ref="C31:AT31">IF(C174=0,0,(C173-C174)*100/C174)</f>
        <v>11.9999991392999</v>
      </c>
      <c r="D31" s="16">
        <f t="shared" si="19"/>
        <v>0</v>
      </c>
      <c r="E31" s="16">
        <f t="shared" si="19"/>
        <v>-49.66179653679654</v>
      </c>
      <c r="F31" s="16">
        <f t="shared" si="19"/>
        <v>0</v>
      </c>
      <c r="G31" s="16">
        <f t="shared" si="19"/>
        <v>0</v>
      </c>
      <c r="H31" s="16">
        <f t="shared" si="19"/>
        <v>-40.92033864173697</v>
      </c>
      <c r="I31" s="16">
        <f t="shared" si="19"/>
        <v>456.978593368761</v>
      </c>
      <c r="J31" s="16">
        <f t="shared" si="19"/>
        <v>0</v>
      </c>
      <c r="K31" s="16">
        <f t="shared" si="19"/>
        <v>-30.259936363636363</v>
      </c>
      <c r="L31" s="16">
        <f t="shared" si="19"/>
        <v>54.6646869586736</v>
      </c>
      <c r="M31" s="16">
        <f t="shared" si="19"/>
        <v>0</v>
      </c>
      <c r="N31" s="16">
        <f t="shared" si="19"/>
        <v>0</v>
      </c>
      <c r="O31" s="16">
        <f t="shared" si="19"/>
        <v>0</v>
      </c>
      <c r="P31" s="16">
        <f t="shared" si="19"/>
        <v>0</v>
      </c>
      <c r="Q31" s="16">
        <f t="shared" si="19"/>
        <v>0</v>
      </c>
      <c r="R31" s="16">
        <f t="shared" si="19"/>
        <v>0</v>
      </c>
      <c r="S31" s="16">
        <f t="shared" si="19"/>
        <v>0</v>
      </c>
      <c r="T31" s="16">
        <f t="shared" si="19"/>
        <v>0</v>
      </c>
      <c r="U31" s="16">
        <f t="shared" si="19"/>
        <v>7.269280119150712</v>
      </c>
      <c r="V31" s="16">
        <f t="shared" si="19"/>
        <v>0</v>
      </c>
      <c r="W31" s="16">
        <f t="shared" si="19"/>
        <v>-39.95187858597075</v>
      </c>
      <c r="X31" s="16">
        <f t="shared" si="19"/>
        <v>0</v>
      </c>
      <c r="Y31" s="16">
        <f t="shared" si="19"/>
        <v>0</v>
      </c>
      <c r="Z31" s="16">
        <f t="shared" si="19"/>
        <v>0</v>
      </c>
      <c r="AA31" s="16">
        <f t="shared" si="19"/>
        <v>0</v>
      </c>
      <c r="AB31" s="16">
        <f t="shared" si="19"/>
        <v>0</v>
      </c>
      <c r="AC31" s="16">
        <f t="shared" si="19"/>
        <v>0</v>
      </c>
      <c r="AD31" s="16">
        <f t="shared" si="19"/>
        <v>0</v>
      </c>
      <c r="AE31" s="16">
        <f t="shared" si="19"/>
        <v>0</v>
      </c>
      <c r="AF31" s="16">
        <f t="shared" si="19"/>
        <v>0</v>
      </c>
      <c r="AG31" s="16">
        <f t="shared" si="19"/>
        <v>0</v>
      </c>
      <c r="AH31" s="16">
        <f t="shared" si="19"/>
        <v>0</v>
      </c>
      <c r="AI31" s="16">
        <f t="shared" si="19"/>
        <v>79.05708378895571</v>
      </c>
      <c r="AJ31" s="16">
        <f t="shared" si="19"/>
        <v>0</v>
      </c>
      <c r="AK31" s="16">
        <f t="shared" si="19"/>
        <v>0</v>
      </c>
      <c r="AL31" s="16">
        <f t="shared" si="19"/>
        <v>0</v>
      </c>
      <c r="AM31" s="16">
        <f t="shared" si="19"/>
        <v>0</v>
      </c>
      <c r="AN31" s="16">
        <f t="shared" si="19"/>
        <v>0</v>
      </c>
      <c r="AO31" s="16">
        <f t="shared" si="19"/>
        <v>6.6</v>
      </c>
      <c r="AP31" s="16">
        <f t="shared" si="19"/>
        <v>0</v>
      </c>
      <c r="AQ31" s="16">
        <f t="shared" si="19"/>
        <v>0</v>
      </c>
      <c r="AR31" s="16">
        <f t="shared" si="19"/>
        <v>0</v>
      </c>
      <c r="AS31" s="16">
        <f t="shared" si="19"/>
        <v>0</v>
      </c>
      <c r="AT31" s="17">
        <f t="shared" si="19"/>
        <v>0</v>
      </c>
    </row>
    <row r="32" spans="1:46" ht="25.5">
      <c r="A32" s="70" t="s">
        <v>138</v>
      </c>
      <c r="B32" s="16">
        <f>IF((B6-B151-B176)=0,0,B168*100/(B6-B151-B176))</f>
        <v>29.142701843044108</v>
      </c>
      <c r="C32" s="16">
        <f aca="true" t="shared" si="20" ref="C32:AT32">IF((C6-C151-C176)=0,0,C168*100/(C6-C151-C176))</f>
        <v>30.257758017484313</v>
      </c>
      <c r="D32" s="16">
        <f t="shared" si="20"/>
        <v>37.9427608717414</v>
      </c>
      <c r="E32" s="16">
        <f t="shared" si="20"/>
        <v>38.9102833605227</v>
      </c>
      <c r="F32" s="16">
        <f t="shared" si="20"/>
        <v>45.97515693613774</v>
      </c>
      <c r="G32" s="16">
        <f t="shared" si="20"/>
        <v>32.00241523268747</v>
      </c>
      <c r="H32" s="16">
        <f t="shared" si="20"/>
        <v>32.53876482472374</v>
      </c>
      <c r="I32" s="16">
        <f t="shared" si="20"/>
        <v>38.499325059694364</v>
      </c>
      <c r="J32" s="16">
        <f t="shared" si="20"/>
        <v>39.811114654065925</v>
      </c>
      <c r="K32" s="16">
        <f t="shared" si="20"/>
        <v>38.17308921776089</v>
      </c>
      <c r="L32" s="16">
        <f t="shared" si="20"/>
        <v>46.45855992135132</v>
      </c>
      <c r="M32" s="16">
        <f t="shared" si="20"/>
        <v>33.24149387539518</v>
      </c>
      <c r="N32" s="16">
        <f t="shared" si="20"/>
        <v>36.56900461825229</v>
      </c>
      <c r="O32" s="16">
        <f t="shared" si="20"/>
        <v>58.22973757961487</v>
      </c>
      <c r="P32" s="16">
        <f t="shared" si="20"/>
        <v>51.038787442272834</v>
      </c>
      <c r="Q32" s="16">
        <f t="shared" si="20"/>
        <v>38.1891741283525</v>
      </c>
      <c r="R32" s="16">
        <f t="shared" si="20"/>
        <v>39.79795969398495</v>
      </c>
      <c r="S32" s="16">
        <f t="shared" si="20"/>
        <v>43.15211849874069</v>
      </c>
      <c r="T32" s="16">
        <f t="shared" si="20"/>
        <v>35.33824568674925</v>
      </c>
      <c r="U32" s="16">
        <f t="shared" si="20"/>
        <v>52.9004251318761</v>
      </c>
      <c r="V32" s="16">
        <f t="shared" si="20"/>
        <v>37.77217036786453</v>
      </c>
      <c r="W32" s="16">
        <f t="shared" si="20"/>
        <v>35.56249797625708</v>
      </c>
      <c r="X32" s="16">
        <f t="shared" si="20"/>
        <v>56.011089621686075</v>
      </c>
      <c r="Y32" s="16">
        <f t="shared" si="20"/>
        <v>36.32762398174132</v>
      </c>
      <c r="Z32" s="16">
        <f t="shared" si="20"/>
        <v>23.897777438973353</v>
      </c>
      <c r="AA32" s="16">
        <f t="shared" si="20"/>
        <v>33.78338264549931</v>
      </c>
      <c r="AB32" s="16">
        <f t="shared" si="20"/>
        <v>36.481548299638355</v>
      </c>
      <c r="AC32" s="16">
        <f t="shared" si="20"/>
        <v>41.68157460837029</v>
      </c>
      <c r="AD32" s="16">
        <f t="shared" si="20"/>
        <v>34.7039072879734</v>
      </c>
      <c r="AE32" s="16">
        <f t="shared" si="20"/>
        <v>27.912307028433673</v>
      </c>
      <c r="AF32" s="16">
        <f t="shared" si="20"/>
        <v>41.48833663742639</v>
      </c>
      <c r="AG32" s="16">
        <f t="shared" si="20"/>
        <v>32.60389058095187</v>
      </c>
      <c r="AH32" s="16">
        <f t="shared" si="20"/>
        <v>31.64881132067809</v>
      </c>
      <c r="AI32" s="16">
        <f t="shared" si="20"/>
        <v>44.71613154952968</v>
      </c>
      <c r="AJ32" s="16">
        <f t="shared" si="20"/>
        <v>28.26387908250754</v>
      </c>
      <c r="AK32" s="16">
        <f t="shared" si="20"/>
        <v>0</v>
      </c>
      <c r="AL32" s="16">
        <f t="shared" si="20"/>
        <v>32.82985478039018</v>
      </c>
      <c r="AM32" s="16">
        <f t="shared" si="20"/>
        <v>42.15980376171167</v>
      </c>
      <c r="AN32" s="16">
        <f t="shared" si="20"/>
        <v>41.10512049821041</v>
      </c>
      <c r="AO32" s="16">
        <f t="shared" si="20"/>
        <v>27.569056881599295</v>
      </c>
      <c r="AP32" s="16">
        <f t="shared" si="20"/>
        <v>37.70539426007889</v>
      </c>
      <c r="AQ32" s="16">
        <f t="shared" si="20"/>
        <v>29.098155828287712</v>
      </c>
      <c r="AR32" s="16">
        <f t="shared" si="20"/>
        <v>24.786498978876143</v>
      </c>
      <c r="AS32" s="16">
        <f t="shared" si="20"/>
        <v>43.2818308043518</v>
      </c>
      <c r="AT32" s="17">
        <f t="shared" si="20"/>
        <v>45.70725817808839</v>
      </c>
    </row>
    <row r="33" spans="1:46" ht="25.5">
      <c r="A33" s="70" t="s">
        <v>139</v>
      </c>
      <c r="B33" s="16">
        <f>IF((B6-B151-B176)=0,0,B177*100/(B6-B151-B176))</f>
        <v>0.4540956596191588</v>
      </c>
      <c r="C33" s="16">
        <f aca="true" t="shared" si="21" ref="C33:AT33">IF((C6-C151-C176)=0,0,C177*100/(C6-C151-C176))</f>
        <v>4.405526476755092</v>
      </c>
      <c r="D33" s="16">
        <f t="shared" si="21"/>
        <v>1.0468187834381222</v>
      </c>
      <c r="E33" s="16">
        <f t="shared" si="21"/>
        <v>0</v>
      </c>
      <c r="F33" s="16">
        <f t="shared" si="21"/>
        <v>10.83339160618886</v>
      </c>
      <c r="G33" s="16">
        <f t="shared" si="21"/>
        <v>2.204799771351106</v>
      </c>
      <c r="H33" s="16">
        <f t="shared" si="21"/>
        <v>4.877496017263125</v>
      </c>
      <c r="I33" s="16">
        <f t="shared" si="21"/>
        <v>1.5881696321911123</v>
      </c>
      <c r="J33" s="16">
        <f t="shared" si="21"/>
        <v>0</v>
      </c>
      <c r="K33" s="16">
        <f t="shared" si="21"/>
        <v>1.9889413824187683</v>
      </c>
      <c r="L33" s="16">
        <f t="shared" si="21"/>
        <v>3.5694967600698053</v>
      </c>
      <c r="M33" s="16">
        <f t="shared" si="21"/>
        <v>3.1112532601962353</v>
      </c>
      <c r="N33" s="16">
        <f t="shared" si="21"/>
        <v>0.6355092353099088</v>
      </c>
      <c r="O33" s="16">
        <f t="shared" si="21"/>
        <v>2.817457706582597</v>
      </c>
      <c r="P33" s="16">
        <f t="shared" si="21"/>
        <v>0</v>
      </c>
      <c r="Q33" s="16">
        <f t="shared" si="21"/>
        <v>1.216245531905687</v>
      </c>
      <c r="R33" s="16">
        <f t="shared" si="21"/>
        <v>0</v>
      </c>
      <c r="S33" s="16">
        <f t="shared" si="21"/>
        <v>0.11432324240418883</v>
      </c>
      <c r="T33" s="16">
        <f t="shared" si="21"/>
        <v>0</v>
      </c>
      <c r="U33" s="16">
        <f t="shared" si="21"/>
        <v>2.9299641280989506</v>
      </c>
      <c r="V33" s="16">
        <f t="shared" si="21"/>
        <v>2.869777751342082</v>
      </c>
      <c r="W33" s="16">
        <f t="shared" si="21"/>
        <v>0</v>
      </c>
      <c r="X33" s="16">
        <f t="shared" si="21"/>
        <v>0.35431720973060854</v>
      </c>
      <c r="Y33" s="16">
        <f t="shared" si="21"/>
        <v>1.083449551290086</v>
      </c>
      <c r="Z33" s="16">
        <f t="shared" si="21"/>
        <v>0</v>
      </c>
      <c r="AA33" s="16">
        <f t="shared" si="21"/>
        <v>2.468693928605292</v>
      </c>
      <c r="AB33" s="16">
        <f t="shared" si="21"/>
        <v>0</v>
      </c>
      <c r="AC33" s="16">
        <f t="shared" si="21"/>
        <v>1.7048353063523476</v>
      </c>
      <c r="AD33" s="16">
        <f t="shared" si="21"/>
        <v>2.76752673491823</v>
      </c>
      <c r="AE33" s="16">
        <f t="shared" si="21"/>
        <v>1.929651822640527</v>
      </c>
      <c r="AF33" s="16">
        <f t="shared" si="21"/>
        <v>0</v>
      </c>
      <c r="AG33" s="16">
        <f t="shared" si="21"/>
        <v>0</v>
      </c>
      <c r="AH33" s="16">
        <f t="shared" si="21"/>
        <v>1.5882095474603855</v>
      </c>
      <c r="AI33" s="16">
        <f t="shared" si="21"/>
        <v>0</v>
      </c>
      <c r="AJ33" s="16">
        <f t="shared" si="21"/>
        <v>0.227576042244946</v>
      </c>
      <c r="AK33" s="16">
        <f t="shared" si="21"/>
        <v>0</v>
      </c>
      <c r="AL33" s="16">
        <f t="shared" si="21"/>
        <v>0.31707854139465724</v>
      </c>
      <c r="AM33" s="16">
        <f t="shared" si="21"/>
        <v>11.482296615315343</v>
      </c>
      <c r="AN33" s="16">
        <f t="shared" si="21"/>
        <v>0.828235527656059</v>
      </c>
      <c r="AO33" s="16">
        <f t="shared" si="21"/>
        <v>1.1012660541900823</v>
      </c>
      <c r="AP33" s="16">
        <f t="shared" si="21"/>
        <v>7.780563582660605</v>
      </c>
      <c r="AQ33" s="16">
        <f t="shared" si="21"/>
        <v>9.033532470705303</v>
      </c>
      <c r="AR33" s="16">
        <f t="shared" si="21"/>
        <v>0</v>
      </c>
      <c r="AS33" s="16">
        <f t="shared" si="21"/>
        <v>0</v>
      </c>
      <c r="AT33" s="17">
        <f t="shared" si="21"/>
        <v>0</v>
      </c>
    </row>
    <row r="34" spans="1:46" ht="12.75">
      <c r="A34" s="70" t="s">
        <v>140</v>
      </c>
      <c r="B34" s="16">
        <f>IF(B142=0,0,B151*100/B142)</f>
        <v>6.789249908754708</v>
      </c>
      <c r="C34" s="16">
        <f aca="true" t="shared" si="22" ref="C34:AT34">IF(C142=0,0,C151*100/C142)</f>
        <v>5.978670105854749</v>
      </c>
      <c r="D34" s="16">
        <f t="shared" si="22"/>
        <v>2.240519489769279</v>
      </c>
      <c r="E34" s="16">
        <f t="shared" si="22"/>
        <v>5.208078564296751</v>
      </c>
      <c r="F34" s="16">
        <f t="shared" si="22"/>
        <v>3.592377876333287</v>
      </c>
      <c r="G34" s="16">
        <f t="shared" si="22"/>
        <v>0</v>
      </c>
      <c r="H34" s="16">
        <f t="shared" si="22"/>
        <v>1.028602306190452</v>
      </c>
      <c r="I34" s="16">
        <f t="shared" si="22"/>
        <v>39.89738988872154</v>
      </c>
      <c r="J34" s="16">
        <f t="shared" si="22"/>
        <v>0</v>
      </c>
      <c r="K34" s="16">
        <f t="shared" si="22"/>
        <v>10.07264836603089</v>
      </c>
      <c r="L34" s="16">
        <f t="shared" si="22"/>
        <v>39.71393190743472</v>
      </c>
      <c r="M34" s="16">
        <f t="shared" si="22"/>
        <v>0</v>
      </c>
      <c r="N34" s="16">
        <f t="shared" si="22"/>
        <v>13.34317134207599</v>
      </c>
      <c r="O34" s="16">
        <f t="shared" si="22"/>
        <v>11.588088418505205</v>
      </c>
      <c r="P34" s="16">
        <f t="shared" si="22"/>
        <v>11.69724616868827</v>
      </c>
      <c r="Q34" s="16">
        <f t="shared" si="22"/>
        <v>12.423611241928743</v>
      </c>
      <c r="R34" s="16">
        <f t="shared" si="22"/>
        <v>80.66323617446537</v>
      </c>
      <c r="S34" s="16">
        <f t="shared" si="22"/>
        <v>16.35885149887382</v>
      </c>
      <c r="T34" s="16">
        <f t="shared" si="22"/>
        <v>1.2835854628914674</v>
      </c>
      <c r="U34" s="16">
        <f t="shared" si="22"/>
        <v>66.19208100576004</v>
      </c>
      <c r="V34" s="16">
        <f t="shared" si="22"/>
        <v>4.5424900139704665</v>
      </c>
      <c r="W34" s="16">
        <f t="shared" si="22"/>
        <v>8.816748563113205</v>
      </c>
      <c r="X34" s="16">
        <f t="shared" si="22"/>
        <v>44.822715825660566</v>
      </c>
      <c r="Y34" s="16">
        <f t="shared" si="22"/>
        <v>18.20428126486317</v>
      </c>
      <c r="Z34" s="16">
        <f t="shared" si="22"/>
        <v>0</v>
      </c>
      <c r="AA34" s="16">
        <f t="shared" si="22"/>
        <v>6.682397738672503</v>
      </c>
      <c r="AB34" s="16">
        <f t="shared" si="22"/>
        <v>37.105751391465674</v>
      </c>
      <c r="AC34" s="16">
        <f t="shared" si="22"/>
        <v>20.04642329605402</v>
      </c>
      <c r="AD34" s="16">
        <f t="shared" si="22"/>
        <v>44.80766274616566</v>
      </c>
      <c r="AE34" s="16">
        <f t="shared" si="22"/>
        <v>14.750705904880826</v>
      </c>
      <c r="AF34" s="16">
        <f t="shared" si="22"/>
        <v>12.613000583590678</v>
      </c>
      <c r="AG34" s="16">
        <f t="shared" si="22"/>
        <v>0.314783303174095</v>
      </c>
      <c r="AH34" s="16">
        <f t="shared" si="22"/>
        <v>4.2415614127618</v>
      </c>
      <c r="AI34" s="16">
        <f t="shared" si="22"/>
        <v>31.44268043472425</v>
      </c>
      <c r="AJ34" s="16">
        <f t="shared" si="22"/>
        <v>0</v>
      </c>
      <c r="AK34" s="16">
        <f t="shared" si="22"/>
        <v>0</v>
      </c>
      <c r="AL34" s="16">
        <f t="shared" si="22"/>
        <v>64.30619003180422</v>
      </c>
      <c r="AM34" s="16">
        <f t="shared" si="22"/>
        <v>32.07231966379097</v>
      </c>
      <c r="AN34" s="16">
        <f t="shared" si="22"/>
        <v>5.7620215164122754</v>
      </c>
      <c r="AO34" s="16">
        <f t="shared" si="22"/>
        <v>5.677123246431805</v>
      </c>
      <c r="AP34" s="16">
        <f t="shared" si="22"/>
        <v>14.083185411490687</v>
      </c>
      <c r="AQ34" s="16">
        <f t="shared" si="22"/>
        <v>216.3260396845793</v>
      </c>
      <c r="AR34" s="16">
        <f t="shared" si="22"/>
        <v>3.85967085884817</v>
      </c>
      <c r="AS34" s="16">
        <f t="shared" si="22"/>
        <v>12.571752863579134</v>
      </c>
      <c r="AT34" s="17">
        <f t="shared" si="22"/>
        <v>43.48151253050228</v>
      </c>
    </row>
    <row r="35" spans="1:46" ht="12.75">
      <c r="A35" s="70" t="s">
        <v>141</v>
      </c>
      <c r="B35" s="16">
        <f>IF(B171=0,0,B178*100/B171)</f>
        <v>0.015790271655730107</v>
      </c>
      <c r="C35" s="16">
        <f aca="true" t="shared" si="23" ref="C35:AT35">IF(C171=0,0,C178*100/C171)</f>
        <v>7.0317930371730135</v>
      </c>
      <c r="D35" s="16">
        <f t="shared" si="23"/>
        <v>0</v>
      </c>
      <c r="E35" s="16">
        <f t="shared" si="23"/>
        <v>22.80867358101751</v>
      </c>
      <c r="F35" s="16">
        <f t="shared" si="23"/>
        <v>0</v>
      </c>
      <c r="G35" s="16">
        <f t="shared" si="23"/>
        <v>0</v>
      </c>
      <c r="H35" s="16">
        <f t="shared" si="23"/>
        <v>0</v>
      </c>
      <c r="I35" s="16">
        <f t="shared" si="23"/>
        <v>0</v>
      </c>
      <c r="J35" s="16">
        <f t="shared" si="23"/>
        <v>9.994350282485875</v>
      </c>
      <c r="K35" s="16">
        <f t="shared" si="23"/>
        <v>0</v>
      </c>
      <c r="L35" s="16">
        <f t="shared" si="23"/>
        <v>0</v>
      </c>
      <c r="M35" s="16">
        <f t="shared" si="23"/>
        <v>0</v>
      </c>
      <c r="N35" s="16">
        <f t="shared" si="23"/>
        <v>0</v>
      </c>
      <c r="O35" s="16">
        <f t="shared" si="23"/>
        <v>0</v>
      </c>
      <c r="P35" s="16">
        <f t="shared" si="23"/>
        <v>0</v>
      </c>
      <c r="Q35" s="16">
        <f t="shared" si="23"/>
        <v>0</v>
      </c>
      <c r="R35" s="16">
        <f t="shared" si="23"/>
        <v>0</v>
      </c>
      <c r="S35" s="16">
        <f t="shared" si="23"/>
        <v>0</v>
      </c>
      <c r="T35" s="16">
        <f t="shared" si="23"/>
        <v>0</v>
      </c>
      <c r="U35" s="16">
        <f t="shared" si="23"/>
        <v>0</v>
      </c>
      <c r="V35" s="16">
        <f t="shared" si="23"/>
        <v>12.77120895522388</v>
      </c>
      <c r="W35" s="16">
        <f t="shared" si="23"/>
        <v>0</v>
      </c>
      <c r="X35" s="16">
        <f t="shared" si="23"/>
        <v>0</v>
      </c>
      <c r="Y35" s="16">
        <f t="shared" si="23"/>
        <v>0</v>
      </c>
      <c r="Z35" s="16">
        <f t="shared" si="23"/>
        <v>0</v>
      </c>
      <c r="AA35" s="16">
        <f t="shared" si="23"/>
        <v>0</v>
      </c>
      <c r="AB35" s="16">
        <f t="shared" si="23"/>
        <v>0</v>
      </c>
      <c r="AC35" s="16">
        <f t="shared" si="23"/>
        <v>0</v>
      </c>
      <c r="AD35" s="16">
        <f t="shared" si="23"/>
        <v>0</v>
      </c>
      <c r="AE35" s="16">
        <f t="shared" si="23"/>
        <v>0</v>
      </c>
      <c r="AF35" s="16">
        <f t="shared" si="23"/>
        <v>0</v>
      </c>
      <c r="AG35" s="16">
        <f t="shared" si="23"/>
        <v>0</v>
      </c>
      <c r="AH35" s="16">
        <f t="shared" si="23"/>
        <v>0</v>
      </c>
      <c r="AI35" s="16">
        <f t="shared" si="23"/>
        <v>0</v>
      </c>
      <c r="AJ35" s="16">
        <f t="shared" si="23"/>
        <v>0</v>
      </c>
      <c r="AK35" s="16">
        <f t="shared" si="23"/>
        <v>0</v>
      </c>
      <c r="AL35" s="16">
        <f t="shared" si="23"/>
        <v>0</v>
      </c>
      <c r="AM35" s="16">
        <f t="shared" si="23"/>
        <v>0</v>
      </c>
      <c r="AN35" s="16">
        <f t="shared" si="23"/>
        <v>0</v>
      </c>
      <c r="AO35" s="16">
        <f t="shared" si="23"/>
        <v>0</v>
      </c>
      <c r="AP35" s="16">
        <f t="shared" si="23"/>
        <v>0</v>
      </c>
      <c r="AQ35" s="16">
        <f t="shared" si="23"/>
        <v>0</v>
      </c>
      <c r="AR35" s="16">
        <f t="shared" si="23"/>
        <v>0</v>
      </c>
      <c r="AS35" s="16">
        <f t="shared" si="23"/>
        <v>0</v>
      </c>
      <c r="AT35" s="17">
        <f t="shared" si="23"/>
        <v>0</v>
      </c>
    </row>
    <row r="36" spans="1:46" ht="12.75">
      <c r="A36" s="70" t="s">
        <v>142</v>
      </c>
      <c r="B36" s="16">
        <f>IF(B173=0,0,B179*100/B173)</f>
        <v>0.050386090528106726</v>
      </c>
      <c r="C36" s="16">
        <f aca="true" t="shared" si="24" ref="C36:AT36">IF(C173=0,0,C179*100/C173)</f>
        <v>0.3013727974578608</v>
      </c>
      <c r="D36" s="16">
        <f t="shared" si="24"/>
        <v>0</v>
      </c>
      <c r="E36" s="16">
        <f t="shared" si="24"/>
        <v>456.8664337543671</v>
      </c>
      <c r="F36" s="16">
        <f t="shared" si="24"/>
        <v>0</v>
      </c>
      <c r="G36" s="16">
        <f t="shared" si="24"/>
        <v>0</v>
      </c>
      <c r="H36" s="16">
        <f t="shared" si="24"/>
        <v>0</v>
      </c>
      <c r="I36" s="16">
        <f t="shared" si="24"/>
        <v>0</v>
      </c>
      <c r="J36" s="16">
        <f t="shared" si="24"/>
        <v>0</v>
      </c>
      <c r="K36" s="16">
        <f t="shared" si="24"/>
        <v>0</v>
      </c>
      <c r="L36" s="16">
        <f t="shared" si="24"/>
        <v>0</v>
      </c>
      <c r="M36" s="16">
        <f t="shared" si="24"/>
        <v>0</v>
      </c>
      <c r="N36" s="16">
        <f t="shared" si="24"/>
        <v>0</v>
      </c>
      <c r="O36" s="16">
        <f t="shared" si="24"/>
        <v>0</v>
      </c>
      <c r="P36" s="16">
        <f t="shared" si="24"/>
        <v>0</v>
      </c>
      <c r="Q36" s="16">
        <f t="shared" si="24"/>
        <v>0</v>
      </c>
      <c r="R36" s="16">
        <f t="shared" si="24"/>
        <v>0</v>
      </c>
      <c r="S36" s="16">
        <f t="shared" si="24"/>
        <v>0</v>
      </c>
      <c r="T36" s="16">
        <f t="shared" si="24"/>
        <v>0</v>
      </c>
      <c r="U36" s="16">
        <f t="shared" si="24"/>
        <v>87.36</v>
      </c>
      <c r="V36" s="16">
        <f t="shared" si="24"/>
        <v>0</v>
      </c>
      <c r="W36" s="16">
        <f t="shared" si="24"/>
        <v>0</v>
      </c>
      <c r="X36" s="16">
        <f t="shared" si="24"/>
        <v>0</v>
      </c>
      <c r="Y36" s="16">
        <f t="shared" si="24"/>
        <v>0</v>
      </c>
      <c r="Z36" s="16">
        <f t="shared" si="24"/>
        <v>0</v>
      </c>
      <c r="AA36" s="16">
        <f t="shared" si="24"/>
        <v>0</v>
      </c>
      <c r="AB36" s="16">
        <f t="shared" si="24"/>
        <v>0</v>
      </c>
      <c r="AC36" s="16">
        <f t="shared" si="24"/>
        <v>0</v>
      </c>
      <c r="AD36" s="16">
        <f t="shared" si="24"/>
        <v>0</v>
      </c>
      <c r="AE36" s="16">
        <f t="shared" si="24"/>
        <v>0</v>
      </c>
      <c r="AF36" s="16">
        <f t="shared" si="24"/>
        <v>0</v>
      </c>
      <c r="AG36" s="16">
        <f t="shared" si="24"/>
        <v>0</v>
      </c>
      <c r="AH36" s="16">
        <f t="shared" si="24"/>
        <v>0</v>
      </c>
      <c r="AI36" s="16">
        <f t="shared" si="24"/>
        <v>0</v>
      </c>
      <c r="AJ36" s="16">
        <f t="shared" si="24"/>
        <v>0</v>
      </c>
      <c r="AK36" s="16">
        <f t="shared" si="24"/>
        <v>0</v>
      </c>
      <c r="AL36" s="16">
        <f t="shared" si="24"/>
        <v>0</v>
      </c>
      <c r="AM36" s="16">
        <f t="shared" si="24"/>
        <v>0</v>
      </c>
      <c r="AN36" s="16">
        <f t="shared" si="24"/>
        <v>0</v>
      </c>
      <c r="AO36" s="16">
        <f t="shared" si="24"/>
        <v>0.04992220747723425</v>
      </c>
      <c r="AP36" s="16">
        <f t="shared" si="24"/>
        <v>0</v>
      </c>
      <c r="AQ36" s="16">
        <f t="shared" si="24"/>
        <v>0</v>
      </c>
      <c r="AR36" s="16">
        <f t="shared" si="24"/>
        <v>0</v>
      </c>
      <c r="AS36" s="16">
        <f t="shared" si="24"/>
        <v>0</v>
      </c>
      <c r="AT36" s="17">
        <f t="shared" si="24"/>
        <v>0</v>
      </c>
    </row>
    <row r="37" spans="1:46" ht="12.75">
      <c r="A37" s="74" t="s">
        <v>143</v>
      </c>
      <c r="B37" s="75">
        <f>IF(+B5=0,0,+B168*100/B5)</f>
        <v>24.26073668837357</v>
      </c>
      <c r="C37" s="75">
        <f aca="true" t="shared" si="25" ref="C37:AT37">IF(+C5=0,0,+C168*100/C5)</f>
        <v>25.767011174542645</v>
      </c>
      <c r="D37" s="75">
        <f t="shared" si="25"/>
        <v>32.312312210372234</v>
      </c>
      <c r="E37" s="75">
        <f t="shared" si="25"/>
        <v>38.33939641937659</v>
      </c>
      <c r="F37" s="75">
        <f t="shared" si="25"/>
        <v>45.78816840047871</v>
      </c>
      <c r="G37" s="75">
        <f t="shared" si="25"/>
        <v>29.645001284266677</v>
      </c>
      <c r="H37" s="75">
        <f t="shared" si="25"/>
        <v>26.690659611412396</v>
      </c>
      <c r="I37" s="75">
        <f t="shared" si="25"/>
        <v>33.22132294537784</v>
      </c>
      <c r="J37" s="75">
        <f t="shared" si="25"/>
        <v>42.01779045613061</v>
      </c>
      <c r="K37" s="75">
        <f t="shared" si="25"/>
        <v>33.258740925392985</v>
      </c>
      <c r="L37" s="75">
        <f t="shared" si="25"/>
        <v>40.11912992084922</v>
      </c>
      <c r="M37" s="75">
        <f t="shared" si="25"/>
        <v>32.81120931982423</v>
      </c>
      <c r="N37" s="75">
        <f t="shared" si="25"/>
        <v>27.195923611951063</v>
      </c>
      <c r="O37" s="75">
        <f t="shared" si="25"/>
        <v>58.22953201191965</v>
      </c>
      <c r="P37" s="75">
        <f t="shared" si="25"/>
        <v>48.35929778786602</v>
      </c>
      <c r="Q37" s="75">
        <f t="shared" si="25"/>
        <v>33.1335115289445</v>
      </c>
      <c r="R37" s="75">
        <f t="shared" si="25"/>
        <v>36.18981326311145</v>
      </c>
      <c r="S37" s="75">
        <f t="shared" si="25"/>
        <v>40.754757096498096</v>
      </c>
      <c r="T37" s="75">
        <f t="shared" si="25"/>
        <v>29.96449593149058</v>
      </c>
      <c r="U37" s="75">
        <f t="shared" si="25"/>
        <v>40.45449731864945</v>
      </c>
      <c r="V37" s="75">
        <f t="shared" si="25"/>
        <v>33.6914037377974</v>
      </c>
      <c r="W37" s="75">
        <f t="shared" si="25"/>
        <v>28.116138277345748</v>
      </c>
      <c r="X37" s="75">
        <f t="shared" si="25"/>
        <v>50.62537629573163</v>
      </c>
      <c r="Y37" s="75">
        <f t="shared" si="25"/>
        <v>30.84580071103717</v>
      </c>
      <c r="Z37" s="75">
        <f t="shared" si="25"/>
        <v>27.9621244567584</v>
      </c>
      <c r="AA37" s="75">
        <f t="shared" si="25"/>
        <v>37.40794968709909</v>
      </c>
      <c r="AB37" s="75">
        <f t="shared" si="25"/>
        <v>29.92523632420982</v>
      </c>
      <c r="AC37" s="75">
        <f t="shared" si="25"/>
        <v>35.866455663893</v>
      </c>
      <c r="AD37" s="75">
        <f t="shared" si="25"/>
        <v>29.64047743452935</v>
      </c>
      <c r="AE37" s="75">
        <f t="shared" si="25"/>
        <v>22.15020253771921</v>
      </c>
      <c r="AF37" s="75">
        <f t="shared" si="25"/>
        <v>36.836111017216666</v>
      </c>
      <c r="AG37" s="75">
        <f t="shared" si="25"/>
        <v>32.10393192644351</v>
      </c>
      <c r="AH37" s="75">
        <f t="shared" si="25"/>
        <v>35.01304333001009</v>
      </c>
      <c r="AI37" s="75">
        <f t="shared" si="25"/>
        <v>42.41568821055049</v>
      </c>
      <c r="AJ37" s="75">
        <f t="shared" si="25"/>
        <v>35.56008623108723</v>
      </c>
      <c r="AK37" s="75">
        <f t="shared" si="25"/>
        <v>0</v>
      </c>
      <c r="AL37" s="75">
        <f t="shared" si="25"/>
        <v>40.05655984616987</v>
      </c>
      <c r="AM37" s="75">
        <f t="shared" si="25"/>
        <v>39.60963070811881</v>
      </c>
      <c r="AN37" s="75">
        <f t="shared" si="25"/>
        <v>39.71498400420787</v>
      </c>
      <c r="AO37" s="75">
        <f t="shared" si="25"/>
        <v>23.68690951940363</v>
      </c>
      <c r="AP37" s="75">
        <f t="shared" si="25"/>
        <v>33.34999443888402</v>
      </c>
      <c r="AQ37" s="75">
        <f t="shared" si="25"/>
        <v>23.96871187734846</v>
      </c>
      <c r="AR37" s="75">
        <f t="shared" si="25"/>
        <v>31.60670403838242</v>
      </c>
      <c r="AS37" s="75">
        <f t="shared" si="25"/>
        <v>38.99866063229235</v>
      </c>
      <c r="AT37" s="76">
        <f t="shared" si="25"/>
        <v>31.638015245666747</v>
      </c>
    </row>
    <row r="38" spans="1:46" ht="25.5">
      <c r="A38" s="68" t="s">
        <v>144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1"/>
    </row>
    <row r="39" spans="1:46" s="20" customFormat="1" ht="12.75">
      <c r="A39" s="67" t="s">
        <v>145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9"/>
    </row>
    <row r="40" spans="1:46" s="20" customFormat="1" ht="12.75">
      <c r="A40" s="69" t="s">
        <v>146</v>
      </c>
      <c r="B40" s="21">
        <v>1275354230</v>
      </c>
      <c r="C40" s="21">
        <v>1612510043</v>
      </c>
      <c r="D40" s="21">
        <v>46040952</v>
      </c>
      <c r="E40" s="21">
        <v>25342900</v>
      </c>
      <c r="F40" s="21">
        <v>16072749</v>
      </c>
      <c r="G40" s="21">
        <v>191855298</v>
      </c>
      <c r="H40" s="21">
        <v>36736956</v>
      </c>
      <c r="I40" s="21">
        <v>45064826</v>
      </c>
      <c r="J40" s="21">
        <v>31449000</v>
      </c>
      <c r="K40" s="21">
        <v>63570000</v>
      </c>
      <c r="L40" s="21">
        <v>19280650</v>
      </c>
      <c r="M40" s="21">
        <v>5467000</v>
      </c>
      <c r="N40" s="21">
        <v>124099011</v>
      </c>
      <c r="O40" s="21">
        <v>107806650</v>
      </c>
      <c r="P40" s="21">
        <v>35152122</v>
      </c>
      <c r="Q40" s="21">
        <v>78221650</v>
      </c>
      <c r="R40" s="21">
        <v>31960961</v>
      </c>
      <c r="S40" s="21">
        <v>56908683</v>
      </c>
      <c r="T40" s="21">
        <v>9624111</v>
      </c>
      <c r="U40" s="21">
        <v>440639742</v>
      </c>
      <c r="V40" s="21">
        <v>23020000</v>
      </c>
      <c r="W40" s="21">
        <v>12200930</v>
      </c>
      <c r="X40" s="21">
        <v>9350200</v>
      </c>
      <c r="Y40" s="21">
        <v>76701759</v>
      </c>
      <c r="Z40" s="21">
        <v>71589491</v>
      </c>
      <c r="AA40" s="21">
        <v>40015000</v>
      </c>
      <c r="AB40" s="21">
        <v>84169000</v>
      </c>
      <c r="AC40" s="21">
        <v>21609550</v>
      </c>
      <c r="AD40" s="21">
        <v>767320342</v>
      </c>
      <c r="AE40" s="21">
        <v>54490612</v>
      </c>
      <c r="AF40" s="21">
        <v>62889900</v>
      </c>
      <c r="AG40" s="21">
        <v>13749700</v>
      </c>
      <c r="AH40" s="21">
        <v>11629550</v>
      </c>
      <c r="AI40" s="21">
        <v>234660932</v>
      </c>
      <c r="AJ40" s="21">
        <v>145145180</v>
      </c>
      <c r="AK40" s="21">
        <v>0</v>
      </c>
      <c r="AL40" s="21">
        <v>77317746</v>
      </c>
      <c r="AM40" s="21">
        <v>52698873</v>
      </c>
      <c r="AN40" s="21">
        <v>318320006</v>
      </c>
      <c r="AO40" s="21">
        <v>877559700</v>
      </c>
      <c r="AP40" s="21">
        <v>143606403</v>
      </c>
      <c r="AQ40" s="21">
        <v>85903890</v>
      </c>
      <c r="AR40" s="21">
        <v>93606219</v>
      </c>
      <c r="AS40" s="21">
        <v>111536150</v>
      </c>
      <c r="AT40" s="22">
        <v>723401033</v>
      </c>
    </row>
    <row r="41" spans="1:46" s="20" customFormat="1" ht="12.75">
      <c r="A41" s="70" t="s">
        <v>147</v>
      </c>
      <c r="B41" s="23">
        <v>425001630</v>
      </c>
      <c r="C41" s="23">
        <v>650450840</v>
      </c>
      <c r="D41" s="23">
        <v>10912000</v>
      </c>
      <c r="E41" s="23">
        <v>5880000</v>
      </c>
      <c r="F41" s="23">
        <v>0</v>
      </c>
      <c r="G41" s="23">
        <v>12079000</v>
      </c>
      <c r="H41" s="23">
        <v>4897000</v>
      </c>
      <c r="I41" s="23">
        <v>21444826</v>
      </c>
      <c r="J41" s="23">
        <v>0</v>
      </c>
      <c r="K41" s="23">
        <v>30210000</v>
      </c>
      <c r="L41" s="23">
        <v>82650</v>
      </c>
      <c r="M41" s="23">
        <v>5467000</v>
      </c>
      <c r="N41" s="23">
        <v>0</v>
      </c>
      <c r="O41" s="23">
        <v>0</v>
      </c>
      <c r="P41" s="23">
        <v>5055500</v>
      </c>
      <c r="Q41" s="23">
        <v>47520500</v>
      </c>
      <c r="R41" s="23">
        <v>8651160</v>
      </c>
      <c r="S41" s="23">
        <v>13153982</v>
      </c>
      <c r="T41" s="23">
        <v>400000</v>
      </c>
      <c r="U41" s="23">
        <v>23033333</v>
      </c>
      <c r="V41" s="23">
        <v>0</v>
      </c>
      <c r="W41" s="23">
        <v>143580</v>
      </c>
      <c r="X41" s="23">
        <v>500000</v>
      </c>
      <c r="Y41" s="23">
        <v>35730759</v>
      </c>
      <c r="Z41" s="23">
        <v>11227492</v>
      </c>
      <c r="AA41" s="23">
        <v>9400000</v>
      </c>
      <c r="AB41" s="23">
        <v>26865000</v>
      </c>
      <c r="AC41" s="23">
        <v>520000</v>
      </c>
      <c r="AD41" s="23">
        <v>103067000</v>
      </c>
      <c r="AE41" s="23">
        <v>16498212</v>
      </c>
      <c r="AF41" s="23">
        <v>27491000</v>
      </c>
      <c r="AG41" s="23">
        <v>430000</v>
      </c>
      <c r="AH41" s="23">
        <v>1000000</v>
      </c>
      <c r="AI41" s="23">
        <v>25152045</v>
      </c>
      <c r="AJ41" s="23">
        <v>0</v>
      </c>
      <c r="AK41" s="23">
        <v>0</v>
      </c>
      <c r="AL41" s="23">
        <v>0</v>
      </c>
      <c r="AM41" s="23">
        <v>0</v>
      </c>
      <c r="AN41" s="23">
        <v>22220256</v>
      </c>
      <c r="AO41" s="23">
        <v>122368700</v>
      </c>
      <c r="AP41" s="23">
        <v>50187601</v>
      </c>
      <c r="AQ41" s="23">
        <v>33039890</v>
      </c>
      <c r="AR41" s="23">
        <v>24083889</v>
      </c>
      <c r="AS41" s="23">
        <v>9400000</v>
      </c>
      <c r="AT41" s="24">
        <v>33406000</v>
      </c>
    </row>
    <row r="42" spans="1:46" s="20" customFormat="1" ht="12.75">
      <c r="A42" s="70" t="s">
        <v>148</v>
      </c>
      <c r="B42" s="23">
        <v>850352600</v>
      </c>
      <c r="C42" s="23">
        <v>962059203</v>
      </c>
      <c r="D42" s="23">
        <v>35128952</v>
      </c>
      <c r="E42" s="23">
        <v>16162900</v>
      </c>
      <c r="F42" s="23">
        <v>16072749</v>
      </c>
      <c r="G42" s="23">
        <v>179776298</v>
      </c>
      <c r="H42" s="23">
        <v>31839956</v>
      </c>
      <c r="I42" s="23">
        <v>23620000</v>
      </c>
      <c r="J42" s="23">
        <v>30657000</v>
      </c>
      <c r="K42" s="23">
        <v>33360000</v>
      </c>
      <c r="L42" s="23">
        <v>19198000</v>
      </c>
      <c r="M42" s="23">
        <v>0</v>
      </c>
      <c r="N42" s="23">
        <v>124099011</v>
      </c>
      <c r="O42" s="23">
        <v>107806650</v>
      </c>
      <c r="P42" s="23">
        <v>30096622</v>
      </c>
      <c r="Q42" s="23">
        <v>30701150</v>
      </c>
      <c r="R42" s="23">
        <v>23309801</v>
      </c>
      <c r="S42" s="23">
        <v>43754700</v>
      </c>
      <c r="T42" s="23">
        <v>9224111</v>
      </c>
      <c r="U42" s="23">
        <v>417606409</v>
      </c>
      <c r="V42" s="23">
        <v>23020000</v>
      </c>
      <c r="W42" s="23">
        <v>12057350</v>
      </c>
      <c r="X42" s="23">
        <v>8850200</v>
      </c>
      <c r="Y42" s="23">
        <v>40971000</v>
      </c>
      <c r="Z42" s="23">
        <v>60361999</v>
      </c>
      <c r="AA42" s="23">
        <v>30615000</v>
      </c>
      <c r="AB42" s="23">
        <v>57304000</v>
      </c>
      <c r="AC42" s="23">
        <v>21089550</v>
      </c>
      <c r="AD42" s="23">
        <v>664253342</v>
      </c>
      <c r="AE42" s="23">
        <v>37992400</v>
      </c>
      <c r="AF42" s="23">
        <v>35398900</v>
      </c>
      <c r="AG42" s="23">
        <v>13319700</v>
      </c>
      <c r="AH42" s="23">
        <v>10629550</v>
      </c>
      <c r="AI42" s="23">
        <v>209508887</v>
      </c>
      <c r="AJ42" s="23">
        <v>145145180</v>
      </c>
      <c r="AK42" s="23">
        <v>0</v>
      </c>
      <c r="AL42" s="23">
        <v>77317746</v>
      </c>
      <c r="AM42" s="23">
        <v>52698873</v>
      </c>
      <c r="AN42" s="23">
        <v>296099750</v>
      </c>
      <c r="AO42" s="23">
        <v>755191000</v>
      </c>
      <c r="AP42" s="23">
        <v>75261802</v>
      </c>
      <c r="AQ42" s="23">
        <v>52864000</v>
      </c>
      <c r="AR42" s="23">
        <v>69522330</v>
      </c>
      <c r="AS42" s="23">
        <v>102136150</v>
      </c>
      <c r="AT42" s="24">
        <v>611077551</v>
      </c>
    </row>
    <row r="43" spans="1:46" ht="12.75">
      <c r="A43" s="70" t="s">
        <v>149</v>
      </c>
      <c r="B43" s="16">
        <f>IF((B41+B48)=0,0,B41*100/(B41+B48))</f>
        <v>100</v>
      </c>
      <c r="C43" s="16">
        <f aca="true" t="shared" si="26" ref="C43:AT43">IF((C41+C48)=0,0,C41*100/(C41+C48))</f>
        <v>100</v>
      </c>
      <c r="D43" s="16">
        <f t="shared" si="26"/>
        <v>100</v>
      </c>
      <c r="E43" s="16">
        <f t="shared" si="26"/>
        <v>64.05228758169935</v>
      </c>
      <c r="F43" s="16">
        <f t="shared" si="26"/>
        <v>0</v>
      </c>
      <c r="G43" s="16">
        <f t="shared" si="26"/>
        <v>100</v>
      </c>
      <c r="H43" s="16">
        <f t="shared" si="26"/>
        <v>100</v>
      </c>
      <c r="I43" s="16">
        <f t="shared" si="26"/>
        <v>100</v>
      </c>
      <c r="J43" s="16">
        <f t="shared" si="26"/>
        <v>0</v>
      </c>
      <c r="K43" s="16">
        <f t="shared" si="26"/>
        <v>100</v>
      </c>
      <c r="L43" s="16">
        <f t="shared" si="26"/>
        <v>100</v>
      </c>
      <c r="M43" s="16">
        <f t="shared" si="26"/>
        <v>100</v>
      </c>
      <c r="N43" s="16">
        <f t="shared" si="26"/>
        <v>0</v>
      </c>
      <c r="O43" s="16">
        <f t="shared" si="26"/>
        <v>0</v>
      </c>
      <c r="P43" s="16">
        <f t="shared" si="26"/>
        <v>100</v>
      </c>
      <c r="Q43" s="16">
        <f t="shared" si="26"/>
        <v>100</v>
      </c>
      <c r="R43" s="16">
        <f t="shared" si="26"/>
        <v>100</v>
      </c>
      <c r="S43" s="16">
        <f t="shared" si="26"/>
        <v>100</v>
      </c>
      <c r="T43" s="16">
        <f t="shared" si="26"/>
        <v>100</v>
      </c>
      <c r="U43" s="16">
        <f t="shared" si="26"/>
        <v>100</v>
      </c>
      <c r="V43" s="16">
        <f t="shared" si="26"/>
        <v>0</v>
      </c>
      <c r="W43" s="16">
        <f t="shared" si="26"/>
        <v>100</v>
      </c>
      <c r="X43" s="16">
        <f t="shared" si="26"/>
        <v>100</v>
      </c>
      <c r="Y43" s="16">
        <f t="shared" si="26"/>
        <v>100</v>
      </c>
      <c r="Z43" s="16">
        <f t="shared" si="26"/>
        <v>100</v>
      </c>
      <c r="AA43" s="16">
        <f t="shared" si="26"/>
        <v>100</v>
      </c>
      <c r="AB43" s="16">
        <f t="shared" si="26"/>
        <v>100</v>
      </c>
      <c r="AC43" s="16">
        <f t="shared" si="26"/>
        <v>100</v>
      </c>
      <c r="AD43" s="16">
        <f t="shared" si="26"/>
        <v>100</v>
      </c>
      <c r="AE43" s="16">
        <f t="shared" si="26"/>
        <v>100</v>
      </c>
      <c r="AF43" s="16">
        <f t="shared" si="26"/>
        <v>100</v>
      </c>
      <c r="AG43" s="16">
        <f t="shared" si="26"/>
        <v>100</v>
      </c>
      <c r="AH43" s="16">
        <f t="shared" si="26"/>
        <v>100</v>
      </c>
      <c r="AI43" s="16">
        <f t="shared" si="26"/>
        <v>100</v>
      </c>
      <c r="AJ43" s="16">
        <f t="shared" si="26"/>
        <v>0</v>
      </c>
      <c r="AK43" s="16">
        <f t="shared" si="26"/>
        <v>0</v>
      </c>
      <c r="AL43" s="16">
        <f t="shared" si="26"/>
        <v>0</v>
      </c>
      <c r="AM43" s="16">
        <f t="shared" si="26"/>
        <v>0</v>
      </c>
      <c r="AN43" s="16">
        <f t="shared" si="26"/>
        <v>100</v>
      </c>
      <c r="AO43" s="16">
        <f t="shared" si="26"/>
        <v>100</v>
      </c>
      <c r="AP43" s="16">
        <f t="shared" si="26"/>
        <v>73.43316116513725</v>
      </c>
      <c r="AQ43" s="16">
        <f t="shared" si="26"/>
        <v>100</v>
      </c>
      <c r="AR43" s="16">
        <f t="shared" si="26"/>
        <v>100</v>
      </c>
      <c r="AS43" s="16">
        <f t="shared" si="26"/>
        <v>100</v>
      </c>
      <c r="AT43" s="17">
        <f t="shared" si="26"/>
        <v>29.740887128125177</v>
      </c>
    </row>
    <row r="44" spans="1:46" ht="12.75">
      <c r="A44" s="70" t="s">
        <v>150</v>
      </c>
      <c r="B44" s="16">
        <f>IF((B41+B48)=0,0,B48*100/(B41+B48))</f>
        <v>0</v>
      </c>
      <c r="C44" s="16">
        <f aca="true" t="shared" si="27" ref="C44:AT44">IF((C41+C48)=0,0,C48*100/(C41+C48))</f>
        <v>0</v>
      </c>
      <c r="D44" s="16">
        <f t="shared" si="27"/>
        <v>0</v>
      </c>
      <c r="E44" s="16">
        <f t="shared" si="27"/>
        <v>35.947712418300654</v>
      </c>
      <c r="F44" s="16">
        <f t="shared" si="27"/>
        <v>0</v>
      </c>
      <c r="G44" s="16">
        <f t="shared" si="27"/>
        <v>0</v>
      </c>
      <c r="H44" s="16">
        <f t="shared" si="27"/>
        <v>0</v>
      </c>
      <c r="I44" s="16">
        <f t="shared" si="27"/>
        <v>0</v>
      </c>
      <c r="J44" s="16">
        <f t="shared" si="27"/>
        <v>100</v>
      </c>
      <c r="K44" s="16">
        <f t="shared" si="27"/>
        <v>0</v>
      </c>
      <c r="L44" s="16">
        <f t="shared" si="27"/>
        <v>0</v>
      </c>
      <c r="M44" s="16">
        <f t="shared" si="27"/>
        <v>0</v>
      </c>
      <c r="N44" s="16">
        <f t="shared" si="27"/>
        <v>0</v>
      </c>
      <c r="O44" s="16">
        <f t="shared" si="27"/>
        <v>0</v>
      </c>
      <c r="P44" s="16">
        <f t="shared" si="27"/>
        <v>0</v>
      </c>
      <c r="Q44" s="16">
        <f t="shared" si="27"/>
        <v>0</v>
      </c>
      <c r="R44" s="16">
        <f t="shared" si="27"/>
        <v>0</v>
      </c>
      <c r="S44" s="16">
        <f t="shared" si="27"/>
        <v>0</v>
      </c>
      <c r="T44" s="16">
        <f t="shared" si="27"/>
        <v>0</v>
      </c>
      <c r="U44" s="16">
        <f t="shared" si="27"/>
        <v>0</v>
      </c>
      <c r="V44" s="16">
        <f t="shared" si="27"/>
        <v>0</v>
      </c>
      <c r="W44" s="16">
        <f t="shared" si="27"/>
        <v>0</v>
      </c>
      <c r="X44" s="16">
        <f t="shared" si="27"/>
        <v>0</v>
      </c>
      <c r="Y44" s="16">
        <f t="shared" si="27"/>
        <v>0</v>
      </c>
      <c r="Z44" s="16">
        <f t="shared" si="27"/>
        <v>0</v>
      </c>
      <c r="AA44" s="16">
        <f t="shared" si="27"/>
        <v>0</v>
      </c>
      <c r="AB44" s="16">
        <f t="shared" si="27"/>
        <v>0</v>
      </c>
      <c r="AC44" s="16">
        <f t="shared" si="27"/>
        <v>0</v>
      </c>
      <c r="AD44" s="16">
        <f t="shared" si="27"/>
        <v>0</v>
      </c>
      <c r="AE44" s="16">
        <f t="shared" si="27"/>
        <v>0</v>
      </c>
      <c r="AF44" s="16">
        <f t="shared" si="27"/>
        <v>0</v>
      </c>
      <c r="AG44" s="16">
        <f t="shared" si="27"/>
        <v>0</v>
      </c>
      <c r="AH44" s="16">
        <f t="shared" si="27"/>
        <v>0</v>
      </c>
      <c r="AI44" s="16">
        <f t="shared" si="27"/>
        <v>0</v>
      </c>
      <c r="AJ44" s="16">
        <f t="shared" si="27"/>
        <v>0</v>
      </c>
      <c r="AK44" s="16">
        <f t="shared" si="27"/>
        <v>0</v>
      </c>
      <c r="AL44" s="16">
        <f t="shared" si="27"/>
        <v>0</v>
      </c>
      <c r="AM44" s="16">
        <f t="shared" si="27"/>
        <v>0</v>
      </c>
      <c r="AN44" s="16">
        <f t="shared" si="27"/>
        <v>0</v>
      </c>
      <c r="AO44" s="16">
        <f t="shared" si="27"/>
        <v>0</v>
      </c>
      <c r="AP44" s="16">
        <f t="shared" si="27"/>
        <v>26.566838834862757</v>
      </c>
      <c r="AQ44" s="16">
        <f t="shared" si="27"/>
        <v>0</v>
      </c>
      <c r="AR44" s="16">
        <f t="shared" si="27"/>
        <v>0</v>
      </c>
      <c r="AS44" s="16">
        <f t="shared" si="27"/>
        <v>0</v>
      </c>
      <c r="AT44" s="17">
        <f t="shared" si="27"/>
        <v>70.25911287187482</v>
      </c>
    </row>
    <row r="45" spans="1:46" ht="12.75">
      <c r="A45" s="70" t="s">
        <v>151</v>
      </c>
      <c r="B45" s="16">
        <f>IF((B41+B48+B42)=0,0,B42*100/(B41+B48+B42))</f>
        <v>66.67579720184878</v>
      </c>
      <c r="C45" s="16">
        <f aca="true" t="shared" si="28" ref="C45:AT45">IF((C41+C48+C42)=0,0,C42*100/(C41+C48+C42))</f>
        <v>59.6622146433354</v>
      </c>
      <c r="D45" s="16">
        <f t="shared" si="28"/>
        <v>76.29936062138768</v>
      </c>
      <c r="E45" s="16">
        <f t="shared" si="28"/>
        <v>63.77683690501087</v>
      </c>
      <c r="F45" s="16">
        <f t="shared" si="28"/>
        <v>100</v>
      </c>
      <c r="G45" s="16">
        <f t="shared" si="28"/>
        <v>93.70410922923797</v>
      </c>
      <c r="H45" s="16">
        <f t="shared" si="28"/>
        <v>86.67009863310395</v>
      </c>
      <c r="I45" s="16">
        <f t="shared" si="28"/>
        <v>52.41338333360036</v>
      </c>
      <c r="J45" s="16">
        <f t="shared" si="28"/>
        <v>97.4816369359916</v>
      </c>
      <c r="K45" s="16">
        <f t="shared" si="28"/>
        <v>52.47758376592732</v>
      </c>
      <c r="L45" s="16">
        <f t="shared" si="28"/>
        <v>99.57133187937129</v>
      </c>
      <c r="M45" s="16">
        <f t="shared" si="28"/>
        <v>0</v>
      </c>
      <c r="N45" s="16">
        <f t="shared" si="28"/>
        <v>100</v>
      </c>
      <c r="O45" s="16">
        <f t="shared" si="28"/>
        <v>100</v>
      </c>
      <c r="P45" s="16">
        <f t="shared" si="28"/>
        <v>85.61822242196361</v>
      </c>
      <c r="Q45" s="16">
        <f t="shared" si="28"/>
        <v>39.24891638056727</v>
      </c>
      <c r="R45" s="16">
        <f t="shared" si="28"/>
        <v>72.93210301154586</v>
      </c>
      <c r="S45" s="16">
        <f t="shared" si="28"/>
        <v>76.88580803892103</v>
      </c>
      <c r="T45" s="16">
        <f t="shared" si="28"/>
        <v>95.8437719598205</v>
      </c>
      <c r="U45" s="16">
        <f t="shared" si="28"/>
        <v>94.7727517959558</v>
      </c>
      <c r="V45" s="16">
        <f t="shared" si="28"/>
        <v>100</v>
      </c>
      <c r="W45" s="16">
        <f t="shared" si="28"/>
        <v>98.82320446064358</v>
      </c>
      <c r="X45" s="16">
        <f t="shared" si="28"/>
        <v>94.65252080169408</v>
      </c>
      <c r="Y45" s="16">
        <f t="shared" si="28"/>
        <v>53.41598489286276</v>
      </c>
      <c r="Z45" s="16">
        <f t="shared" si="28"/>
        <v>84.3168433757966</v>
      </c>
      <c r="AA45" s="16">
        <f t="shared" si="28"/>
        <v>76.5088091965513</v>
      </c>
      <c r="AB45" s="16">
        <f t="shared" si="28"/>
        <v>68.08207297223443</v>
      </c>
      <c r="AC45" s="16">
        <f t="shared" si="28"/>
        <v>97.59365650834931</v>
      </c>
      <c r="AD45" s="16">
        <f t="shared" si="28"/>
        <v>86.56793071178608</v>
      </c>
      <c r="AE45" s="16">
        <f t="shared" si="28"/>
        <v>69.72283592630599</v>
      </c>
      <c r="AF45" s="16">
        <f t="shared" si="28"/>
        <v>56.287098564316366</v>
      </c>
      <c r="AG45" s="16">
        <f t="shared" si="28"/>
        <v>96.8726590398336</v>
      </c>
      <c r="AH45" s="16">
        <f t="shared" si="28"/>
        <v>91.40121500831933</v>
      </c>
      <c r="AI45" s="16">
        <f t="shared" si="28"/>
        <v>89.28153707324404</v>
      </c>
      <c r="AJ45" s="16">
        <f t="shared" si="28"/>
        <v>100</v>
      </c>
      <c r="AK45" s="16">
        <f t="shared" si="28"/>
        <v>0</v>
      </c>
      <c r="AL45" s="16">
        <f t="shared" si="28"/>
        <v>100</v>
      </c>
      <c r="AM45" s="16">
        <f t="shared" si="28"/>
        <v>100</v>
      </c>
      <c r="AN45" s="16">
        <f t="shared" si="28"/>
        <v>93.01952262466344</v>
      </c>
      <c r="AO45" s="16">
        <f t="shared" si="28"/>
        <v>86.05579768533127</v>
      </c>
      <c r="AP45" s="16">
        <f t="shared" si="28"/>
        <v>52.40838878194032</v>
      </c>
      <c r="AQ45" s="16">
        <f t="shared" si="28"/>
        <v>61.53854033851086</v>
      </c>
      <c r="AR45" s="16">
        <f t="shared" si="28"/>
        <v>74.2710588491989</v>
      </c>
      <c r="AS45" s="16">
        <f t="shared" si="28"/>
        <v>91.57223913502483</v>
      </c>
      <c r="AT45" s="17">
        <f t="shared" si="28"/>
        <v>84.472861265599</v>
      </c>
    </row>
    <row r="46" spans="1:46" ht="12.75">
      <c r="A46" s="67" t="s">
        <v>152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3"/>
    </row>
    <row r="47" spans="1:46" ht="12.75">
      <c r="A47" s="69" t="s">
        <v>153</v>
      </c>
      <c r="B47" s="21">
        <v>500418000</v>
      </c>
      <c r="C47" s="21">
        <v>1318032405</v>
      </c>
      <c r="D47" s="21">
        <v>0</v>
      </c>
      <c r="E47" s="21">
        <v>11428172</v>
      </c>
      <c r="F47" s="21">
        <v>5684467</v>
      </c>
      <c r="G47" s="21">
        <v>52572646</v>
      </c>
      <c r="H47" s="21">
        <v>20865244</v>
      </c>
      <c r="I47" s="21">
        <v>2605964</v>
      </c>
      <c r="J47" s="21">
        <v>4005000</v>
      </c>
      <c r="K47" s="21">
        <v>53962765</v>
      </c>
      <c r="L47" s="21">
        <v>0</v>
      </c>
      <c r="M47" s="21">
        <v>0</v>
      </c>
      <c r="N47" s="21">
        <v>0</v>
      </c>
      <c r="O47" s="21">
        <v>445234</v>
      </c>
      <c r="P47" s="21">
        <v>3500000</v>
      </c>
      <c r="Q47" s="21">
        <v>0</v>
      </c>
      <c r="R47" s="21">
        <v>0</v>
      </c>
      <c r="S47" s="21">
        <v>27592000</v>
      </c>
      <c r="T47" s="21">
        <v>0</v>
      </c>
      <c r="U47" s="21">
        <v>332677</v>
      </c>
      <c r="V47" s="21">
        <v>0</v>
      </c>
      <c r="W47" s="21">
        <v>0</v>
      </c>
      <c r="X47" s="21">
        <v>377686</v>
      </c>
      <c r="Y47" s="21">
        <v>1093655</v>
      </c>
      <c r="Z47" s="21">
        <v>0</v>
      </c>
      <c r="AA47" s="21">
        <v>551493</v>
      </c>
      <c r="AB47" s="21">
        <v>0</v>
      </c>
      <c r="AC47" s="21">
        <v>0</v>
      </c>
      <c r="AD47" s="21">
        <v>0</v>
      </c>
      <c r="AE47" s="21">
        <v>0</v>
      </c>
      <c r="AF47" s="21">
        <v>12027322</v>
      </c>
      <c r="AG47" s="21">
        <v>5734774</v>
      </c>
      <c r="AH47" s="21">
        <v>2397630</v>
      </c>
      <c r="AI47" s="21">
        <v>42723000</v>
      </c>
      <c r="AJ47" s="21">
        <v>6825840</v>
      </c>
      <c r="AK47" s="21">
        <v>0</v>
      </c>
      <c r="AL47" s="21">
        <v>1600000</v>
      </c>
      <c r="AM47" s="21">
        <v>0</v>
      </c>
      <c r="AN47" s="21">
        <v>192028000</v>
      </c>
      <c r="AO47" s="21">
        <v>0</v>
      </c>
      <c r="AP47" s="21">
        <v>10282338</v>
      </c>
      <c r="AQ47" s="21">
        <v>624539</v>
      </c>
      <c r="AR47" s="21">
        <v>0</v>
      </c>
      <c r="AS47" s="21">
        <v>0</v>
      </c>
      <c r="AT47" s="22">
        <v>328398507</v>
      </c>
    </row>
    <row r="48" spans="1:46" ht="12.75">
      <c r="A48" s="70" t="s">
        <v>154</v>
      </c>
      <c r="B48" s="23">
        <v>0</v>
      </c>
      <c r="C48" s="23">
        <v>0</v>
      </c>
      <c r="D48" s="23">
        <v>0</v>
      </c>
      <c r="E48" s="23">
        <v>3300000</v>
      </c>
      <c r="F48" s="23">
        <v>0</v>
      </c>
      <c r="G48" s="23">
        <v>0</v>
      </c>
      <c r="H48" s="23">
        <v>0</v>
      </c>
      <c r="I48" s="23">
        <v>0</v>
      </c>
      <c r="J48" s="23">
        <v>792000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18157000</v>
      </c>
      <c r="AQ48" s="23">
        <v>0</v>
      </c>
      <c r="AR48" s="23">
        <v>0</v>
      </c>
      <c r="AS48" s="23">
        <v>0</v>
      </c>
      <c r="AT48" s="24">
        <v>78917482</v>
      </c>
    </row>
    <row r="49" spans="1:46" ht="12.75">
      <c r="A49" s="70" t="s">
        <v>155</v>
      </c>
      <c r="B49" s="23">
        <v>100410193</v>
      </c>
      <c r="C49" s="23">
        <v>272454227</v>
      </c>
      <c r="D49" s="23">
        <v>0</v>
      </c>
      <c r="E49" s="23">
        <v>8621040</v>
      </c>
      <c r="F49" s="23">
        <v>98219</v>
      </c>
      <c r="G49" s="23">
        <v>2978000</v>
      </c>
      <c r="H49" s="23">
        <v>2554320</v>
      </c>
      <c r="I49" s="23">
        <v>1053819</v>
      </c>
      <c r="J49" s="23">
        <v>5706000</v>
      </c>
      <c r="K49" s="23">
        <v>16111720</v>
      </c>
      <c r="L49" s="23">
        <v>12196100</v>
      </c>
      <c r="M49" s="23">
        <v>0</v>
      </c>
      <c r="N49" s="23">
        <v>0</v>
      </c>
      <c r="O49" s="23">
        <v>1200000</v>
      </c>
      <c r="P49" s="23">
        <v>1055000</v>
      </c>
      <c r="Q49" s="23">
        <v>0</v>
      </c>
      <c r="R49" s="23">
        <v>0</v>
      </c>
      <c r="S49" s="23">
        <v>14596004</v>
      </c>
      <c r="T49" s="23">
        <v>0</v>
      </c>
      <c r="U49" s="23">
        <v>53864739</v>
      </c>
      <c r="V49" s="23">
        <v>0</v>
      </c>
      <c r="W49" s="23">
        <v>131328</v>
      </c>
      <c r="X49" s="23">
        <v>138060</v>
      </c>
      <c r="Y49" s="23">
        <v>1093655</v>
      </c>
      <c r="Z49" s="23">
        <v>0</v>
      </c>
      <c r="AA49" s="23">
        <v>735460</v>
      </c>
      <c r="AB49" s="23">
        <v>0</v>
      </c>
      <c r="AC49" s="23">
        <v>3738060</v>
      </c>
      <c r="AD49" s="23">
        <v>700897</v>
      </c>
      <c r="AE49" s="23">
        <v>93386</v>
      </c>
      <c r="AF49" s="23">
        <v>2024208</v>
      </c>
      <c r="AG49" s="23">
        <v>1976962</v>
      </c>
      <c r="AH49" s="23">
        <v>1395865</v>
      </c>
      <c r="AI49" s="23">
        <v>3643887</v>
      </c>
      <c r="AJ49" s="23">
        <v>104300</v>
      </c>
      <c r="AK49" s="23">
        <v>0</v>
      </c>
      <c r="AL49" s="23">
        <v>110459</v>
      </c>
      <c r="AM49" s="23">
        <v>0</v>
      </c>
      <c r="AN49" s="23">
        <v>11908000</v>
      </c>
      <c r="AO49" s="23">
        <v>5500</v>
      </c>
      <c r="AP49" s="23">
        <v>9216384</v>
      </c>
      <c r="AQ49" s="23">
        <v>27000000</v>
      </c>
      <c r="AR49" s="23">
        <v>26428300</v>
      </c>
      <c r="AS49" s="23">
        <v>100000</v>
      </c>
      <c r="AT49" s="24">
        <v>1140000</v>
      </c>
    </row>
    <row r="50" spans="1:46" ht="12.75">
      <c r="A50" s="70" t="s">
        <v>156</v>
      </c>
      <c r="B50" s="16">
        <f>IF(B47=0,0,B49*100/B47)</f>
        <v>20.065264039263177</v>
      </c>
      <c r="C50" s="16">
        <f aca="true" t="shared" si="29" ref="C50:AT50">IF(C47=0,0,C49*100/C47)</f>
        <v>20.67128440593993</v>
      </c>
      <c r="D50" s="16">
        <f t="shared" si="29"/>
        <v>0</v>
      </c>
      <c r="E50" s="16">
        <f t="shared" si="29"/>
        <v>75.43673651394116</v>
      </c>
      <c r="F50" s="16">
        <f t="shared" si="29"/>
        <v>1.7278488906699607</v>
      </c>
      <c r="G50" s="16">
        <f t="shared" si="29"/>
        <v>5.664542735779364</v>
      </c>
      <c r="H50" s="16">
        <f t="shared" si="29"/>
        <v>12.241984804970409</v>
      </c>
      <c r="I50" s="16">
        <f t="shared" si="29"/>
        <v>40.43873975235268</v>
      </c>
      <c r="J50" s="16">
        <f t="shared" si="29"/>
        <v>142.47191011235955</v>
      </c>
      <c r="K50" s="16">
        <f t="shared" si="29"/>
        <v>29.857106098992517</v>
      </c>
      <c r="L50" s="16">
        <f t="shared" si="29"/>
        <v>0</v>
      </c>
      <c r="M50" s="16">
        <f t="shared" si="29"/>
        <v>0</v>
      </c>
      <c r="N50" s="16">
        <f t="shared" si="29"/>
        <v>0</v>
      </c>
      <c r="O50" s="16">
        <f t="shared" si="29"/>
        <v>269.5211955960237</v>
      </c>
      <c r="P50" s="16">
        <f t="shared" si="29"/>
        <v>30.142857142857142</v>
      </c>
      <c r="Q50" s="16">
        <f t="shared" si="29"/>
        <v>0</v>
      </c>
      <c r="R50" s="16">
        <f t="shared" si="29"/>
        <v>0</v>
      </c>
      <c r="S50" s="16">
        <f t="shared" si="29"/>
        <v>52.89940562481879</v>
      </c>
      <c r="T50" s="16">
        <f t="shared" si="29"/>
        <v>0</v>
      </c>
      <c r="U50" s="16">
        <f t="shared" si="29"/>
        <v>16191.302374375146</v>
      </c>
      <c r="V50" s="16">
        <f t="shared" si="29"/>
        <v>0</v>
      </c>
      <c r="W50" s="16">
        <f t="shared" si="29"/>
        <v>0</v>
      </c>
      <c r="X50" s="16">
        <f t="shared" si="29"/>
        <v>36.55417463183703</v>
      </c>
      <c r="Y50" s="16">
        <f t="shared" si="29"/>
        <v>100</v>
      </c>
      <c r="Z50" s="16">
        <f t="shared" si="29"/>
        <v>0</v>
      </c>
      <c r="AA50" s="16">
        <f t="shared" si="29"/>
        <v>133.3579936644708</v>
      </c>
      <c r="AB50" s="16">
        <f t="shared" si="29"/>
        <v>0</v>
      </c>
      <c r="AC50" s="16">
        <f t="shared" si="29"/>
        <v>0</v>
      </c>
      <c r="AD50" s="16">
        <f t="shared" si="29"/>
        <v>0</v>
      </c>
      <c r="AE50" s="16">
        <f t="shared" si="29"/>
        <v>0</v>
      </c>
      <c r="AF50" s="16">
        <f t="shared" si="29"/>
        <v>16.830080711233972</v>
      </c>
      <c r="AG50" s="16">
        <f t="shared" si="29"/>
        <v>34.47323294693043</v>
      </c>
      <c r="AH50" s="16">
        <f t="shared" si="29"/>
        <v>58.218532467478305</v>
      </c>
      <c r="AI50" s="16">
        <f t="shared" si="29"/>
        <v>8.529099080120778</v>
      </c>
      <c r="AJ50" s="16">
        <f t="shared" si="29"/>
        <v>1.5280170645664124</v>
      </c>
      <c r="AK50" s="16">
        <f t="shared" si="29"/>
        <v>0</v>
      </c>
      <c r="AL50" s="16">
        <f t="shared" si="29"/>
        <v>6.9036875</v>
      </c>
      <c r="AM50" s="16">
        <f t="shared" si="29"/>
        <v>0</v>
      </c>
      <c r="AN50" s="16">
        <f t="shared" si="29"/>
        <v>6.201178994729935</v>
      </c>
      <c r="AO50" s="16">
        <f t="shared" si="29"/>
        <v>0</v>
      </c>
      <c r="AP50" s="16">
        <f t="shared" si="29"/>
        <v>89.63315541659883</v>
      </c>
      <c r="AQ50" s="16">
        <f t="shared" si="29"/>
        <v>4323.188784047114</v>
      </c>
      <c r="AR50" s="16">
        <f t="shared" si="29"/>
        <v>0</v>
      </c>
      <c r="AS50" s="16">
        <f t="shared" si="29"/>
        <v>0</v>
      </c>
      <c r="AT50" s="17">
        <f t="shared" si="29"/>
        <v>0.34713921522182806</v>
      </c>
    </row>
    <row r="51" spans="1:46" ht="12.75">
      <c r="A51" s="70" t="s">
        <v>157</v>
      </c>
      <c r="B51" s="16">
        <f>IF(B89=0,0,B49*100/B89)</f>
        <v>0.8967364784928783</v>
      </c>
      <c r="C51" s="16">
        <f aca="true" t="shared" si="30" ref="C51:AT51">IF(C89=0,0,C49*100/C89)</f>
        <v>1.9215589364982317</v>
      </c>
      <c r="D51" s="16">
        <f t="shared" si="30"/>
        <v>0</v>
      </c>
      <c r="E51" s="16">
        <f t="shared" si="30"/>
        <v>1.2795750333292053</v>
      </c>
      <c r="F51" s="16">
        <f t="shared" si="30"/>
        <v>0.0954512785018432</v>
      </c>
      <c r="G51" s="16">
        <f t="shared" si="30"/>
        <v>0.4499820550390035</v>
      </c>
      <c r="H51" s="16">
        <f t="shared" si="30"/>
        <v>0.35484876980077934</v>
      </c>
      <c r="I51" s="16">
        <f t="shared" si="30"/>
        <v>0.322056555326488</v>
      </c>
      <c r="J51" s="16">
        <f t="shared" si="30"/>
        <v>2.3184377971184085</v>
      </c>
      <c r="K51" s="16">
        <f t="shared" si="30"/>
        <v>0.6232250426447754</v>
      </c>
      <c r="L51" s="16">
        <f t="shared" si="30"/>
        <v>6.151533089594872</v>
      </c>
      <c r="M51" s="16">
        <f t="shared" si="30"/>
        <v>0</v>
      </c>
      <c r="N51" s="16">
        <f t="shared" si="30"/>
        <v>0</v>
      </c>
      <c r="O51" s="16">
        <f t="shared" si="30"/>
        <v>0.2026520396927795</v>
      </c>
      <c r="P51" s="16">
        <f t="shared" si="30"/>
        <v>0.44893617021276594</v>
      </c>
      <c r="Q51" s="16">
        <f t="shared" si="30"/>
        <v>0</v>
      </c>
      <c r="R51" s="16">
        <f t="shared" si="30"/>
        <v>0</v>
      </c>
      <c r="S51" s="16">
        <f t="shared" si="30"/>
        <v>4.507033203933819</v>
      </c>
      <c r="T51" s="16">
        <f t="shared" si="30"/>
        <v>0</v>
      </c>
      <c r="U51" s="16">
        <f t="shared" si="30"/>
        <v>1.2004204485806622</v>
      </c>
      <c r="V51" s="16">
        <f t="shared" si="30"/>
        <v>0</v>
      </c>
      <c r="W51" s="16">
        <f t="shared" si="30"/>
        <v>0.150135293588476</v>
      </c>
      <c r="X51" s="16">
        <f t="shared" si="30"/>
        <v>0.08934976205755818</v>
      </c>
      <c r="Y51" s="16">
        <f t="shared" si="30"/>
        <v>0.11320826231267835</v>
      </c>
      <c r="Z51" s="16">
        <f t="shared" si="30"/>
        <v>0</v>
      </c>
      <c r="AA51" s="16">
        <f t="shared" si="30"/>
        <v>0.16087452605055685</v>
      </c>
      <c r="AB51" s="16">
        <f t="shared" si="30"/>
        <v>0</v>
      </c>
      <c r="AC51" s="16">
        <f t="shared" si="30"/>
        <v>2.7438035278537205</v>
      </c>
      <c r="AD51" s="16">
        <f t="shared" si="30"/>
        <v>0.015504035313860277</v>
      </c>
      <c r="AE51" s="16">
        <f t="shared" si="30"/>
        <v>0.032433239677286035</v>
      </c>
      <c r="AF51" s="16">
        <f t="shared" si="30"/>
        <v>0.6365824039142223</v>
      </c>
      <c r="AG51" s="16">
        <f t="shared" si="30"/>
        <v>0.9084044108352757</v>
      </c>
      <c r="AH51" s="16">
        <f t="shared" si="30"/>
        <v>0.36901170767440616</v>
      </c>
      <c r="AI51" s="16">
        <f t="shared" si="30"/>
        <v>0.24798820340972738</v>
      </c>
      <c r="AJ51" s="16">
        <f t="shared" si="30"/>
        <v>0.02387286029647474</v>
      </c>
      <c r="AK51" s="16">
        <f t="shared" si="30"/>
        <v>0</v>
      </c>
      <c r="AL51" s="16">
        <f t="shared" si="30"/>
        <v>0.03688606157750618</v>
      </c>
      <c r="AM51" s="16">
        <f t="shared" si="30"/>
        <v>0</v>
      </c>
      <c r="AN51" s="16">
        <f t="shared" si="30"/>
        <v>0.6533197343927193</v>
      </c>
      <c r="AO51" s="16">
        <f t="shared" si="30"/>
        <v>0</v>
      </c>
      <c r="AP51" s="16">
        <f t="shared" si="30"/>
        <v>1.1096831746332372</v>
      </c>
      <c r="AQ51" s="16">
        <f t="shared" si="30"/>
        <v>11.691588471085693</v>
      </c>
      <c r="AR51" s="16">
        <f t="shared" si="30"/>
        <v>6.012248846575505</v>
      </c>
      <c r="AS51" s="16">
        <f t="shared" si="30"/>
        <v>0.047292451578500254</v>
      </c>
      <c r="AT51" s="17">
        <f t="shared" si="30"/>
        <v>0.03888303263424278</v>
      </c>
    </row>
    <row r="52" spans="1:46" ht="12.75">
      <c r="A52" s="70" t="s">
        <v>158</v>
      </c>
      <c r="B52" s="16">
        <f>IF(B6=0,0,B49*100/B6)</f>
        <v>1.7558265116235399</v>
      </c>
      <c r="C52" s="16">
        <f aca="true" t="shared" si="31" ref="C52:AT52">IF(C6=0,0,C49*100/C6)</f>
        <v>3.0891064775246444</v>
      </c>
      <c r="D52" s="16">
        <f t="shared" si="31"/>
        <v>0</v>
      </c>
      <c r="E52" s="16">
        <f t="shared" si="31"/>
        <v>3.877469125890912</v>
      </c>
      <c r="F52" s="16">
        <f t="shared" si="31"/>
        <v>0.18405179287422607</v>
      </c>
      <c r="G52" s="16">
        <f t="shared" si="31"/>
        <v>0.6963841534292274</v>
      </c>
      <c r="H52" s="16">
        <f t="shared" si="31"/>
        <v>0.7806914793414019</v>
      </c>
      <c r="I52" s="16">
        <f t="shared" si="31"/>
        <v>0.6618712702934109</v>
      </c>
      <c r="J52" s="16">
        <f t="shared" si="31"/>
        <v>7.312352801415413</v>
      </c>
      <c r="K52" s="16">
        <f t="shared" si="31"/>
        <v>2.3375917333357497</v>
      </c>
      <c r="L52" s="16">
        <f t="shared" si="31"/>
        <v>9.318795235442062</v>
      </c>
      <c r="M52" s="16">
        <f t="shared" si="31"/>
        <v>0</v>
      </c>
      <c r="N52" s="16">
        <f t="shared" si="31"/>
        <v>0</v>
      </c>
      <c r="O52" s="16">
        <f t="shared" si="31"/>
        <v>0.39820453556957036</v>
      </c>
      <c r="P52" s="16">
        <f t="shared" si="31"/>
        <v>0.9215966862632773</v>
      </c>
      <c r="Q52" s="16">
        <f t="shared" si="31"/>
        <v>0</v>
      </c>
      <c r="R52" s="16">
        <f t="shared" si="31"/>
        <v>0</v>
      </c>
      <c r="S52" s="16">
        <f t="shared" si="31"/>
        <v>5.688596950194196</v>
      </c>
      <c r="T52" s="16">
        <f t="shared" si="31"/>
        <v>0</v>
      </c>
      <c r="U52" s="16">
        <f t="shared" si="31"/>
        <v>3.5585368197104637</v>
      </c>
      <c r="V52" s="16">
        <f t="shared" si="31"/>
        <v>0</v>
      </c>
      <c r="W52" s="16">
        <f t="shared" si="31"/>
        <v>0.15090936370607969</v>
      </c>
      <c r="X52" s="16">
        <f t="shared" si="31"/>
        <v>0.20067414944125128</v>
      </c>
      <c r="Y52" s="16">
        <f t="shared" si="31"/>
        <v>0.19501612914120336</v>
      </c>
      <c r="Z52" s="16">
        <f t="shared" si="31"/>
        <v>0</v>
      </c>
      <c r="AA52" s="16">
        <f t="shared" si="31"/>
        <v>0.36575331546682477</v>
      </c>
      <c r="AB52" s="16">
        <f t="shared" si="31"/>
        <v>0</v>
      </c>
      <c r="AC52" s="16">
        <f t="shared" si="31"/>
        <v>4.004633001042334</v>
      </c>
      <c r="AD52" s="16">
        <f t="shared" si="31"/>
        <v>0.07282449115180775</v>
      </c>
      <c r="AE52" s="16">
        <f t="shared" si="31"/>
        <v>0.03494372900028699</v>
      </c>
      <c r="AF52" s="16">
        <f t="shared" si="31"/>
        <v>1.0247998611802138</v>
      </c>
      <c r="AG52" s="16">
        <f t="shared" si="31"/>
        <v>1.2888710980258444</v>
      </c>
      <c r="AH52" s="16">
        <f t="shared" si="31"/>
        <v>1.0360157387792002</v>
      </c>
      <c r="AI52" s="16">
        <f t="shared" si="31"/>
        <v>0.7893102058791068</v>
      </c>
      <c r="AJ52" s="16">
        <f t="shared" si="31"/>
        <v>0.03090890070337249</v>
      </c>
      <c r="AK52" s="16">
        <f t="shared" si="31"/>
        <v>0</v>
      </c>
      <c r="AL52" s="16">
        <f t="shared" si="31"/>
        <v>0.029333014871880232</v>
      </c>
      <c r="AM52" s="16">
        <f t="shared" si="31"/>
        <v>0</v>
      </c>
      <c r="AN52" s="16">
        <f t="shared" si="31"/>
        <v>1.1148285001498428</v>
      </c>
      <c r="AO52" s="16">
        <f t="shared" si="31"/>
        <v>0.00036073465225399244</v>
      </c>
      <c r="AP52" s="16">
        <f t="shared" si="31"/>
        <v>3.1782935348085166</v>
      </c>
      <c r="AQ52" s="16">
        <f t="shared" si="31"/>
        <v>10.395877238427774</v>
      </c>
      <c r="AR52" s="16">
        <f t="shared" si="31"/>
        <v>7.67546343555048</v>
      </c>
      <c r="AS52" s="16">
        <f t="shared" si="31"/>
        <v>0.09142934716739813</v>
      </c>
      <c r="AT52" s="17">
        <f t="shared" si="31"/>
        <v>0.23038119841094284</v>
      </c>
    </row>
    <row r="53" spans="1:46" ht="12.75">
      <c r="A53" s="70" t="s">
        <v>159</v>
      </c>
      <c r="B53" s="16">
        <f>IF(B89=0,0,B47*100/B89)</f>
        <v>4.469098820420046</v>
      </c>
      <c r="C53" s="16">
        <f aca="true" t="shared" si="32" ref="C53:AT53">IF(C89=0,0,C47*100/C89)</f>
        <v>9.295788780043432</v>
      </c>
      <c r="D53" s="16">
        <f t="shared" si="32"/>
        <v>0</v>
      </c>
      <c r="E53" s="16">
        <f t="shared" si="32"/>
        <v>1.6962226793741697</v>
      </c>
      <c r="F53" s="16">
        <f t="shared" si="32"/>
        <v>5.524283924205471</v>
      </c>
      <c r="G53" s="16">
        <f t="shared" si="32"/>
        <v>7.943837235029567</v>
      </c>
      <c r="H53" s="16">
        <f t="shared" si="32"/>
        <v>2.898621224041268</v>
      </c>
      <c r="I53" s="16">
        <f t="shared" si="32"/>
        <v>0.7964060138836329</v>
      </c>
      <c r="J53" s="16">
        <f t="shared" si="32"/>
        <v>1.627294668324435</v>
      </c>
      <c r="K53" s="16">
        <f t="shared" si="32"/>
        <v>2.0873591719788447</v>
      </c>
      <c r="L53" s="16">
        <f t="shared" si="32"/>
        <v>0</v>
      </c>
      <c r="M53" s="16">
        <f t="shared" si="32"/>
        <v>0</v>
      </c>
      <c r="N53" s="16">
        <f t="shared" si="32"/>
        <v>0</v>
      </c>
      <c r="O53" s="16">
        <f t="shared" si="32"/>
        <v>0.07518964853381249</v>
      </c>
      <c r="P53" s="16">
        <f t="shared" si="32"/>
        <v>1.4893617021276595</v>
      </c>
      <c r="Q53" s="16">
        <f t="shared" si="32"/>
        <v>0</v>
      </c>
      <c r="R53" s="16">
        <f t="shared" si="32"/>
        <v>0</v>
      </c>
      <c r="S53" s="16">
        <f t="shared" si="32"/>
        <v>8.520007267944154</v>
      </c>
      <c r="T53" s="16">
        <f t="shared" si="32"/>
        <v>0</v>
      </c>
      <c r="U53" s="16">
        <f t="shared" si="32"/>
        <v>0.007413983265981645</v>
      </c>
      <c r="V53" s="16">
        <f t="shared" si="32"/>
        <v>0</v>
      </c>
      <c r="W53" s="16">
        <f t="shared" si="32"/>
        <v>0</v>
      </c>
      <c r="X53" s="16">
        <f t="shared" si="32"/>
        <v>0.24443107513016746</v>
      </c>
      <c r="Y53" s="16">
        <f t="shared" si="32"/>
        <v>0.11320826231267835</v>
      </c>
      <c r="Z53" s="16">
        <f t="shared" si="32"/>
        <v>0</v>
      </c>
      <c r="AA53" s="16">
        <f t="shared" si="32"/>
        <v>0.12063358305713397</v>
      </c>
      <c r="AB53" s="16">
        <f t="shared" si="32"/>
        <v>0</v>
      </c>
      <c r="AC53" s="16">
        <f t="shared" si="32"/>
        <v>0</v>
      </c>
      <c r="AD53" s="16">
        <f t="shared" si="32"/>
        <v>0</v>
      </c>
      <c r="AE53" s="16">
        <f t="shared" si="32"/>
        <v>0</v>
      </c>
      <c r="AF53" s="16">
        <f t="shared" si="32"/>
        <v>3.7824085031826824</v>
      </c>
      <c r="AG53" s="16">
        <f t="shared" si="32"/>
        <v>2.635100723606957</v>
      </c>
      <c r="AH53" s="16">
        <f t="shared" si="32"/>
        <v>0.6338389032402033</v>
      </c>
      <c r="AI53" s="16">
        <f t="shared" si="32"/>
        <v>2.9075544917484497</v>
      </c>
      <c r="AJ53" s="16">
        <f t="shared" si="32"/>
        <v>1.5623425189462046</v>
      </c>
      <c r="AK53" s="16">
        <f t="shared" si="32"/>
        <v>0</v>
      </c>
      <c r="AL53" s="16">
        <f t="shared" si="32"/>
        <v>0.5342950644493422</v>
      </c>
      <c r="AM53" s="16">
        <f t="shared" si="32"/>
        <v>0</v>
      </c>
      <c r="AN53" s="16">
        <f t="shared" si="32"/>
        <v>10.535411652331636</v>
      </c>
      <c r="AO53" s="16">
        <f t="shared" si="32"/>
        <v>0</v>
      </c>
      <c r="AP53" s="16">
        <f t="shared" si="32"/>
        <v>1.2380275685661504</v>
      </c>
      <c r="AQ53" s="16">
        <f t="shared" si="32"/>
        <v>0.2704389989682736</v>
      </c>
      <c r="AR53" s="16">
        <f t="shared" si="32"/>
        <v>0</v>
      </c>
      <c r="AS53" s="16">
        <f t="shared" si="32"/>
        <v>0</v>
      </c>
      <c r="AT53" s="17">
        <f t="shared" si="32"/>
        <v>11.200991109401409</v>
      </c>
    </row>
    <row r="54" spans="1:46" ht="12.75">
      <c r="A54" s="70" t="s">
        <v>160</v>
      </c>
      <c r="B54" s="16">
        <f>IF(+(B5-B163)=0,0,+B49*100/(B5-B163))</f>
        <v>2.2461752610095824</v>
      </c>
      <c r="C54" s="16">
        <f aca="true" t="shared" si="33" ref="C54:AT54">IF(+(C5-C163)=0,0,+C49*100/(C5-C163))</f>
        <v>3.604757414769747</v>
      </c>
      <c r="D54" s="16">
        <f t="shared" si="33"/>
        <v>0</v>
      </c>
      <c r="E54" s="16">
        <f t="shared" si="33"/>
        <v>6.632674846645591</v>
      </c>
      <c r="F54" s="16">
        <f t="shared" si="33"/>
        <v>0.439519241065781</v>
      </c>
      <c r="G54" s="16">
        <f t="shared" si="33"/>
        <v>0.8689388922663126</v>
      </c>
      <c r="H54" s="16">
        <f t="shared" si="33"/>
        <v>0.8130191667855354</v>
      </c>
      <c r="I54" s="16">
        <f t="shared" si="33"/>
        <v>1.3082269193262734</v>
      </c>
      <c r="J54" s="16">
        <f t="shared" si="33"/>
        <v>18.57358511988263</v>
      </c>
      <c r="K54" s="16">
        <f t="shared" si="33"/>
        <v>2.9476834757017967</v>
      </c>
      <c r="L54" s="16">
        <f t="shared" si="33"/>
        <v>18.87211678594022</v>
      </c>
      <c r="M54" s="16">
        <f t="shared" si="33"/>
        <v>0</v>
      </c>
      <c r="N54" s="16">
        <f t="shared" si="33"/>
        <v>0</v>
      </c>
      <c r="O54" s="16">
        <f t="shared" si="33"/>
        <v>2.729816544044066</v>
      </c>
      <c r="P54" s="16">
        <f t="shared" si="33"/>
        <v>2.3549358931761795</v>
      </c>
      <c r="Q54" s="16">
        <f t="shared" si="33"/>
        <v>0</v>
      </c>
      <c r="R54" s="16">
        <f t="shared" si="33"/>
        <v>0</v>
      </c>
      <c r="S54" s="16">
        <f t="shared" si="33"/>
        <v>14.622229260623513</v>
      </c>
      <c r="T54" s="16">
        <f t="shared" si="33"/>
        <v>0</v>
      </c>
      <c r="U54" s="16">
        <f t="shared" si="33"/>
        <v>6.728194703409061</v>
      </c>
      <c r="V54" s="16">
        <f t="shared" si="33"/>
        <v>0</v>
      </c>
      <c r="W54" s="16">
        <f t="shared" si="33"/>
        <v>0.446904530713831</v>
      </c>
      <c r="X54" s="16">
        <f t="shared" si="33"/>
        <v>0.5394704959928315</v>
      </c>
      <c r="Y54" s="16">
        <f t="shared" si="33"/>
        <v>0.25434821773507954</v>
      </c>
      <c r="Z54" s="16">
        <f t="shared" si="33"/>
        <v>0</v>
      </c>
      <c r="AA54" s="16">
        <f t="shared" si="33"/>
        <v>2.7423437094149277</v>
      </c>
      <c r="AB54" s="16">
        <f t="shared" si="33"/>
        <v>0</v>
      </c>
      <c r="AC54" s="16">
        <f t="shared" si="33"/>
        <v>13.190631202858278</v>
      </c>
      <c r="AD54" s="16">
        <f t="shared" si="33"/>
        <v>0.23311244673167383</v>
      </c>
      <c r="AE54" s="16">
        <f t="shared" si="33"/>
        <v>0.09406203323909268</v>
      </c>
      <c r="AF54" s="16">
        <f t="shared" si="33"/>
        <v>3.8859106367715732</v>
      </c>
      <c r="AG54" s="16">
        <f t="shared" si="33"/>
        <v>1.6243310905575827</v>
      </c>
      <c r="AH54" s="16">
        <f t="shared" si="33"/>
        <v>1.7785141969037481</v>
      </c>
      <c r="AI54" s="16">
        <f t="shared" si="33"/>
        <v>5.175617381955193</v>
      </c>
      <c r="AJ54" s="16">
        <f t="shared" si="33"/>
        <v>0.1636855032428405</v>
      </c>
      <c r="AK54" s="16">
        <f t="shared" si="33"/>
        <v>0</v>
      </c>
      <c r="AL54" s="16">
        <f t="shared" si="33"/>
        <v>0.5173999680826064</v>
      </c>
      <c r="AM54" s="16">
        <f t="shared" si="33"/>
        <v>0</v>
      </c>
      <c r="AN54" s="16">
        <f t="shared" si="33"/>
        <v>2.0213443438410885</v>
      </c>
      <c r="AO54" s="16">
        <f t="shared" si="33"/>
        <v>0.000610379456039151</v>
      </c>
      <c r="AP54" s="16">
        <f t="shared" si="33"/>
        <v>8.628477588692649</v>
      </c>
      <c r="AQ54" s="16">
        <f t="shared" si="33"/>
        <v>60.97914621606782</v>
      </c>
      <c r="AR54" s="16">
        <f t="shared" si="33"/>
        <v>40.80652971178206</v>
      </c>
      <c r="AS54" s="16">
        <f t="shared" si="33"/>
        <v>0.6986546635932382</v>
      </c>
      <c r="AT54" s="17">
        <f t="shared" si="33"/>
        <v>0.5490505798108978</v>
      </c>
    </row>
    <row r="55" spans="1:46" ht="12.75">
      <c r="A55" s="70" t="s">
        <v>161</v>
      </c>
      <c r="B55" s="16">
        <f>IF(+(B40-B42-B185)=0,0,+B191*100/(B40-B42-B185))</f>
        <v>0</v>
      </c>
      <c r="C55" s="16">
        <f aca="true" t="shared" si="34" ref="C55:AT55">IF(+(C40-C42-C185)=0,0,+C191*100/(C40-C42-C185))</f>
        <v>0</v>
      </c>
      <c r="D55" s="16">
        <f t="shared" si="34"/>
        <v>0</v>
      </c>
      <c r="E55" s="16">
        <f t="shared" si="34"/>
        <v>35.947712418300654</v>
      </c>
      <c r="F55" s="16">
        <f t="shared" si="34"/>
        <v>0</v>
      </c>
      <c r="G55" s="16">
        <f t="shared" si="34"/>
        <v>0</v>
      </c>
      <c r="H55" s="16">
        <f t="shared" si="34"/>
        <v>0</v>
      </c>
      <c r="I55" s="16">
        <f t="shared" si="34"/>
        <v>0</v>
      </c>
      <c r="J55" s="16">
        <f t="shared" si="34"/>
        <v>114.0125</v>
      </c>
      <c r="K55" s="16">
        <f t="shared" si="34"/>
        <v>0</v>
      </c>
      <c r="L55" s="16">
        <f t="shared" si="34"/>
        <v>14519.056261343012</v>
      </c>
      <c r="M55" s="16">
        <f t="shared" si="34"/>
        <v>0</v>
      </c>
      <c r="N55" s="16">
        <f t="shared" si="34"/>
        <v>0</v>
      </c>
      <c r="O55" s="16">
        <f t="shared" si="34"/>
        <v>0</v>
      </c>
      <c r="P55" s="16">
        <f t="shared" si="34"/>
        <v>0</v>
      </c>
      <c r="Q55" s="16">
        <f t="shared" si="34"/>
        <v>0</v>
      </c>
      <c r="R55" s="16">
        <f t="shared" si="34"/>
        <v>0</v>
      </c>
      <c r="S55" s="16">
        <f t="shared" si="34"/>
        <v>0</v>
      </c>
      <c r="T55" s="16">
        <f t="shared" si="34"/>
        <v>0</v>
      </c>
      <c r="U55" s="16">
        <f t="shared" si="34"/>
        <v>0</v>
      </c>
      <c r="V55" s="16">
        <f t="shared" si="34"/>
        <v>0</v>
      </c>
      <c r="W55" s="16">
        <f t="shared" si="34"/>
        <v>0</v>
      </c>
      <c r="X55" s="16">
        <f t="shared" si="34"/>
        <v>0</v>
      </c>
      <c r="Y55" s="16">
        <f t="shared" si="34"/>
        <v>0</v>
      </c>
      <c r="Z55" s="16">
        <f t="shared" si="34"/>
        <v>0</v>
      </c>
      <c r="AA55" s="16">
        <f t="shared" si="34"/>
        <v>0</v>
      </c>
      <c r="AB55" s="16">
        <f t="shared" si="34"/>
        <v>0</v>
      </c>
      <c r="AC55" s="16">
        <f t="shared" si="34"/>
        <v>0</v>
      </c>
      <c r="AD55" s="16">
        <f t="shared" si="34"/>
        <v>0</v>
      </c>
      <c r="AE55" s="16">
        <f t="shared" si="34"/>
        <v>0</v>
      </c>
      <c r="AF55" s="16">
        <f t="shared" si="34"/>
        <v>0</v>
      </c>
      <c r="AG55" s="16">
        <f t="shared" si="34"/>
        <v>0</v>
      </c>
      <c r="AH55" s="16">
        <f t="shared" si="34"/>
        <v>0</v>
      </c>
      <c r="AI55" s="16">
        <f t="shared" si="34"/>
        <v>89.45594682261422</v>
      </c>
      <c r="AJ55" s="16">
        <f t="shared" si="34"/>
        <v>0</v>
      </c>
      <c r="AK55" s="16">
        <f t="shared" si="34"/>
        <v>0</v>
      </c>
      <c r="AL55" s="16">
        <f t="shared" si="34"/>
        <v>0</v>
      </c>
      <c r="AM55" s="16">
        <f t="shared" si="34"/>
        <v>0</v>
      </c>
      <c r="AN55" s="16">
        <f t="shared" si="34"/>
        <v>0</v>
      </c>
      <c r="AO55" s="16">
        <f t="shared" si="34"/>
        <v>0</v>
      </c>
      <c r="AP55" s="16">
        <f t="shared" si="34"/>
        <v>26.566832982169288</v>
      </c>
      <c r="AQ55" s="16">
        <f t="shared" si="34"/>
        <v>0</v>
      </c>
      <c r="AR55" s="16">
        <f t="shared" si="34"/>
        <v>0</v>
      </c>
      <c r="AS55" s="16">
        <f t="shared" si="34"/>
        <v>0</v>
      </c>
      <c r="AT55" s="17">
        <f t="shared" si="34"/>
        <v>0</v>
      </c>
    </row>
    <row r="56" spans="1:46" ht="12.75">
      <c r="A56" s="70" t="s">
        <v>162</v>
      </c>
      <c r="B56" s="16">
        <f>IF(B186=0,0,B47*100/B186)</f>
        <v>3.899961633052529</v>
      </c>
      <c r="C56" s="16">
        <f aca="true" t="shared" si="35" ref="C56:AT56">IF(C186=0,0,C47*100/C186)</f>
        <v>11.068036331957455</v>
      </c>
      <c r="D56" s="16">
        <f t="shared" si="35"/>
        <v>0</v>
      </c>
      <c r="E56" s="16">
        <f t="shared" si="35"/>
        <v>1.7574766275696798</v>
      </c>
      <c r="F56" s="16">
        <f t="shared" si="35"/>
        <v>5.410296080207503</v>
      </c>
      <c r="G56" s="16">
        <f t="shared" si="35"/>
        <v>5.514827111088155</v>
      </c>
      <c r="H56" s="16">
        <f t="shared" si="35"/>
        <v>3.152110924436686</v>
      </c>
      <c r="I56" s="16">
        <f t="shared" si="35"/>
        <v>0.6886867783443642</v>
      </c>
      <c r="J56" s="16">
        <f t="shared" si="35"/>
        <v>1.579850496045443</v>
      </c>
      <c r="K56" s="16">
        <f t="shared" si="35"/>
        <v>2.218687349667505</v>
      </c>
      <c r="L56" s="16">
        <f t="shared" si="35"/>
        <v>0</v>
      </c>
      <c r="M56" s="16">
        <f t="shared" si="35"/>
        <v>0</v>
      </c>
      <c r="N56" s="16">
        <f t="shared" si="35"/>
        <v>0</v>
      </c>
      <c r="O56" s="16">
        <f t="shared" si="35"/>
        <v>0.07231828008686626</v>
      </c>
      <c r="P56" s="16">
        <f t="shared" si="35"/>
        <v>0.9562332139918766</v>
      </c>
      <c r="Q56" s="16">
        <f t="shared" si="35"/>
        <v>0</v>
      </c>
      <c r="R56" s="16">
        <f t="shared" si="35"/>
        <v>0</v>
      </c>
      <c r="S56" s="16">
        <f t="shared" si="35"/>
        <v>9.99942921495312</v>
      </c>
      <c r="T56" s="16">
        <f t="shared" si="35"/>
        <v>0</v>
      </c>
      <c r="U56" s="16">
        <f t="shared" si="35"/>
        <v>0.007659531916727537</v>
      </c>
      <c r="V56" s="16">
        <f t="shared" si="35"/>
        <v>0</v>
      </c>
      <c r="W56" s="16">
        <f t="shared" si="35"/>
        <v>0</v>
      </c>
      <c r="X56" s="16">
        <f t="shared" si="35"/>
        <v>0.28021847820531315</v>
      </c>
      <c r="Y56" s="16">
        <f t="shared" si="35"/>
        <v>0.0940039617823593</v>
      </c>
      <c r="Z56" s="16">
        <f t="shared" si="35"/>
        <v>0</v>
      </c>
      <c r="AA56" s="16">
        <f t="shared" si="35"/>
        <v>0.11706152575900568</v>
      </c>
      <c r="AB56" s="16">
        <f t="shared" si="35"/>
        <v>0</v>
      </c>
      <c r="AC56" s="16">
        <f t="shared" si="35"/>
        <v>0</v>
      </c>
      <c r="AD56" s="16">
        <f t="shared" si="35"/>
        <v>0</v>
      </c>
      <c r="AE56" s="16">
        <f t="shared" si="35"/>
        <v>0</v>
      </c>
      <c r="AF56" s="16">
        <f t="shared" si="35"/>
        <v>2.8885990157324546</v>
      </c>
      <c r="AG56" s="16">
        <f t="shared" si="35"/>
        <v>2.9219392701506974</v>
      </c>
      <c r="AH56" s="16">
        <f t="shared" si="35"/>
        <v>0.9198409641881305</v>
      </c>
      <c r="AI56" s="16">
        <f t="shared" si="35"/>
        <v>2.9313967750761525</v>
      </c>
      <c r="AJ56" s="16">
        <f t="shared" si="35"/>
        <v>0.6604431774354502</v>
      </c>
      <c r="AK56" s="16">
        <f t="shared" si="35"/>
        <v>0</v>
      </c>
      <c r="AL56" s="16">
        <f t="shared" si="35"/>
        <v>0.3668958278133665</v>
      </c>
      <c r="AM56" s="16">
        <f t="shared" si="35"/>
        <v>0</v>
      </c>
      <c r="AN56" s="16">
        <f t="shared" si="35"/>
        <v>10.967206551493522</v>
      </c>
      <c r="AO56" s="16">
        <f t="shared" si="35"/>
        <v>0</v>
      </c>
      <c r="AP56" s="16">
        <f t="shared" si="35"/>
        <v>1.2372397123392143</v>
      </c>
      <c r="AQ56" s="16">
        <f t="shared" si="35"/>
        <v>0.2188167745837242</v>
      </c>
      <c r="AR56" s="16">
        <f t="shared" si="35"/>
        <v>0</v>
      </c>
      <c r="AS56" s="16">
        <f t="shared" si="35"/>
        <v>0</v>
      </c>
      <c r="AT56" s="17">
        <f t="shared" si="35"/>
        <v>10.443712830978251</v>
      </c>
    </row>
    <row r="57" spans="1:46" ht="12.75">
      <c r="A57" s="70" t="s">
        <v>163</v>
      </c>
      <c r="B57" s="25">
        <f>IF(B188=0,0,B187/B188)</f>
        <v>3.1673119105227205</v>
      </c>
      <c r="C57" s="25">
        <f aca="true" t="shared" si="36" ref="C57:AT57">IF(C188=0,0,C187/C188)</f>
        <v>1.1649465756386692</v>
      </c>
      <c r="D57" s="25">
        <f t="shared" si="36"/>
        <v>2.6478160577423915</v>
      </c>
      <c r="E57" s="25">
        <f t="shared" si="36"/>
        <v>0.6351115278224242</v>
      </c>
      <c r="F57" s="25">
        <f t="shared" si="36"/>
        <v>0.1969816270777312</v>
      </c>
      <c r="G57" s="25">
        <f t="shared" si="36"/>
        <v>1.517667532200685</v>
      </c>
      <c r="H57" s="25">
        <f t="shared" si="36"/>
        <v>0.9502727741129138</v>
      </c>
      <c r="I57" s="25">
        <f t="shared" si="36"/>
        <v>2.111397939621699</v>
      </c>
      <c r="J57" s="25">
        <f t="shared" si="36"/>
        <v>0.11358758461284464</v>
      </c>
      <c r="K57" s="25">
        <f t="shared" si="36"/>
        <v>0.5977835104726911</v>
      </c>
      <c r="L57" s="25">
        <f t="shared" si="36"/>
        <v>5.30815443902439</v>
      </c>
      <c r="M57" s="25">
        <f t="shared" si="36"/>
        <v>6.714956496219675</v>
      </c>
      <c r="N57" s="25">
        <f t="shared" si="36"/>
        <v>0</v>
      </c>
      <c r="O57" s="25">
        <f t="shared" si="36"/>
        <v>1.210617466286733</v>
      </c>
      <c r="P57" s="25">
        <f t="shared" si="36"/>
        <v>3.8897151149185194</v>
      </c>
      <c r="Q57" s="25">
        <f t="shared" si="36"/>
        <v>0</v>
      </c>
      <c r="R57" s="25">
        <f t="shared" si="36"/>
        <v>0.21971001067217646</v>
      </c>
      <c r="S57" s="25">
        <f t="shared" si="36"/>
        <v>0.49621528370562556</v>
      </c>
      <c r="T57" s="25">
        <f t="shared" si="36"/>
        <v>1.0622045736356036</v>
      </c>
      <c r="U57" s="25">
        <f t="shared" si="36"/>
        <v>1.1008768380341662</v>
      </c>
      <c r="V57" s="25">
        <f t="shared" si="36"/>
        <v>0.8854807090454448</v>
      </c>
      <c r="W57" s="25">
        <f t="shared" si="36"/>
        <v>8.106400462316602</v>
      </c>
      <c r="X57" s="25">
        <f t="shared" si="36"/>
        <v>0.29136310268684973</v>
      </c>
      <c r="Y57" s="25">
        <f t="shared" si="36"/>
        <v>1.4359385651508774</v>
      </c>
      <c r="Z57" s="25">
        <f t="shared" si="36"/>
        <v>0</v>
      </c>
      <c r="AA57" s="25">
        <f t="shared" si="36"/>
        <v>1.9021245979450228</v>
      </c>
      <c r="AB57" s="25">
        <f t="shared" si="36"/>
        <v>0.7727105722616762</v>
      </c>
      <c r="AC57" s="25">
        <f t="shared" si="36"/>
        <v>0.620354166889812</v>
      </c>
      <c r="AD57" s="25">
        <f t="shared" si="36"/>
        <v>73.19343166797564</v>
      </c>
      <c r="AE57" s="25">
        <f t="shared" si="36"/>
        <v>1.7325707242281214</v>
      </c>
      <c r="AF57" s="25">
        <f t="shared" si="36"/>
        <v>8.006262729867377</v>
      </c>
      <c r="AG57" s="25">
        <f t="shared" si="36"/>
        <v>0.3780034012688414</v>
      </c>
      <c r="AH57" s="25">
        <f t="shared" si="36"/>
        <v>-0.06596807934006171</v>
      </c>
      <c r="AI57" s="25">
        <f t="shared" si="36"/>
        <v>2.3755732243954513</v>
      </c>
      <c r="AJ57" s="25">
        <f t="shared" si="36"/>
        <v>2.8224811044488685</v>
      </c>
      <c r="AK57" s="25">
        <f t="shared" si="36"/>
        <v>0</v>
      </c>
      <c r="AL57" s="25">
        <f t="shared" si="36"/>
        <v>9.183503877638948</v>
      </c>
      <c r="AM57" s="25">
        <f t="shared" si="36"/>
        <v>1.161530122989551</v>
      </c>
      <c r="AN57" s="25">
        <f t="shared" si="36"/>
        <v>0.8534911384960838</v>
      </c>
      <c r="AO57" s="25">
        <f t="shared" si="36"/>
        <v>0</v>
      </c>
      <c r="AP57" s="25">
        <f t="shared" si="36"/>
        <v>1.3339078393958235</v>
      </c>
      <c r="AQ57" s="25">
        <f t="shared" si="36"/>
        <v>2.01598151151413</v>
      </c>
      <c r="AR57" s="25">
        <f t="shared" si="36"/>
        <v>3.0294378227960723</v>
      </c>
      <c r="AS57" s="25">
        <f t="shared" si="36"/>
        <v>6.169934679748127</v>
      </c>
      <c r="AT57" s="26">
        <f t="shared" si="36"/>
        <v>37.56043092835726</v>
      </c>
    </row>
    <row r="58" spans="1:46" ht="12.75">
      <c r="A58" s="70" t="s">
        <v>164</v>
      </c>
      <c r="B58" s="25">
        <f>IF(B188=0,0,B189/B188)</f>
        <v>2.3225212355550964</v>
      </c>
      <c r="C58" s="25">
        <f aca="true" t="shared" si="37" ref="C58:AT58">IF(C188=0,0,C189/C188)</f>
        <v>0.4833111433570221</v>
      </c>
      <c r="D58" s="25">
        <f t="shared" si="37"/>
        <v>0.9520053575414837</v>
      </c>
      <c r="E58" s="25">
        <f t="shared" si="37"/>
        <v>0.18144618003511845</v>
      </c>
      <c r="F58" s="25">
        <f t="shared" si="37"/>
        <v>0.00034077424098143935</v>
      </c>
      <c r="G58" s="25">
        <f t="shared" si="37"/>
        <v>0.08859697281313572</v>
      </c>
      <c r="H58" s="25">
        <f t="shared" si="37"/>
        <v>0.27757581767627687</v>
      </c>
      <c r="I58" s="25">
        <f t="shared" si="37"/>
        <v>0.08457552937303907</v>
      </c>
      <c r="J58" s="25">
        <f t="shared" si="37"/>
        <v>0.02786032689450223</v>
      </c>
      <c r="K58" s="25">
        <f t="shared" si="37"/>
        <v>0.06932084105229563</v>
      </c>
      <c r="L58" s="25">
        <f t="shared" si="37"/>
        <v>0.05112195121951219</v>
      </c>
      <c r="M58" s="25">
        <f t="shared" si="37"/>
        <v>6.587451614110866</v>
      </c>
      <c r="N58" s="25">
        <f t="shared" si="37"/>
        <v>0</v>
      </c>
      <c r="O58" s="25">
        <f t="shared" si="37"/>
        <v>0.9744876605386311</v>
      </c>
      <c r="P58" s="25">
        <f t="shared" si="37"/>
        <v>0.27977069272035754</v>
      </c>
      <c r="Q58" s="25">
        <f t="shared" si="37"/>
        <v>0</v>
      </c>
      <c r="R58" s="25">
        <f t="shared" si="37"/>
        <v>-0.05038957693616659</v>
      </c>
      <c r="S58" s="25">
        <f t="shared" si="37"/>
        <v>0.04933907977034878</v>
      </c>
      <c r="T58" s="25">
        <f t="shared" si="37"/>
        <v>0.06646264667642711</v>
      </c>
      <c r="U58" s="25">
        <f t="shared" si="37"/>
        <v>1.1049640851193514</v>
      </c>
      <c r="V58" s="25">
        <f t="shared" si="37"/>
        <v>0.4423387068889952</v>
      </c>
      <c r="W58" s="25">
        <f t="shared" si="37"/>
        <v>4.197082564706514</v>
      </c>
      <c r="X58" s="25">
        <f t="shared" si="37"/>
        <v>0.008153545160716792</v>
      </c>
      <c r="Y58" s="25">
        <f t="shared" si="37"/>
        <v>0.8610085580437529</v>
      </c>
      <c r="Z58" s="25">
        <f t="shared" si="37"/>
        <v>0</v>
      </c>
      <c r="AA58" s="25">
        <f t="shared" si="37"/>
        <v>1.2341083320543758</v>
      </c>
      <c r="AB58" s="25">
        <f t="shared" si="37"/>
        <v>0.6898053894550512</v>
      </c>
      <c r="AC58" s="25">
        <f t="shared" si="37"/>
        <v>-0.3991640235416181</v>
      </c>
      <c r="AD58" s="25">
        <f t="shared" si="37"/>
        <v>33.26030432506216</v>
      </c>
      <c r="AE58" s="25">
        <f t="shared" si="37"/>
        <v>1.3220695667859184</v>
      </c>
      <c r="AF58" s="25">
        <f t="shared" si="37"/>
        <v>7.225472279593845</v>
      </c>
      <c r="AG58" s="25">
        <f t="shared" si="37"/>
        <v>0.11308122986517528</v>
      </c>
      <c r="AH58" s="25">
        <f t="shared" si="37"/>
        <v>-0.3662714968459328</v>
      </c>
      <c r="AI58" s="25">
        <f t="shared" si="37"/>
        <v>0.5704120536301429</v>
      </c>
      <c r="AJ58" s="25">
        <f t="shared" si="37"/>
        <v>1.5319201026375466</v>
      </c>
      <c r="AK58" s="25">
        <f t="shared" si="37"/>
        <v>0</v>
      </c>
      <c r="AL58" s="25">
        <f t="shared" si="37"/>
        <v>8.125764756570444</v>
      </c>
      <c r="AM58" s="25">
        <f t="shared" si="37"/>
        <v>0.3654687507138294</v>
      </c>
      <c r="AN58" s="25">
        <f t="shared" si="37"/>
        <v>0.3206447646288326</v>
      </c>
      <c r="AO58" s="25">
        <f t="shared" si="37"/>
        <v>0</v>
      </c>
      <c r="AP58" s="25">
        <f t="shared" si="37"/>
        <v>0.7725941773869794</v>
      </c>
      <c r="AQ58" s="25">
        <f t="shared" si="37"/>
        <v>1.9272582342410542</v>
      </c>
      <c r="AR58" s="25">
        <f t="shared" si="37"/>
        <v>1.8370354400091213</v>
      </c>
      <c r="AS58" s="25">
        <f t="shared" si="37"/>
        <v>1.511550302887369</v>
      </c>
      <c r="AT58" s="26">
        <f t="shared" si="37"/>
        <v>34.463682663854534</v>
      </c>
    </row>
    <row r="59" spans="1:46" ht="12.75">
      <c r="A59" s="70" t="s">
        <v>165</v>
      </c>
      <c r="B59" s="16">
        <f>IF(B5=0,0,(B176+B181)*100/B5)</f>
        <v>13.401726887835492</v>
      </c>
      <c r="C59" s="16">
        <f aca="true" t="shared" si="38" ref="C59:AT59">IF(C5=0,0,(C176+C181)*100/C5)</f>
        <v>11.728243303818545</v>
      </c>
      <c r="D59" s="16">
        <f t="shared" si="38"/>
        <v>17.6377110303995</v>
      </c>
      <c r="E59" s="16">
        <f t="shared" si="38"/>
        <v>22.50135578855318</v>
      </c>
      <c r="F59" s="16">
        <f t="shared" si="38"/>
        <v>8.834246900793179</v>
      </c>
      <c r="G59" s="16">
        <f t="shared" si="38"/>
        <v>7.47825445616217</v>
      </c>
      <c r="H59" s="16">
        <f t="shared" si="38"/>
        <v>1.9148866259131727</v>
      </c>
      <c r="I59" s="16">
        <f t="shared" si="38"/>
        <v>13.032863816918972</v>
      </c>
      <c r="J59" s="16">
        <f t="shared" si="38"/>
        <v>29.443017229890348</v>
      </c>
      <c r="K59" s="16">
        <f t="shared" si="38"/>
        <v>15.158815141435316</v>
      </c>
      <c r="L59" s="16">
        <f t="shared" si="38"/>
        <v>20.896623749869626</v>
      </c>
      <c r="M59" s="16">
        <f t="shared" si="38"/>
        <v>1.2944200317346122</v>
      </c>
      <c r="N59" s="16">
        <f t="shared" si="38"/>
        <v>12.929278582557433</v>
      </c>
      <c r="O59" s="16">
        <f t="shared" si="38"/>
        <v>19.223233104009807</v>
      </c>
      <c r="P59" s="16">
        <f t="shared" si="38"/>
        <v>25.742133559777212</v>
      </c>
      <c r="Q59" s="16">
        <f t="shared" si="38"/>
        <v>10.682296391562211</v>
      </c>
      <c r="R59" s="16">
        <f t="shared" si="38"/>
        <v>11.44777653695326</v>
      </c>
      <c r="S59" s="16">
        <f t="shared" si="38"/>
        <v>8.784898590382774</v>
      </c>
      <c r="T59" s="16">
        <f t="shared" si="38"/>
        <v>3.535651399103222</v>
      </c>
      <c r="U59" s="16">
        <f t="shared" si="38"/>
        <v>14.98313711677442</v>
      </c>
      <c r="V59" s="16">
        <f t="shared" si="38"/>
        <v>26.469084224436532</v>
      </c>
      <c r="W59" s="16">
        <f t="shared" si="38"/>
        <v>7.683399693055957</v>
      </c>
      <c r="X59" s="16">
        <f t="shared" si="38"/>
        <v>21.440628813652978</v>
      </c>
      <c r="Y59" s="16">
        <f t="shared" si="38"/>
        <v>4.762788742666628</v>
      </c>
      <c r="Z59" s="16">
        <f t="shared" si="38"/>
        <v>0</v>
      </c>
      <c r="AA59" s="16">
        <f t="shared" si="38"/>
        <v>15.940807128518449</v>
      </c>
      <c r="AB59" s="16">
        <f t="shared" si="38"/>
        <v>25.83960799764291</v>
      </c>
      <c r="AC59" s="16">
        <f t="shared" si="38"/>
        <v>10.202972129901045</v>
      </c>
      <c r="AD59" s="16">
        <f t="shared" si="38"/>
        <v>13.279430009287902</v>
      </c>
      <c r="AE59" s="16">
        <f t="shared" si="38"/>
        <v>11.94048563652758</v>
      </c>
      <c r="AF59" s="16">
        <f t="shared" si="38"/>
        <v>10.398546542555964</v>
      </c>
      <c r="AG59" s="16">
        <f t="shared" si="38"/>
        <v>1.187278180017113</v>
      </c>
      <c r="AH59" s="16">
        <f t="shared" si="38"/>
        <v>9.117134926297286</v>
      </c>
      <c r="AI59" s="16">
        <f t="shared" si="38"/>
        <v>12.010709053411496</v>
      </c>
      <c r="AJ59" s="16">
        <f t="shared" si="38"/>
        <v>0.03888790958634845</v>
      </c>
      <c r="AK59" s="16">
        <f t="shared" si="38"/>
        <v>0</v>
      </c>
      <c r="AL59" s="16">
        <f t="shared" si="38"/>
        <v>17.60528191137415</v>
      </c>
      <c r="AM59" s="16">
        <f t="shared" si="38"/>
        <v>4.8457744519997</v>
      </c>
      <c r="AN59" s="16">
        <f t="shared" si="38"/>
        <v>24.401075401318913</v>
      </c>
      <c r="AO59" s="16">
        <f t="shared" si="38"/>
        <v>10.799985505661258</v>
      </c>
      <c r="AP59" s="16">
        <f t="shared" si="38"/>
        <v>7.199983913748283</v>
      </c>
      <c r="AQ59" s="16">
        <f t="shared" si="38"/>
        <v>21.354716824525273</v>
      </c>
      <c r="AR59" s="16">
        <f t="shared" si="38"/>
        <v>8.688672306381028</v>
      </c>
      <c r="AS59" s="16">
        <f t="shared" si="38"/>
        <v>2.4850163246620456</v>
      </c>
      <c r="AT59" s="17">
        <f t="shared" si="38"/>
        <v>8.688551241809728</v>
      </c>
    </row>
    <row r="60" spans="1:46" ht="12.75">
      <c r="A60" s="70" t="s">
        <v>166</v>
      </c>
      <c r="B60" s="25">
        <f>IF(+(B180+B193)=0,0,+(B5-B163)/(B180+B193))</f>
        <v>22.505749712798686</v>
      </c>
      <c r="C60" s="25">
        <f aca="true" t="shared" si="39" ref="C60:AT60">IF(+(C180+C193)=0,0,+(C5-C163)/(C180+C193))</f>
        <v>43.40340856125486</v>
      </c>
      <c r="D60" s="25">
        <f t="shared" si="39"/>
        <v>30.287278995899978</v>
      </c>
      <c r="E60" s="25">
        <f t="shared" si="39"/>
        <v>16.21577184347924</v>
      </c>
      <c r="F60" s="25">
        <f t="shared" si="39"/>
        <v>30.75139673260896</v>
      </c>
      <c r="G60" s="25">
        <f t="shared" si="39"/>
        <v>23.8121768109288</v>
      </c>
      <c r="H60" s="25">
        <f t="shared" si="39"/>
        <v>45.140893101962924</v>
      </c>
      <c r="I60" s="25">
        <f t="shared" si="39"/>
        <v>21.441220005786636</v>
      </c>
      <c r="J60" s="25">
        <f t="shared" si="39"/>
        <v>6.081374407076325</v>
      </c>
      <c r="K60" s="25">
        <f t="shared" si="39"/>
        <v>65.66630096567168</v>
      </c>
      <c r="L60" s="25">
        <f t="shared" si="39"/>
        <v>3.727962238681988</v>
      </c>
      <c r="M60" s="25">
        <f t="shared" si="39"/>
        <v>5.106443396226415</v>
      </c>
      <c r="N60" s="25">
        <f t="shared" si="39"/>
        <v>11.125149333333333</v>
      </c>
      <c r="O60" s="25">
        <f t="shared" si="39"/>
        <v>4.870980130912237</v>
      </c>
      <c r="P60" s="25">
        <f t="shared" si="39"/>
        <v>9.603327116827439</v>
      </c>
      <c r="Q60" s="25">
        <f t="shared" si="39"/>
        <v>10.550016272727273</v>
      </c>
      <c r="R60" s="25">
        <f t="shared" si="39"/>
        <v>5.212433984973594</v>
      </c>
      <c r="S60" s="25">
        <f t="shared" si="39"/>
        <v>5.411505277782656</v>
      </c>
      <c r="T60" s="25">
        <f t="shared" si="39"/>
        <v>653.8252533333333</v>
      </c>
      <c r="U60" s="25">
        <f t="shared" si="39"/>
        <v>45.809926954271916</v>
      </c>
      <c r="V60" s="25">
        <f t="shared" si="39"/>
        <v>161099578</v>
      </c>
      <c r="W60" s="25">
        <f t="shared" si="39"/>
        <v>21.973575904407255</v>
      </c>
      <c r="X60" s="25">
        <f t="shared" si="39"/>
        <v>22.049925557542984</v>
      </c>
      <c r="Y60" s="25">
        <f t="shared" si="39"/>
        <v>51.393444357032365</v>
      </c>
      <c r="Z60" s="25">
        <f t="shared" si="39"/>
        <v>241.0902604286702</v>
      </c>
      <c r="AA60" s="25">
        <f t="shared" si="39"/>
        <v>5.504286250257577</v>
      </c>
      <c r="AB60" s="25">
        <f t="shared" si="39"/>
        <v>4.50146</v>
      </c>
      <c r="AC60" s="25">
        <f t="shared" si="39"/>
        <v>5.70984296231821</v>
      </c>
      <c r="AD60" s="25">
        <f t="shared" si="39"/>
        <v>10.372083185285097</v>
      </c>
      <c r="AE60" s="25">
        <f t="shared" si="39"/>
        <v>29.38063826890866</v>
      </c>
      <c r="AF60" s="25">
        <f t="shared" si="39"/>
        <v>5.6396965857780055</v>
      </c>
      <c r="AG60" s="25">
        <f t="shared" si="39"/>
        <v>49.74300728881681</v>
      </c>
      <c r="AH60" s="25">
        <f t="shared" si="39"/>
        <v>16.120552977710535</v>
      </c>
      <c r="AI60" s="25">
        <f t="shared" si="39"/>
        <v>9.485878875871858</v>
      </c>
      <c r="AJ60" s="25">
        <f t="shared" si="39"/>
        <v>25.48794238070781</v>
      </c>
      <c r="AK60" s="25">
        <f t="shared" si="39"/>
        <v>0</v>
      </c>
      <c r="AL60" s="25">
        <f t="shared" si="39"/>
        <v>4.028083941068724</v>
      </c>
      <c r="AM60" s="25">
        <f t="shared" si="39"/>
        <v>29.701548103785395</v>
      </c>
      <c r="AN60" s="25">
        <f t="shared" si="39"/>
        <v>13.218291893888718</v>
      </c>
      <c r="AO60" s="25">
        <f t="shared" si="39"/>
        <v>23.551460196103513</v>
      </c>
      <c r="AP60" s="25">
        <f t="shared" si="39"/>
        <v>6.358840178101125</v>
      </c>
      <c r="AQ60" s="25">
        <f t="shared" si="39"/>
        <v>1.542713912407233</v>
      </c>
      <c r="AR60" s="25">
        <f t="shared" si="39"/>
        <v>1.9753665102393503</v>
      </c>
      <c r="AS60" s="25">
        <f t="shared" si="39"/>
        <v>6.239806143103079</v>
      </c>
      <c r="AT60" s="26">
        <f t="shared" si="39"/>
        <v>5.611653147205746</v>
      </c>
    </row>
    <row r="61" spans="1:46" ht="12.75">
      <c r="A61" s="67" t="s">
        <v>167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3"/>
    </row>
    <row r="62" spans="1:46" ht="12.75">
      <c r="A62" s="68" t="s">
        <v>168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1"/>
    </row>
    <row r="63" spans="1:46" ht="12.75">
      <c r="A63" s="67" t="s">
        <v>169</v>
      </c>
      <c r="B63" s="6">
        <v>529266069</v>
      </c>
      <c r="C63" s="6">
        <v>684445627</v>
      </c>
      <c r="D63" s="6">
        <v>33283774</v>
      </c>
      <c r="E63" s="6">
        <v>11062900</v>
      </c>
      <c r="F63" s="6">
        <v>10614000</v>
      </c>
      <c r="G63" s="6">
        <v>161674000</v>
      </c>
      <c r="H63" s="6">
        <v>25762650</v>
      </c>
      <c r="I63" s="6">
        <v>4194951</v>
      </c>
      <c r="J63" s="6">
        <v>24801000</v>
      </c>
      <c r="K63" s="6">
        <v>42608000</v>
      </c>
      <c r="L63" s="6">
        <v>10498000</v>
      </c>
      <c r="M63" s="6">
        <v>0</v>
      </c>
      <c r="N63" s="6">
        <v>2800000</v>
      </c>
      <c r="O63" s="6">
        <v>0</v>
      </c>
      <c r="P63" s="6">
        <v>2570000</v>
      </c>
      <c r="Q63" s="6">
        <v>8678000</v>
      </c>
      <c r="R63" s="6">
        <v>2491200</v>
      </c>
      <c r="S63" s="6">
        <v>12030000</v>
      </c>
      <c r="T63" s="6">
        <v>0</v>
      </c>
      <c r="U63" s="6">
        <v>0</v>
      </c>
      <c r="V63" s="6">
        <v>10900000</v>
      </c>
      <c r="W63" s="6">
        <v>0</v>
      </c>
      <c r="X63" s="6">
        <v>500000</v>
      </c>
      <c r="Y63" s="6">
        <v>27480309</v>
      </c>
      <c r="Z63" s="6">
        <v>0</v>
      </c>
      <c r="AA63" s="6">
        <v>10874000</v>
      </c>
      <c r="AB63" s="6">
        <v>20000000</v>
      </c>
      <c r="AC63" s="6">
        <v>4010000</v>
      </c>
      <c r="AD63" s="6">
        <v>664253342</v>
      </c>
      <c r="AE63" s="6">
        <v>5644708</v>
      </c>
      <c r="AF63" s="6">
        <v>12593910</v>
      </c>
      <c r="AG63" s="6">
        <v>2726600</v>
      </c>
      <c r="AH63" s="6">
        <v>0</v>
      </c>
      <c r="AI63" s="6">
        <v>226985732</v>
      </c>
      <c r="AJ63" s="6">
        <v>120404000</v>
      </c>
      <c r="AK63" s="6">
        <v>0</v>
      </c>
      <c r="AL63" s="6">
        <v>2035276</v>
      </c>
      <c r="AM63" s="6">
        <v>2400000</v>
      </c>
      <c r="AN63" s="6">
        <v>123000000</v>
      </c>
      <c r="AO63" s="6">
        <v>812876200</v>
      </c>
      <c r="AP63" s="6">
        <v>96565436</v>
      </c>
      <c r="AQ63" s="6">
        <v>700000</v>
      </c>
      <c r="AR63" s="6">
        <v>29560000</v>
      </c>
      <c r="AS63" s="6">
        <v>0</v>
      </c>
      <c r="AT63" s="7">
        <v>703941033</v>
      </c>
    </row>
    <row r="64" spans="1:46" ht="12.75">
      <c r="A64" s="70" t="s">
        <v>170</v>
      </c>
      <c r="B64" s="23">
        <v>158500000</v>
      </c>
      <c r="C64" s="23">
        <v>229792351</v>
      </c>
      <c r="D64" s="23">
        <v>3051500</v>
      </c>
      <c r="E64" s="23">
        <v>2070000</v>
      </c>
      <c r="F64" s="23">
        <v>0</v>
      </c>
      <c r="G64" s="23">
        <v>7674000</v>
      </c>
      <c r="H64" s="23">
        <v>200000</v>
      </c>
      <c r="I64" s="23">
        <v>700011</v>
      </c>
      <c r="J64" s="23">
        <v>175000</v>
      </c>
      <c r="K64" s="23">
        <v>10100000</v>
      </c>
      <c r="L64" s="23">
        <v>2000000</v>
      </c>
      <c r="M64" s="23">
        <v>0</v>
      </c>
      <c r="N64" s="23">
        <v>2500000</v>
      </c>
      <c r="O64" s="23">
        <v>0</v>
      </c>
      <c r="P64" s="23">
        <v>1000000</v>
      </c>
      <c r="Q64" s="23">
        <v>5450000</v>
      </c>
      <c r="R64" s="23">
        <v>500000</v>
      </c>
      <c r="S64" s="23">
        <v>12030000</v>
      </c>
      <c r="T64" s="23">
        <v>0</v>
      </c>
      <c r="U64" s="23">
        <v>0</v>
      </c>
      <c r="V64" s="23">
        <v>10900000</v>
      </c>
      <c r="W64" s="23">
        <v>0</v>
      </c>
      <c r="X64" s="23">
        <v>0</v>
      </c>
      <c r="Y64" s="23">
        <v>22668000</v>
      </c>
      <c r="Z64" s="23">
        <v>0</v>
      </c>
      <c r="AA64" s="23">
        <v>0</v>
      </c>
      <c r="AB64" s="23">
        <v>20000000</v>
      </c>
      <c r="AC64" s="23">
        <v>4010000</v>
      </c>
      <c r="AD64" s="23">
        <v>0</v>
      </c>
      <c r="AE64" s="23">
        <v>3594708</v>
      </c>
      <c r="AF64" s="23">
        <v>5467000</v>
      </c>
      <c r="AG64" s="23">
        <v>2661600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121000000</v>
      </c>
      <c r="AO64" s="23">
        <v>0</v>
      </c>
      <c r="AP64" s="23">
        <v>96565436</v>
      </c>
      <c r="AQ64" s="23">
        <v>0</v>
      </c>
      <c r="AR64" s="23">
        <v>28560000</v>
      </c>
      <c r="AS64" s="23">
        <v>0</v>
      </c>
      <c r="AT64" s="24">
        <v>0</v>
      </c>
    </row>
    <row r="65" spans="1:46" ht="12.75">
      <c r="A65" s="70" t="s">
        <v>171</v>
      </c>
      <c r="B65" s="23">
        <v>91000000</v>
      </c>
      <c r="C65" s="23">
        <v>167503276</v>
      </c>
      <c r="D65" s="23">
        <v>15970000</v>
      </c>
      <c r="E65" s="23">
        <v>3710000</v>
      </c>
      <c r="F65" s="23">
        <v>3390000</v>
      </c>
      <c r="G65" s="23">
        <v>15000000</v>
      </c>
      <c r="H65" s="23">
        <v>11524761</v>
      </c>
      <c r="I65" s="23">
        <v>288000</v>
      </c>
      <c r="J65" s="23">
        <v>22696000</v>
      </c>
      <c r="K65" s="23">
        <v>0</v>
      </c>
      <c r="L65" s="23">
        <v>5568000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603663811</v>
      </c>
      <c r="AE65" s="23">
        <v>0</v>
      </c>
      <c r="AF65" s="23">
        <v>0</v>
      </c>
      <c r="AG65" s="23">
        <v>0</v>
      </c>
      <c r="AH65" s="23">
        <v>0</v>
      </c>
      <c r="AI65" s="23">
        <v>170257661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812876200</v>
      </c>
      <c r="AP65" s="23">
        <v>0</v>
      </c>
      <c r="AQ65" s="23">
        <v>0</v>
      </c>
      <c r="AR65" s="23">
        <v>0</v>
      </c>
      <c r="AS65" s="23">
        <v>0</v>
      </c>
      <c r="AT65" s="24">
        <v>703941033</v>
      </c>
    </row>
    <row r="66" spans="1:46" ht="12.75">
      <c r="A66" s="70" t="s">
        <v>172</v>
      </c>
      <c r="B66" s="23">
        <v>258055969</v>
      </c>
      <c r="C66" s="23">
        <v>269950000</v>
      </c>
      <c r="D66" s="23">
        <v>12762274</v>
      </c>
      <c r="E66" s="23">
        <v>4532900</v>
      </c>
      <c r="F66" s="23">
        <v>7224000</v>
      </c>
      <c r="G66" s="23">
        <v>139000000</v>
      </c>
      <c r="H66" s="23">
        <v>14037889</v>
      </c>
      <c r="I66" s="23">
        <v>3206940</v>
      </c>
      <c r="J66" s="23">
        <v>1930000</v>
      </c>
      <c r="K66" s="23">
        <v>32508000</v>
      </c>
      <c r="L66" s="23">
        <v>2930000</v>
      </c>
      <c r="M66" s="23">
        <v>0</v>
      </c>
      <c r="N66" s="23">
        <v>300000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60589531</v>
      </c>
      <c r="AE66" s="23">
        <v>0</v>
      </c>
      <c r="AF66" s="23">
        <v>0</v>
      </c>
      <c r="AG66" s="23">
        <v>0</v>
      </c>
      <c r="AH66" s="23">
        <v>0</v>
      </c>
      <c r="AI66" s="23">
        <v>56728071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4">
        <v>0</v>
      </c>
    </row>
    <row r="67" spans="1:46" ht="12.75">
      <c r="A67" s="70" t="s">
        <v>173</v>
      </c>
      <c r="B67" s="23">
        <v>21710100</v>
      </c>
      <c r="C67" s="23">
        <v>17200000</v>
      </c>
      <c r="D67" s="23">
        <v>1500000</v>
      </c>
      <c r="E67" s="23">
        <v>750000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1570000</v>
      </c>
      <c r="Q67" s="23">
        <v>3228000</v>
      </c>
      <c r="R67" s="23">
        <v>1991200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500000</v>
      </c>
      <c r="Y67" s="23">
        <v>4812309</v>
      </c>
      <c r="Z67" s="23">
        <v>0</v>
      </c>
      <c r="AA67" s="23">
        <v>10874000</v>
      </c>
      <c r="AB67" s="23">
        <v>0</v>
      </c>
      <c r="AC67" s="23">
        <v>0</v>
      </c>
      <c r="AD67" s="23">
        <v>0</v>
      </c>
      <c r="AE67" s="23">
        <v>2050000</v>
      </c>
      <c r="AF67" s="23">
        <v>7126910</v>
      </c>
      <c r="AG67" s="23">
        <v>65000</v>
      </c>
      <c r="AH67" s="23">
        <v>0</v>
      </c>
      <c r="AI67" s="23">
        <v>0</v>
      </c>
      <c r="AJ67" s="23">
        <v>120404000</v>
      </c>
      <c r="AK67" s="23">
        <v>0</v>
      </c>
      <c r="AL67" s="23">
        <v>2035276</v>
      </c>
      <c r="AM67" s="23">
        <v>2400000</v>
      </c>
      <c r="AN67" s="23">
        <v>2000000</v>
      </c>
      <c r="AO67" s="23">
        <v>0</v>
      </c>
      <c r="AP67" s="23">
        <v>0</v>
      </c>
      <c r="AQ67" s="23">
        <v>700000</v>
      </c>
      <c r="AR67" s="23">
        <v>1000000</v>
      </c>
      <c r="AS67" s="23">
        <v>0</v>
      </c>
      <c r="AT67" s="24">
        <v>0</v>
      </c>
    </row>
    <row r="68" spans="1:46" ht="12.75">
      <c r="A68" s="67" t="s">
        <v>174</v>
      </c>
      <c r="B68" s="6">
        <v>333220661</v>
      </c>
      <c r="C68" s="6">
        <v>522538796</v>
      </c>
      <c r="D68" s="6">
        <v>4401678</v>
      </c>
      <c r="E68" s="6">
        <v>2310000</v>
      </c>
      <c r="F68" s="6">
        <v>2000000</v>
      </c>
      <c r="G68" s="6">
        <v>14681510</v>
      </c>
      <c r="H68" s="6">
        <v>1700000</v>
      </c>
      <c r="I68" s="6">
        <v>17958740</v>
      </c>
      <c r="J68" s="6">
        <v>3511000</v>
      </c>
      <c r="K68" s="6">
        <v>4628000</v>
      </c>
      <c r="L68" s="6">
        <v>3200000</v>
      </c>
      <c r="M68" s="6">
        <v>162500</v>
      </c>
      <c r="N68" s="6">
        <v>116325851</v>
      </c>
      <c r="O68" s="6">
        <v>101396650</v>
      </c>
      <c r="P68" s="6">
        <v>30198272</v>
      </c>
      <c r="Q68" s="6">
        <v>66463650</v>
      </c>
      <c r="R68" s="6">
        <v>23890360</v>
      </c>
      <c r="S68" s="6">
        <v>38958683</v>
      </c>
      <c r="T68" s="6">
        <v>4402444</v>
      </c>
      <c r="U68" s="6">
        <v>0</v>
      </c>
      <c r="V68" s="6">
        <v>2850000</v>
      </c>
      <c r="W68" s="6">
        <v>6352350</v>
      </c>
      <c r="X68" s="6">
        <v>6750200</v>
      </c>
      <c r="Y68" s="6">
        <v>31883450</v>
      </c>
      <c r="Z68" s="6">
        <v>67394699</v>
      </c>
      <c r="AA68" s="6">
        <v>16073000</v>
      </c>
      <c r="AB68" s="6">
        <v>57034000</v>
      </c>
      <c r="AC68" s="6">
        <v>16510000</v>
      </c>
      <c r="AD68" s="6">
        <v>0</v>
      </c>
      <c r="AE68" s="6">
        <v>43324752</v>
      </c>
      <c r="AF68" s="6">
        <v>21178940</v>
      </c>
      <c r="AG68" s="6">
        <v>10268100</v>
      </c>
      <c r="AH68" s="6">
        <v>6000000</v>
      </c>
      <c r="AI68" s="6">
        <v>0</v>
      </c>
      <c r="AJ68" s="6">
        <v>15000000</v>
      </c>
      <c r="AK68" s="6">
        <v>0</v>
      </c>
      <c r="AL68" s="6">
        <v>68020670</v>
      </c>
      <c r="AM68" s="6">
        <v>45649873</v>
      </c>
      <c r="AN68" s="6">
        <v>95970000</v>
      </c>
      <c r="AO68" s="6">
        <v>19883000</v>
      </c>
      <c r="AP68" s="6">
        <v>1380000</v>
      </c>
      <c r="AQ68" s="6">
        <v>76610000</v>
      </c>
      <c r="AR68" s="6">
        <v>56285718</v>
      </c>
      <c r="AS68" s="6">
        <v>0</v>
      </c>
      <c r="AT68" s="7">
        <v>750000</v>
      </c>
    </row>
    <row r="69" spans="1:46" ht="12.75">
      <c r="A69" s="70" t="s">
        <v>175</v>
      </c>
      <c r="B69" s="23">
        <v>68220661</v>
      </c>
      <c r="C69" s="23">
        <v>69006560</v>
      </c>
      <c r="D69" s="23">
        <v>0</v>
      </c>
      <c r="E69" s="23">
        <v>0</v>
      </c>
      <c r="F69" s="23">
        <v>0</v>
      </c>
      <c r="G69" s="23">
        <v>0</v>
      </c>
      <c r="H69" s="23">
        <v>700000</v>
      </c>
      <c r="I69" s="23">
        <v>2205004</v>
      </c>
      <c r="J69" s="23">
        <v>0</v>
      </c>
      <c r="K69" s="23">
        <v>1463000</v>
      </c>
      <c r="L69" s="23">
        <v>0</v>
      </c>
      <c r="M69" s="23">
        <v>162500</v>
      </c>
      <c r="N69" s="23">
        <v>62880</v>
      </c>
      <c r="O69" s="23">
        <v>660000</v>
      </c>
      <c r="P69" s="23">
        <v>101650</v>
      </c>
      <c r="Q69" s="23">
        <v>31426150</v>
      </c>
      <c r="R69" s="23">
        <v>1580559</v>
      </c>
      <c r="S69" s="23">
        <v>270000</v>
      </c>
      <c r="T69" s="23">
        <v>0</v>
      </c>
      <c r="U69" s="23">
        <v>0</v>
      </c>
      <c r="V69" s="23">
        <v>0</v>
      </c>
      <c r="W69" s="23">
        <v>45000</v>
      </c>
      <c r="X69" s="23">
        <v>300000</v>
      </c>
      <c r="Y69" s="23">
        <v>0</v>
      </c>
      <c r="Z69" s="23">
        <v>1913080</v>
      </c>
      <c r="AA69" s="23">
        <v>4280000</v>
      </c>
      <c r="AB69" s="23">
        <v>3130000</v>
      </c>
      <c r="AC69" s="23">
        <v>0</v>
      </c>
      <c r="AD69" s="23">
        <v>0</v>
      </c>
      <c r="AE69" s="23">
        <v>2182352</v>
      </c>
      <c r="AF69" s="23">
        <v>2241100</v>
      </c>
      <c r="AG69" s="23">
        <v>0</v>
      </c>
      <c r="AH69" s="23">
        <v>0</v>
      </c>
      <c r="AI69" s="23">
        <v>0</v>
      </c>
      <c r="AJ69" s="23">
        <v>15000000</v>
      </c>
      <c r="AK69" s="23">
        <v>0</v>
      </c>
      <c r="AL69" s="23">
        <v>0</v>
      </c>
      <c r="AM69" s="23">
        <v>2800000</v>
      </c>
      <c r="AN69" s="23">
        <v>0</v>
      </c>
      <c r="AO69" s="23">
        <v>4190000</v>
      </c>
      <c r="AP69" s="23">
        <v>1380000</v>
      </c>
      <c r="AQ69" s="23">
        <v>1100000</v>
      </c>
      <c r="AR69" s="23">
        <v>1292000</v>
      </c>
      <c r="AS69" s="23">
        <v>0</v>
      </c>
      <c r="AT69" s="24">
        <v>750000</v>
      </c>
    </row>
    <row r="70" spans="1:46" ht="12.75">
      <c r="A70" s="70" t="s">
        <v>176</v>
      </c>
      <c r="B70" s="23">
        <v>265000000</v>
      </c>
      <c r="C70" s="23">
        <v>418599686</v>
      </c>
      <c r="D70" s="23">
        <v>4401678</v>
      </c>
      <c r="E70" s="23">
        <v>2310000</v>
      </c>
      <c r="F70" s="23">
        <v>2000000</v>
      </c>
      <c r="G70" s="23">
        <v>14681510</v>
      </c>
      <c r="H70" s="23">
        <v>1000000</v>
      </c>
      <c r="I70" s="23">
        <v>15753736</v>
      </c>
      <c r="J70" s="23">
        <v>3511000</v>
      </c>
      <c r="K70" s="23">
        <v>0</v>
      </c>
      <c r="L70" s="23">
        <v>3200000</v>
      </c>
      <c r="M70" s="23">
        <v>0</v>
      </c>
      <c r="N70" s="23">
        <v>115612971</v>
      </c>
      <c r="O70" s="23">
        <v>100736650</v>
      </c>
      <c r="P70" s="23">
        <v>30096622</v>
      </c>
      <c r="Q70" s="23">
        <v>35030000</v>
      </c>
      <c r="R70" s="23">
        <v>22309801</v>
      </c>
      <c r="S70" s="23">
        <v>38688683</v>
      </c>
      <c r="T70" s="23">
        <v>4402444</v>
      </c>
      <c r="U70" s="23">
        <v>0</v>
      </c>
      <c r="V70" s="23">
        <v>2850000</v>
      </c>
      <c r="W70" s="23">
        <v>6307350</v>
      </c>
      <c r="X70" s="23">
        <v>6450200</v>
      </c>
      <c r="Y70" s="23">
        <v>31883450</v>
      </c>
      <c r="Z70" s="23">
        <v>65481619</v>
      </c>
      <c r="AA70" s="23">
        <v>11793000</v>
      </c>
      <c r="AB70" s="23">
        <v>53904000</v>
      </c>
      <c r="AC70" s="23">
        <v>16510000</v>
      </c>
      <c r="AD70" s="23">
        <v>0</v>
      </c>
      <c r="AE70" s="23">
        <v>41142400</v>
      </c>
      <c r="AF70" s="23">
        <v>18937840</v>
      </c>
      <c r="AG70" s="23">
        <v>10268100</v>
      </c>
      <c r="AH70" s="23">
        <v>6000000</v>
      </c>
      <c r="AI70" s="23">
        <v>0</v>
      </c>
      <c r="AJ70" s="23">
        <v>0</v>
      </c>
      <c r="AK70" s="23">
        <v>0</v>
      </c>
      <c r="AL70" s="23">
        <v>68020670</v>
      </c>
      <c r="AM70" s="23">
        <v>42849873</v>
      </c>
      <c r="AN70" s="23">
        <v>95970000</v>
      </c>
      <c r="AO70" s="23">
        <v>15693000</v>
      </c>
      <c r="AP70" s="23">
        <v>0</v>
      </c>
      <c r="AQ70" s="23">
        <v>75510000</v>
      </c>
      <c r="AR70" s="23">
        <v>54993718</v>
      </c>
      <c r="AS70" s="23">
        <v>0</v>
      </c>
      <c r="AT70" s="24">
        <v>0</v>
      </c>
    </row>
    <row r="71" spans="1:46" ht="12.75">
      <c r="A71" s="70" t="s">
        <v>177</v>
      </c>
      <c r="B71" s="23">
        <v>0</v>
      </c>
      <c r="C71" s="23">
        <v>34932550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3165000</v>
      </c>
      <c r="L71" s="23">
        <v>0</v>
      </c>
      <c r="M71" s="23">
        <v>0</v>
      </c>
      <c r="N71" s="23">
        <v>650000</v>
      </c>
      <c r="O71" s="23">
        <v>0</v>
      </c>
      <c r="P71" s="23">
        <v>0</v>
      </c>
      <c r="Q71" s="23">
        <v>7500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4">
        <v>0</v>
      </c>
    </row>
    <row r="72" spans="1:46" ht="12.75">
      <c r="A72" s="67" t="s">
        <v>178</v>
      </c>
      <c r="B72" s="6">
        <v>59300000</v>
      </c>
      <c r="C72" s="6">
        <v>110900000</v>
      </c>
      <c r="D72" s="6">
        <v>3080000</v>
      </c>
      <c r="E72" s="6">
        <v>2190000</v>
      </c>
      <c r="F72" s="6">
        <v>65000</v>
      </c>
      <c r="G72" s="6">
        <v>1200000</v>
      </c>
      <c r="H72" s="6">
        <v>677306</v>
      </c>
      <c r="I72" s="6">
        <v>17000290</v>
      </c>
      <c r="J72" s="6">
        <v>1581000</v>
      </c>
      <c r="K72" s="6">
        <v>645000</v>
      </c>
      <c r="L72" s="6">
        <v>82650</v>
      </c>
      <c r="M72" s="6">
        <v>4484500</v>
      </c>
      <c r="N72" s="6">
        <v>4485400</v>
      </c>
      <c r="O72" s="6">
        <v>1230000</v>
      </c>
      <c r="P72" s="6">
        <v>1780000</v>
      </c>
      <c r="Q72" s="6">
        <v>1905000</v>
      </c>
      <c r="R72" s="6">
        <v>4169033</v>
      </c>
      <c r="S72" s="6">
        <v>5920000</v>
      </c>
      <c r="T72" s="6">
        <v>230000</v>
      </c>
      <c r="U72" s="6">
        <v>440639742</v>
      </c>
      <c r="V72" s="6">
        <v>0</v>
      </c>
      <c r="W72" s="6">
        <v>33580</v>
      </c>
      <c r="X72" s="6">
        <v>0</v>
      </c>
      <c r="Y72" s="6">
        <v>4316000</v>
      </c>
      <c r="Z72" s="6">
        <v>2453562</v>
      </c>
      <c r="AA72" s="6">
        <v>3370000</v>
      </c>
      <c r="AB72" s="6">
        <v>3800000</v>
      </c>
      <c r="AC72" s="6">
        <v>500000</v>
      </c>
      <c r="AD72" s="6">
        <v>103067000</v>
      </c>
      <c r="AE72" s="6">
        <v>2966560</v>
      </c>
      <c r="AF72" s="6">
        <v>5000000</v>
      </c>
      <c r="AG72" s="6">
        <v>600000</v>
      </c>
      <c r="AH72" s="6">
        <v>1000000</v>
      </c>
      <c r="AI72" s="6">
        <v>2675200</v>
      </c>
      <c r="AJ72" s="6">
        <v>2961180</v>
      </c>
      <c r="AK72" s="6">
        <v>0</v>
      </c>
      <c r="AL72" s="6">
        <v>6155900</v>
      </c>
      <c r="AM72" s="6">
        <v>3539000</v>
      </c>
      <c r="AN72" s="6">
        <v>8158006</v>
      </c>
      <c r="AO72" s="6">
        <v>28630500</v>
      </c>
      <c r="AP72" s="6">
        <v>4583101</v>
      </c>
      <c r="AQ72" s="6">
        <v>4489000</v>
      </c>
      <c r="AR72" s="6">
        <v>4243915</v>
      </c>
      <c r="AS72" s="6">
        <v>111536150</v>
      </c>
      <c r="AT72" s="7">
        <v>9610000</v>
      </c>
    </row>
    <row r="73" spans="1:46" ht="12.75">
      <c r="A73" s="67" t="s">
        <v>179</v>
      </c>
      <c r="B73" s="6">
        <v>305567500</v>
      </c>
      <c r="C73" s="6">
        <v>294625620</v>
      </c>
      <c r="D73" s="6">
        <v>5275500</v>
      </c>
      <c r="E73" s="6">
        <v>9780000</v>
      </c>
      <c r="F73" s="6">
        <v>3393749</v>
      </c>
      <c r="G73" s="6">
        <v>14299788</v>
      </c>
      <c r="H73" s="6">
        <v>8597000</v>
      </c>
      <c r="I73" s="6">
        <v>5910845</v>
      </c>
      <c r="J73" s="6">
        <v>1556000</v>
      </c>
      <c r="K73" s="6">
        <v>15689000</v>
      </c>
      <c r="L73" s="6">
        <v>5500000</v>
      </c>
      <c r="M73" s="6">
        <v>820000</v>
      </c>
      <c r="N73" s="6">
        <v>487760</v>
      </c>
      <c r="O73" s="6">
        <v>5180000</v>
      </c>
      <c r="P73" s="6">
        <v>603850</v>
      </c>
      <c r="Q73" s="6">
        <v>1175000</v>
      </c>
      <c r="R73" s="6">
        <v>1410368</v>
      </c>
      <c r="S73" s="6">
        <v>0</v>
      </c>
      <c r="T73" s="6">
        <v>4991667</v>
      </c>
      <c r="U73" s="6">
        <v>0</v>
      </c>
      <c r="V73" s="6">
        <v>9270000</v>
      </c>
      <c r="W73" s="6">
        <v>5815000</v>
      </c>
      <c r="X73" s="6">
        <v>2100000</v>
      </c>
      <c r="Y73" s="6">
        <v>13022000</v>
      </c>
      <c r="Z73" s="6">
        <v>1741230</v>
      </c>
      <c r="AA73" s="6">
        <v>9698000</v>
      </c>
      <c r="AB73" s="6">
        <v>3335000</v>
      </c>
      <c r="AC73" s="6">
        <v>589550</v>
      </c>
      <c r="AD73" s="6">
        <v>0</v>
      </c>
      <c r="AE73" s="6">
        <v>2554592</v>
      </c>
      <c r="AF73" s="6">
        <v>24117050</v>
      </c>
      <c r="AG73" s="6">
        <v>155000</v>
      </c>
      <c r="AH73" s="6">
        <v>4629550</v>
      </c>
      <c r="AI73" s="6">
        <v>5000000</v>
      </c>
      <c r="AJ73" s="6">
        <v>6780000</v>
      </c>
      <c r="AK73" s="6">
        <v>0</v>
      </c>
      <c r="AL73" s="6">
        <v>1105900</v>
      </c>
      <c r="AM73" s="6">
        <v>1110000</v>
      </c>
      <c r="AN73" s="6">
        <v>91192000</v>
      </c>
      <c r="AO73" s="6">
        <v>15970000</v>
      </c>
      <c r="AP73" s="6">
        <v>41077866</v>
      </c>
      <c r="AQ73" s="6">
        <v>4104890</v>
      </c>
      <c r="AR73" s="6">
        <v>3516586</v>
      </c>
      <c r="AS73" s="6">
        <v>0</v>
      </c>
      <c r="AT73" s="7">
        <v>9100000</v>
      </c>
    </row>
    <row r="74" spans="1:46" ht="12.75">
      <c r="A74" s="67" t="s">
        <v>180</v>
      </c>
      <c r="B74" s="6">
        <v>48000000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200000</v>
      </c>
      <c r="AP74" s="6">
        <v>0</v>
      </c>
      <c r="AQ74" s="6">
        <v>0</v>
      </c>
      <c r="AR74" s="6">
        <v>0</v>
      </c>
      <c r="AS74" s="6">
        <v>0</v>
      </c>
      <c r="AT74" s="7">
        <v>0</v>
      </c>
    </row>
    <row r="75" spans="1:46" ht="25.5">
      <c r="A75" s="72" t="s">
        <v>181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80"/>
    </row>
    <row r="76" spans="1:46" ht="12.75">
      <c r="A76" s="68" t="s">
        <v>169</v>
      </c>
      <c r="B76" s="27">
        <f>IF(B40=0,0,B63*100/B40)</f>
        <v>41.49953452540005</v>
      </c>
      <c r="C76" s="27">
        <f aca="true" t="shared" si="40" ref="C76:AT76">IF(C40=0,0,C63*100/C40)</f>
        <v>42.445976071356476</v>
      </c>
      <c r="D76" s="27">
        <f t="shared" si="40"/>
        <v>72.29167198801623</v>
      </c>
      <c r="E76" s="27">
        <f t="shared" si="40"/>
        <v>43.65285740779469</v>
      </c>
      <c r="F76" s="27">
        <f t="shared" si="40"/>
        <v>66.03724104694226</v>
      </c>
      <c r="G76" s="27">
        <f t="shared" si="40"/>
        <v>84.26871797931793</v>
      </c>
      <c r="H76" s="27">
        <f t="shared" si="40"/>
        <v>70.1273398917428</v>
      </c>
      <c r="I76" s="27">
        <f t="shared" si="40"/>
        <v>9.308703422043614</v>
      </c>
      <c r="J76" s="27">
        <f t="shared" si="40"/>
        <v>78.86101306877802</v>
      </c>
      <c r="K76" s="27">
        <f t="shared" si="40"/>
        <v>67.02532641182948</v>
      </c>
      <c r="L76" s="27">
        <f t="shared" si="40"/>
        <v>54.448371813190946</v>
      </c>
      <c r="M76" s="27">
        <f t="shared" si="40"/>
        <v>0</v>
      </c>
      <c r="N76" s="27">
        <f t="shared" si="40"/>
        <v>2.2562629447546523</v>
      </c>
      <c r="O76" s="27">
        <f t="shared" si="40"/>
        <v>0</v>
      </c>
      <c r="P76" s="27">
        <f t="shared" si="40"/>
        <v>7.311080679567509</v>
      </c>
      <c r="Q76" s="27">
        <f t="shared" si="40"/>
        <v>11.094115248144217</v>
      </c>
      <c r="R76" s="27">
        <f t="shared" si="40"/>
        <v>7.794509057471707</v>
      </c>
      <c r="S76" s="27">
        <f t="shared" si="40"/>
        <v>21.139129155387412</v>
      </c>
      <c r="T76" s="27">
        <f t="shared" si="40"/>
        <v>0</v>
      </c>
      <c r="U76" s="27">
        <f t="shared" si="40"/>
        <v>0</v>
      </c>
      <c r="V76" s="27">
        <f t="shared" si="40"/>
        <v>47.3501303214596</v>
      </c>
      <c r="W76" s="27">
        <f t="shared" si="40"/>
        <v>0</v>
      </c>
      <c r="X76" s="27">
        <f t="shared" si="40"/>
        <v>5.347479198305918</v>
      </c>
      <c r="Y76" s="27">
        <f t="shared" si="40"/>
        <v>35.82748213114643</v>
      </c>
      <c r="Z76" s="27">
        <f t="shared" si="40"/>
        <v>0</v>
      </c>
      <c r="AA76" s="27">
        <f t="shared" si="40"/>
        <v>27.17480944645758</v>
      </c>
      <c r="AB76" s="27">
        <f t="shared" si="40"/>
        <v>23.76171749694068</v>
      </c>
      <c r="AC76" s="27">
        <f t="shared" si="40"/>
        <v>18.556610387536992</v>
      </c>
      <c r="AD76" s="27">
        <f t="shared" si="40"/>
        <v>86.56793071178608</v>
      </c>
      <c r="AE76" s="27">
        <f t="shared" si="40"/>
        <v>10.359046802410662</v>
      </c>
      <c r="AF76" s="27">
        <f t="shared" si="40"/>
        <v>20.02532998144376</v>
      </c>
      <c r="AG76" s="27">
        <f t="shared" si="40"/>
        <v>19.83025084183655</v>
      </c>
      <c r="AH76" s="27">
        <f t="shared" si="40"/>
        <v>0</v>
      </c>
      <c r="AI76" s="27">
        <f t="shared" si="40"/>
        <v>96.72923825257799</v>
      </c>
      <c r="AJ76" s="27">
        <f t="shared" si="40"/>
        <v>82.95418421748487</v>
      </c>
      <c r="AK76" s="27">
        <f t="shared" si="40"/>
        <v>0</v>
      </c>
      <c r="AL76" s="27">
        <f t="shared" si="40"/>
        <v>2.6323529917698325</v>
      </c>
      <c r="AM76" s="27">
        <f t="shared" si="40"/>
        <v>4.554177088379101</v>
      </c>
      <c r="AN76" s="27">
        <f t="shared" si="40"/>
        <v>38.64036117164436</v>
      </c>
      <c r="AO76" s="27">
        <f t="shared" si="40"/>
        <v>92.62916243760965</v>
      </c>
      <c r="AP76" s="27">
        <f t="shared" si="40"/>
        <v>67.24312703522001</v>
      </c>
      <c r="AQ76" s="27">
        <f t="shared" si="40"/>
        <v>0.8148641464315528</v>
      </c>
      <c r="AR76" s="27">
        <f t="shared" si="40"/>
        <v>31.579098393024505</v>
      </c>
      <c r="AS76" s="27">
        <f t="shared" si="40"/>
        <v>0</v>
      </c>
      <c r="AT76" s="28">
        <f t="shared" si="40"/>
        <v>97.30992919386667</v>
      </c>
    </row>
    <row r="77" spans="1:46" ht="12.75">
      <c r="A77" s="70" t="s">
        <v>182</v>
      </c>
      <c r="B77" s="16">
        <f>IF(B40=0,0,B64*100/B40)</f>
        <v>12.427919731759545</v>
      </c>
      <c r="C77" s="16">
        <f aca="true" t="shared" si="41" ref="C77:AT77">IF(C40=0,0,C64*100/C40)</f>
        <v>14.250599678280578</v>
      </c>
      <c r="D77" s="16">
        <f t="shared" si="41"/>
        <v>6.6277951854687975</v>
      </c>
      <c r="E77" s="16">
        <f t="shared" si="41"/>
        <v>8.167968148870099</v>
      </c>
      <c r="F77" s="16">
        <f t="shared" si="41"/>
        <v>0</v>
      </c>
      <c r="G77" s="16">
        <f t="shared" si="41"/>
        <v>3.9998895417524514</v>
      </c>
      <c r="H77" s="16">
        <f t="shared" si="41"/>
        <v>0.5444109196200142</v>
      </c>
      <c r="I77" s="16">
        <f t="shared" si="41"/>
        <v>1.5533422896162963</v>
      </c>
      <c r="J77" s="16">
        <f t="shared" si="41"/>
        <v>0.5564564851028649</v>
      </c>
      <c r="K77" s="16">
        <f t="shared" si="41"/>
        <v>15.887997483089508</v>
      </c>
      <c r="L77" s="16">
        <f t="shared" si="41"/>
        <v>10.373094268087435</v>
      </c>
      <c r="M77" s="16">
        <f t="shared" si="41"/>
        <v>0</v>
      </c>
      <c r="N77" s="16">
        <f t="shared" si="41"/>
        <v>2.0145204863880823</v>
      </c>
      <c r="O77" s="16">
        <f t="shared" si="41"/>
        <v>0</v>
      </c>
      <c r="P77" s="16">
        <f t="shared" si="41"/>
        <v>2.8447784745398867</v>
      </c>
      <c r="Q77" s="16">
        <f t="shared" si="41"/>
        <v>6.9673805142182506</v>
      </c>
      <c r="R77" s="16">
        <f t="shared" si="41"/>
        <v>1.5644085295182457</v>
      </c>
      <c r="S77" s="16">
        <f t="shared" si="41"/>
        <v>21.139129155387412</v>
      </c>
      <c r="T77" s="16">
        <f t="shared" si="41"/>
        <v>0</v>
      </c>
      <c r="U77" s="16">
        <f t="shared" si="41"/>
        <v>0</v>
      </c>
      <c r="V77" s="16">
        <f t="shared" si="41"/>
        <v>47.3501303214596</v>
      </c>
      <c r="W77" s="16">
        <f t="shared" si="41"/>
        <v>0</v>
      </c>
      <c r="X77" s="16">
        <f t="shared" si="41"/>
        <v>0</v>
      </c>
      <c r="Y77" s="16">
        <f t="shared" si="41"/>
        <v>29.553429146259866</v>
      </c>
      <c r="Z77" s="16">
        <f t="shared" si="41"/>
        <v>0</v>
      </c>
      <c r="AA77" s="16">
        <f t="shared" si="41"/>
        <v>0</v>
      </c>
      <c r="AB77" s="16">
        <f t="shared" si="41"/>
        <v>23.76171749694068</v>
      </c>
      <c r="AC77" s="16">
        <f t="shared" si="41"/>
        <v>18.556610387536992</v>
      </c>
      <c r="AD77" s="16">
        <f t="shared" si="41"/>
        <v>0</v>
      </c>
      <c r="AE77" s="16">
        <f t="shared" si="41"/>
        <v>6.596930862145575</v>
      </c>
      <c r="AF77" s="16">
        <f t="shared" si="41"/>
        <v>8.692969777341036</v>
      </c>
      <c r="AG77" s="16">
        <f t="shared" si="41"/>
        <v>19.35751325483465</v>
      </c>
      <c r="AH77" s="16">
        <f t="shared" si="41"/>
        <v>0</v>
      </c>
      <c r="AI77" s="16">
        <f t="shared" si="41"/>
        <v>0</v>
      </c>
      <c r="AJ77" s="16">
        <f t="shared" si="41"/>
        <v>0</v>
      </c>
      <c r="AK77" s="16">
        <f t="shared" si="41"/>
        <v>0</v>
      </c>
      <c r="AL77" s="16">
        <f t="shared" si="41"/>
        <v>0</v>
      </c>
      <c r="AM77" s="16">
        <f t="shared" si="41"/>
        <v>0</v>
      </c>
      <c r="AN77" s="16">
        <f t="shared" si="41"/>
        <v>38.01206261600787</v>
      </c>
      <c r="AO77" s="16">
        <f t="shared" si="41"/>
        <v>0</v>
      </c>
      <c r="AP77" s="16">
        <f t="shared" si="41"/>
        <v>67.24312703522001</v>
      </c>
      <c r="AQ77" s="16">
        <f t="shared" si="41"/>
        <v>0</v>
      </c>
      <c r="AR77" s="16">
        <f t="shared" si="41"/>
        <v>30.510793305303785</v>
      </c>
      <c r="AS77" s="16">
        <f t="shared" si="41"/>
        <v>0</v>
      </c>
      <c r="AT77" s="17">
        <f t="shared" si="41"/>
        <v>0</v>
      </c>
    </row>
    <row r="78" spans="1:46" ht="12.75">
      <c r="A78" s="70" t="s">
        <v>183</v>
      </c>
      <c r="B78" s="16">
        <f>IF(B40=0,0,B65*100/B40)</f>
        <v>7.135272527382451</v>
      </c>
      <c r="C78" s="16">
        <f aca="true" t="shared" si="42" ref="C78:AT78">IF(C40=0,0,C65*100/C40)</f>
        <v>10.387735364944948</v>
      </c>
      <c r="D78" s="16">
        <f t="shared" si="42"/>
        <v>34.68651126067072</v>
      </c>
      <c r="E78" s="16">
        <f t="shared" si="42"/>
        <v>14.639208614641577</v>
      </c>
      <c r="F78" s="16">
        <f t="shared" si="42"/>
        <v>21.091600447440573</v>
      </c>
      <c r="G78" s="16">
        <f t="shared" si="42"/>
        <v>7.8183923802823525</v>
      </c>
      <c r="H78" s="16">
        <f t="shared" si="42"/>
        <v>31.371028672054376</v>
      </c>
      <c r="I78" s="16">
        <f t="shared" si="42"/>
        <v>0.6390793564808173</v>
      </c>
      <c r="J78" s="16">
        <f t="shared" si="42"/>
        <v>72.16763649082641</v>
      </c>
      <c r="K78" s="16">
        <f t="shared" si="42"/>
        <v>0</v>
      </c>
      <c r="L78" s="16">
        <f t="shared" si="42"/>
        <v>28.878694442355417</v>
      </c>
      <c r="M78" s="16">
        <f t="shared" si="42"/>
        <v>0</v>
      </c>
      <c r="N78" s="16">
        <f t="shared" si="42"/>
        <v>0</v>
      </c>
      <c r="O78" s="16">
        <f t="shared" si="42"/>
        <v>0</v>
      </c>
      <c r="P78" s="16">
        <f t="shared" si="42"/>
        <v>0</v>
      </c>
      <c r="Q78" s="16">
        <f t="shared" si="42"/>
        <v>0</v>
      </c>
      <c r="R78" s="16">
        <f t="shared" si="42"/>
        <v>0</v>
      </c>
      <c r="S78" s="16">
        <f t="shared" si="42"/>
        <v>0</v>
      </c>
      <c r="T78" s="16">
        <f t="shared" si="42"/>
        <v>0</v>
      </c>
      <c r="U78" s="16">
        <f t="shared" si="42"/>
        <v>0</v>
      </c>
      <c r="V78" s="16">
        <f t="shared" si="42"/>
        <v>0</v>
      </c>
      <c r="W78" s="16">
        <f t="shared" si="42"/>
        <v>0</v>
      </c>
      <c r="X78" s="16">
        <f t="shared" si="42"/>
        <v>0</v>
      </c>
      <c r="Y78" s="16">
        <f t="shared" si="42"/>
        <v>0</v>
      </c>
      <c r="Z78" s="16">
        <f t="shared" si="42"/>
        <v>0</v>
      </c>
      <c r="AA78" s="16">
        <f t="shared" si="42"/>
        <v>0</v>
      </c>
      <c r="AB78" s="16">
        <f t="shared" si="42"/>
        <v>0</v>
      </c>
      <c r="AC78" s="16">
        <f t="shared" si="42"/>
        <v>0</v>
      </c>
      <c r="AD78" s="16">
        <f t="shared" si="42"/>
        <v>78.67168090794601</v>
      </c>
      <c r="AE78" s="16">
        <f t="shared" si="42"/>
        <v>0</v>
      </c>
      <c r="AF78" s="16">
        <f t="shared" si="42"/>
        <v>0</v>
      </c>
      <c r="AG78" s="16">
        <f t="shared" si="42"/>
        <v>0</v>
      </c>
      <c r="AH78" s="16">
        <f t="shared" si="42"/>
        <v>0</v>
      </c>
      <c r="AI78" s="16">
        <f t="shared" si="42"/>
        <v>72.55475359656374</v>
      </c>
      <c r="AJ78" s="16">
        <f t="shared" si="42"/>
        <v>0</v>
      </c>
      <c r="AK78" s="16">
        <f t="shared" si="42"/>
        <v>0</v>
      </c>
      <c r="AL78" s="16">
        <f t="shared" si="42"/>
        <v>0</v>
      </c>
      <c r="AM78" s="16">
        <f t="shared" si="42"/>
        <v>0</v>
      </c>
      <c r="AN78" s="16">
        <f t="shared" si="42"/>
        <v>0</v>
      </c>
      <c r="AO78" s="16">
        <f t="shared" si="42"/>
        <v>92.62916243760965</v>
      </c>
      <c r="AP78" s="16">
        <f t="shared" si="42"/>
        <v>0</v>
      </c>
      <c r="AQ78" s="16">
        <f t="shared" si="42"/>
        <v>0</v>
      </c>
      <c r="AR78" s="16">
        <f t="shared" si="42"/>
        <v>0</v>
      </c>
      <c r="AS78" s="16">
        <f t="shared" si="42"/>
        <v>0</v>
      </c>
      <c r="AT78" s="17">
        <f t="shared" si="42"/>
        <v>97.30992919386667</v>
      </c>
    </row>
    <row r="79" spans="1:46" ht="12.75">
      <c r="A79" s="70" t="s">
        <v>184</v>
      </c>
      <c r="B79" s="16">
        <f>IF(B40=0,0,B66*100/B40)</f>
        <v>20.23406226519514</v>
      </c>
      <c r="C79" s="16">
        <f aca="true" t="shared" si="43" ref="C79:AT79">IF(C40=0,0,C66*100/C40)</f>
        <v>16.74098100485443</v>
      </c>
      <c r="D79" s="16">
        <f t="shared" si="43"/>
        <v>27.7193964190836</v>
      </c>
      <c r="E79" s="16">
        <f t="shared" si="43"/>
        <v>17.8862718946924</v>
      </c>
      <c r="F79" s="16">
        <f t="shared" si="43"/>
        <v>44.94564059950168</v>
      </c>
      <c r="G79" s="16">
        <f t="shared" si="43"/>
        <v>72.45043605728313</v>
      </c>
      <c r="H79" s="16">
        <f t="shared" si="43"/>
        <v>38.21190030006841</v>
      </c>
      <c r="I79" s="16">
        <f t="shared" si="43"/>
        <v>7.1162817759465</v>
      </c>
      <c r="J79" s="16">
        <f t="shared" si="43"/>
        <v>6.136920092848739</v>
      </c>
      <c r="K79" s="16">
        <f t="shared" si="43"/>
        <v>51.13732892873997</v>
      </c>
      <c r="L79" s="16">
        <f t="shared" si="43"/>
        <v>15.196583102748091</v>
      </c>
      <c r="M79" s="16">
        <f t="shared" si="43"/>
        <v>0</v>
      </c>
      <c r="N79" s="16">
        <f t="shared" si="43"/>
        <v>0.2417424583665699</v>
      </c>
      <c r="O79" s="16">
        <f t="shared" si="43"/>
        <v>0</v>
      </c>
      <c r="P79" s="16">
        <f t="shared" si="43"/>
        <v>0</v>
      </c>
      <c r="Q79" s="16">
        <f t="shared" si="43"/>
        <v>0</v>
      </c>
      <c r="R79" s="16">
        <f t="shared" si="43"/>
        <v>0</v>
      </c>
      <c r="S79" s="16">
        <f t="shared" si="43"/>
        <v>0</v>
      </c>
      <c r="T79" s="16">
        <f t="shared" si="43"/>
        <v>0</v>
      </c>
      <c r="U79" s="16">
        <f t="shared" si="43"/>
        <v>0</v>
      </c>
      <c r="V79" s="16">
        <f t="shared" si="43"/>
        <v>0</v>
      </c>
      <c r="W79" s="16">
        <f t="shared" si="43"/>
        <v>0</v>
      </c>
      <c r="X79" s="16">
        <f t="shared" si="43"/>
        <v>0</v>
      </c>
      <c r="Y79" s="16">
        <f t="shared" si="43"/>
        <v>0</v>
      </c>
      <c r="Z79" s="16">
        <f t="shared" si="43"/>
        <v>0</v>
      </c>
      <c r="AA79" s="16">
        <f t="shared" si="43"/>
        <v>0</v>
      </c>
      <c r="AB79" s="16">
        <f t="shared" si="43"/>
        <v>0</v>
      </c>
      <c r="AC79" s="16">
        <f t="shared" si="43"/>
        <v>0</v>
      </c>
      <c r="AD79" s="16">
        <f t="shared" si="43"/>
        <v>7.896249803840076</v>
      </c>
      <c r="AE79" s="16">
        <f t="shared" si="43"/>
        <v>0</v>
      </c>
      <c r="AF79" s="16">
        <f t="shared" si="43"/>
        <v>0</v>
      </c>
      <c r="AG79" s="16">
        <f t="shared" si="43"/>
        <v>0</v>
      </c>
      <c r="AH79" s="16">
        <f t="shared" si="43"/>
        <v>0</v>
      </c>
      <c r="AI79" s="16">
        <f t="shared" si="43"/>
        <v>24.174484656014236</v>
      </c>
      <c r="AJ79" s="16">
        <f t="shared" si="43"/>
        <v>0</v>
      </c>
      <c r="AK79" s="16">
        <f t="shared" si="43"/>
        <v>0</v>
      </c>
      <c r="AL79" s="16">
        <f t="shared" si="43"/>
        <v>0</v>
      </c>
      <c r="AM79" s="16">
        <f t="shared" si="43"/>
        <v>0</v>
      </c>
      <c r="AN79" s="16">
        <f t="shared" si="43"/>
        <v>0</v>
      </c>
      <c r="AO79" s="16">
        <f t="shared" si="43"/>
        <v>0</v>
      </c>
      <c r="AP79" s="16">
        <f t="shared" si="43"/>
        <v>0</v>
      </c>
      <c r="AQ79" s="16">
        <f t="shared" si="43"/>
        <v>0</v>
      </c>
      <c r="AR79" s="16">
        <f t="shared" si="43"/>
        <v>0</v>
      </c>
      <c r="AS79" s="16">
        <f t="shared" si="43"/>
        <v>0</v>
      </c>
      <c r="AT79" s="17">
        <f t="shared" si="43"/>
        <v>0</v>
      </c>
    </row>
    <row r="80" spans="1:46" ht="12.75">
      <c r="A80" s="70" t="s">
        <v>185</v>
      </c>
      <c r="B80" s="16">
        <f>IF(B40=0,0,B67*100/B40)</f>
        <v>1.7022800010629204</v>
      </c>
      <c r="C80" s="16">
        <f aca="true" t="shared" si="44" ref="C80:AT80">IF(C40=0,0,C67*100/C40)</f>
        <v>1.0666600232765187</v>
      </c>
      <c r="D80" s="16">
        <f t="shared" si="44"/>
        <v>3.2579691227931167</v>
      </c>
      <c r="E80" s="16">
        <f t="shared" si="44"/>
        <v>2.959408749590615</v>
      </c>
      <c r="F80" s="16">
        <f t="shared" si="44"/>
        <v>0</v>
      </c>
      <c r="G80" s="16">
        <f t="shared" si="44"/>
        <v>0</v>
      </c>
      <c r="H80" s="16">
        <f t="shared" si="44"/>
        <v>0</v>
      </c>
      <c r="I80" s="16">
        <f t="shared" si="44"/>
        <v>0</v>
      </c>
      <c r="J80" s="16">
        <f t="shared" si="44"/>
        <v>0</v>
      </c>
      <c r="K80" s="16">
        <f t="shared" si="44"/>
        <v>0</v>
      </c>
      <c r="L80" s="16">
        <f t="shared" si="44"/>
        <v>0</v>
      </c>
      <c r="M80" s="16">
        <f t="shared" si="44"/>
        <v>0</v>
      </c>
      <c r="N80" s="16">
        <f t="shared" si="44"/>
        <v>0</v>
      </c>
      <c r="O80" s="16">
        <f t="shared" si="44"/>
        <v>0</v>
      </c>
      <c r="P80" s="16">
        <f t="shared" si="44"/>
        <v>4.466302205027622</v>
      </c>
      <c r="Q80" s="16">
        <f t="shared" si="44"/>
        <v>4.126734733925965</v>
      </c>
      <c r="R80" s="16">
        <f t="shared" si="44"/>
        <v>6.230100527953462</v>
      </c>
      <c r="S80" s="16">
        <f t="shared" si="44"/>
        <v>0</v>
      </c>
      <c r="T80" s="16">
        <f t="shared" si="44"/>
        <v>0</v>
      </c>
      <c r="U80" s="16">
        <f t="shared" si="44"/>
        <v>0</v>
      </c>
      <c r="V80" s="16">
        <f t="shared" si="44"/>
        <v>0</v>
      </c>
      <c r="W80" s="16">
        <f t="shared" si="44"/>
        <v>0</v>
      </c>
      <c r="X80" s="16">
        <f t="shared" si="44"/>
        <v>5.347479198305918</v>
      </c>
      <c r="Y80" s="16">
        <f t="shared" si="44"/>
        <v>6.274052984886565</v>
      </c>
      <c r="Z80" s="16">
        <f t="shared" si="44"/>
        <v>0</v>
      </c>
      <c r="AA80" s="16">
        <f t="shared" si="44"/>
        <v>27.17480944645758</v>
      </c>
      <c r="AB80" s="16">
        <f t="shared" si="44"/>
        <v>0</v>
      </c>
      <c r="AC80" s="16">
        <f t="shared" si="44"/>
        <v>0</v>
      </c>
      <c r="AD80" s="16">
        <f t="shared" si="44"/>
        <v>0</v>
      </c>
      <c r="AE80" s="16">
        <f t="shared" si="44"/>
        <v>3.7621159402650863</v>
      </c>
      <c r="AF80" s="16">
        <f t="shared" si="44"/>
        <v>11.332360204102725</v>
      </c>
      <c r="AG80" s="16">
        <f t="shared" si="44"/>
        <v>0.4727375870018982</v>
      </c>
      <c r="AH80" s="16">
        <f t="shared" si="44"/>
        <v>0</v>
      </c>
      <c r="AI80" s="16">
        <f t="shared" si="44"/>
        <v>0</v>
      </c>
      <c r="AJ80" s="16">
        <f t="shared" si="44"/>
        <v>82.95418421748487</v>
      </c>
      <c r="AK80" s="16">
        <f t="shared" si="44"/>
        <v>0</v>
      </c>
      <c r="AL80" s="16">
        <f t="shared" si="44"/>
        <v>2.6323529917698325</v>
      </c>
      <c r="AM80" s="16">
        <f t="shared" si="44"/>
        <v>4.554177088379101</v>
      </c>
      <c r="AN80" s="16">
        <f t="shared" si="44"/>
        <v>0.6282985556364937</v>
      </c>
      <c r="AO80" s="16">
        <f t="shared" si="44"/>
        <v>0</v>
      </c>
      <c r="AP80" s="16">
        <f t="shared" si="44"/>
        <v>0</v>
      </c>
      <c r="AQ80" s="16">
        <f t="shared" si="44"/>
        <v>0.8148641464315528</v>
      </c>
      <c r="AR80" s="16">
        <f t="shared" si="44"/>
        <v>1.0683050877207207</v>
      </c>
      <c r="AS80" s="16">
        <f t="shared" si="44"/>
        <v>0</v>
      </c>
      <c r="AT80" s="17">
        <f t="shared" si="44"/>
        <v>0</v>
      </c>
    </row>
    <row r="81" spans="1:46" ht="12.75">
      <c r="A81" s="67" t="s">
        <v>174</v>
      </c>
      <c r="B81" s="29">
        <f>IF(B40=0,0,B68*100/B40)</f>
        <v>26.12769481307166</v>
      </c>
      <c r="C81" s="29">
        <f aca="true" t="shared" si="45" ref="C81:AT81">IF(C40=0,0,C68*100/C40)</f>
        <v>32.40530490140954</v>
      </c>
      <c r="D81" s="29">
        <f t="shared" si="45"/>
        <v>9.560354008318507</v>
      </c>
      <c r="E81" s="29">
        <f t="shared" si="45"/>
        <v>9.114978948739095</v>
      </c>
      <c r="F81" s="29">
        <f t="shared" si="45"/>
        <v>12.443422092885292</v>
      </c>
      <c r="G81" s="29">
        <f t="shared" si="45"/>
        <v>7.65238706100261</v>
      </c>
      <c r="H81" s="29">
        <f t="shared" si="45"/>
        <v>4.627492816770121</v>
      </c>
      <c r="I81" s="29">
        <f t="shared" si="45"/>
        <v>39.85090278613303</v>
      </c>
      <c r="J81" s="29">
        <f t="shared" si="45"/>
        <v>11.164106966835194</v>
      </c>
      <c r="K81" s="29">
        <f t="shared" si="45"/>
        <v>7.280163599182004</v>
      </c>
      <c r="L81" s="29">
        <f t="shared" si="45"/>
        <v>16.596950828939896</v>
      </c>
      <c r="M81" s="29">
        <f t="shared" si="45"/>
        <v>2.9723797329431134</v>
      </c>
      <c r="N81" s="29">
        <f t="shared" si="45"/>
        <v>93.73632397441105</v>
      </c>
      <c r="O81" s="29">
        <f t="shared" si="45"/>
        <v>94.05417012772403</v>
      </c>
      <c r="P81" s="29">
        <f t="shared" si="45"/>
        <v>85.90739415390058</v>
      </c>
      <c r="Q81" s="29">
        <f t="shared" si="45"/>
        <v>84.96835594749024</v>
      </c>
      <c r="R81" s="29">
        <f t="shared" si="45"/>
        <v>74.74856591452303</v>
      </c>
      <c r="S81" s="29">
        <f t="shared" si="45"/>
        <v>68.45824037080598</v>
      </c>
      <c r="T81" s="29">
        <f t="shared" si="45"/>
        <v>45.74390299530003</v>
      </c>
      <c r="U81" s="29">
        <f t="shared" si="45"/>
        <v>0</v>
      </c>
      <c r="V81" s="29">
        <f t="shared" si="45"/>
        <v>12.380538662033015</v>
      </c>
      <c r="W81" s="29">
        <f t="shared" si="45"/>
        <v>52.06447377372053</v>
      </c>
      <c r="X81" s="29">
        <f t="shared" si="45"/>
        <v>72.19310816880922</v>
      </c>
      <c r="Y81" s="29">
        <f t="shared" si="45"/>
        <v>41.56808190018172</v>
      </c>
      <c r="Z81" s="29">
        <f t="shared" si="45"/>
        <v>94.14049193337608</v>
      </c>
      <c r="AA81" s="29">
        <f t="shared" si="45"/>
        <v>40.16743721104586</v>
      </c>
      <c r="AB81" s="29">
        <f t="shared" si="45"/>
        <v>67.76128978602573</v>
      </c>
      <c r="AC81" s="29">
        <f t="shared" si="45"/>
        <v>76.40140585990916</v>
      </c>
      <c r="AD81" s="29">
        <f t="shared" si="45"/>
        <v>0</v>
      </c>
      <c r="AE81" s="29">
        <f t="shared" si="45"/>
        <v>79.50865371084473</v>
      </c>
      <c r="AF81" s="29">
        <f t="shared" si="45"/>
        <v>33.67621827988278</v>
      </c>
      <c r="AG81" s="29">
        <f t="shared" si="45"/>
        <v>74.67872026298755</v>
      </c>
      <c r="AH81" s="29">
        <f t="shared" si="45"/>
        <v>51.59270995008405</v>
      </c>
      <c r="AI81" s="29">
        <f t="shared" si="45"/>
        <v>0</v>
      </c>
      <c r="AJ81" s="29">
        <f t="shared" si="45"/>
        <v>10.334480276919978</v>
      </c>
      <c r="AK81" s="29">
        <f t="shared" si="45"/>
        <v>0</v>
      </c>
      <c r="AL81" s="29">
        <f t="shared" si="45"/>
        <v>87.97549530220397</v>
      </c>
      <c r="AM81" s="29">
        <f t="shared" si="45"/>
        <v>86.62400237667322</v>
      </c>
      <c r="AN81" s="29">
        <f t="shared" si="45"/>
        <v>30.148906192217147</v>
      </c>
      <c r="AO81" s="29">
        <f t="shared" si="45"/>
        <v>2.2657147998022245</v>
      </c>
      <c r="AP81" s="29">
        <f t="shared" si="45"/>
        <v>0.9609599371415215</v>
      </c>
      <c r="AQ81" s="29">
        <f t="shared" si="45"/>
        <v>89.18106036874465</v>
      </c>
      <c r="AR81" s="29">
        <f t="shared" si="45"/>
        <v>60.13031890541375</v>
      </c>
      <c r="AS81" s="29">
        <f t="shared" si="45"/>
        <v>0</v>
      </c>
      <c r="AT81" s="30">
        <f t="shared" si="45"/>
        <v>0.1036769324049334</v>
      </c>
    </row>
    <row r="82" spans="1:46" ht="12.75">
      <c r="A82" s="70" t="s">
        <v>186</v>
      </c>
      <c r="B82" s="16">
        <f>IF(B40=0,0,B69*100/B40)</f>
        <v>5.349153936628257</v>
      </c>
      <c r="C82" s="16">
        <f aca="true" t="shared" si="46" ref="C82:AT82">IF(C40=0,0,C69*100/C40)</f>
        <v>4.279449935804214</v>
      </c>
      <c r="D82" s="16">
        <f t="shared" si="46"/>
        <v>0</v>
      </c>
      <c r="E82" s="16">
        <f t="shared" si="46"/>
        <v>0</v>
      </c>
      <c r="F82" s="16">
        <f t="shared" si="46"/>
        <v>0</v>
      </c>
      <c r="G82" s="16">
        <f t="shared" si="46"/>
        <v>0</v>
      </c>
      <c r="H82" s="16">
        <f t="shared" si="46"/>
        <v>1.9054382186700498</v>
      </c>
      <c r="I82" s="16">
        <f t="shared" si="46"/>
        <v>4.89296019915843</v>
      </c>
      <c r="J82" s="16">
        <f t="shared" si="46"/>
        <v>0</v>
      </c>
      <c r="K82" s="16">
        <f t="shared" si="46"/>
        <v>2.301400031461381</v>
      </c>
      <c r="L82" s="16">
        <f t="shared" si="46"/>
        <v>0</v>
      </c>
      <c r="M82" s="16">
        <f t="shared" si="46"/>
        <v>2.9723797329431134</v>
      </c>
      <c r="N82" s="16">
        <f t="shared" si="46"/>
        <v>0.05066921927363305</v>
      </c>
      <c r="O82" s="16">
        <f t="shared" si="46"/>
        <v>0.612207131934811</v>
      </c>
      <c r="P82" s="16">
        <f t="shared" si="46"/>
        <v>0.2891717319369795</v>
      </c>
      <c r="Q82" s="16">
        <f t="shared" si="46"/>
        <v>40.175769751724744</v>
      </c>
      <c r="R82" s="16">
        <f t="shared" si="46"/>
        <v>4.945279962013658</v>
      </c>
      <c r="S82" s="16">
        <f t="shared" si="46"/>
        <v>0.4744442952580716</v>
      </c>
      <c r="T82" s="16">
        <f t="shared" si="46"/>
        <v>0</v>
      </c>
      <c r="U82" s="16">
        <f t="shared" si="46"/>
        <v>0</v>
      </c>
      <c r="V82" s="16">
        <f t="shared" si="46"/>
        <v>0</v>
      </c>
      <c r="W82" s="16">
        <f t="shared" si="46"/>
        <v>0.36882434371806083</v>
      </c>
      <c r="X82" s="16">
        <f t="shared" si="46"/>
        <v>3.208487518983551</v>
      </c>
      <c r="Y82" s="16">
        <f t="shared" si="46"/>
        <v>0</v>
      </c>
      <c r="Z82" s="16">
        <f t="shared" si="46"/>
        <v>2.6722916635906797</v>
      </c>
      <c r="AA82" s="16">
        <f t="shared" si="46"/>
        <v>10.695989004123454</v>
      </c>
      <c r="AB82" s="16">
        <f t="shared" si="46"/>
        <v>3.718708788271216</v>
      </c>
      <c r="AC82" s="16">
        <f t="shared" si="46"/>
        <v>0</v>
      </c>
      <c r="AD82" s="16">
        <f t="shared" si="46"/>
        <v>0</v>
      </c>
      <c r="AE82" s="16">
        <f t="shared" si="46"/>
        <v>4.00500548608263</v>
      </c>
      <c r="AF82" s="16">
        <f t="shared" si="46"/>
        <v>3.563529278946222</v>
      </c>
      <c r="AG82" s="16">
        <f t="shared" si="46"/>
        <v>0</v>
      </c>
      <c r="AH82" s="16">
        <f t="shared" si="46"/>
        <v>0</v>
      </c>
      <c r="AI82" s="16">
        <f t="shared" si="46"/>
        <v>0</v>
      </c>
      <c r="AJ82" s="16">
        <f t="shared" si="46"/>
        <v>10.334480276919978</v>
      </c>
      <c r="AK82" s="16">
        <f t="shared" si="46"/>
        <v>0</v>
      </c>
      <c r="AL82" s="16">
        <f t="shared" si="46"/>
        <v>0</v>
      </c>
      <c r="AM82" s="16">
        <f t="shared" si="46"/>
        <v>5.31320660310895</v>
      </c>
      <c r="AN82" s="16">
        <f t="shared" si="46"/>
        <v>0</v>
      </c>
      <c r="AO82" s="16">
        <f t="shared" si="46"/>
        <v>0.47746039386266254</v>
      </c>
      <c r="AP82" s="16">
        <f t="shared" si="46"/>
        <v>0.9609599371415215</v>
      </c>
      <c r="AQ82" s="16">
        <f t="shared" si="46"/>
        <v>1.2805008015352972</v>
      </c>
      <c r="AR82" s="16">
        <f t="shared" si="46"/>
        <v>1.3802501733351713</v>
      </c>
      <c r="AS82" s="16">
        <f t="shared" si="46"/>
        <v>0</v>
      </c>
      <c r="AT82" s="17">
        <f t="shared" si="46"/>
        <v>0.1036769324049334</v>
      </c>
    </row>
    <row r="83" spans="1:46" ht="12.75">
      <c r="A83" s="70" t="s">
        <v>187</v>
      </c>
      <c r="B83" s="16">
        <f>IF(B40=0,0,B70*100/B40)</f>
        <v>20.7785408764434</v>
      </c>
      <c r="C83" s="16">
        <f aca="true" t="shared" si="47" ref="C83:AT83">IF(C40=0,0,C70*100/C40)</f>
        <v>25.95950876815717</v>
      </c>
      <c r="D83" s="16">
        <f t="shared" si="47"/>
        <v>9.560354008318507</v>
      </c>
      <c r="E83" s="16">
        <f t="shared" si="47"/>
        <v>9.114978948739095</v>
      </c>
      <c r="F83" s="16">
        <f t="shared" si="47"/>
        <v>12.443422092885292</v>
      </c>
      <c r="G83" s="16">
        <f t="shared" si="47"/>
        <v>7.65238706100261</v>
      </c>
      <c r="H83" s="16">
        <f t="shared" si="47"/>
        <v>2.722054598100071</v>
      </c>
      <c r="I83" s="16">
        <f t="shared" si="47"/>
        <v>34.957942586974596</v>
      </c>
      <c r="J83" s="16">
        <f t="shared" si="47"/>
        <v>11.164106966835194</v>
      </c>
      <c r="K83" s="16">
        <f t="shared" si="47"/>
        <v>0</v>
      </c>
      <c r="L83" s="16">
        <f t="shared" si="47"/>
        <v>16.596950828939896</v>
      </c>
      <c r="M83" s="16">
        <f t="shared" si="47"/>
        <v>0</v>
      </c>
      <c r="N83" s="16">
        <f t="shared" si="47"/>
        <v>93.16187942867651</v>
      </c>
      <c r="O83" s="16">
        <f t="shared" si="47"/>
        <v>93.44196299578923</v>
      </c>
      <c r="P83" s="16">
        <f t="shared" si="47"/>
        <v>85.61822242196361</v>
      </c>
      <c r="Q83" s="16">
        <f t="shared" si="47"/>
        <v>44.78299805744317</v>
      </c>
      <c r="R83" s="16">
        <f t="shared" si="47"/>
        <v>69.80328595250937</v>
      </c>
      <c r="S83" s="16">
        <f t="shared" si="47"/>
        <v>67.98379607554791</v>
      </c>
      <c r="T83" s="16">
        <f t="shared" si="47"/>
        <v>45.74390299530003</v>
      </c>
      <c r="U83" s="16">
        <f t="shared" si="47"/>
        <v>0</v>
      </c>
      <c r="V83" s="16">
        <f t="shared" si="47"/>
        <v>12.380538662033015</v>
      </c>
      <c r="W83" s="16">
        <f t="shared" si="47"/>
        <v>51.69564943000247</v>
      </c>
      <c r="X83" s="16">
        <f t="shared" si="47"/>
        <v>68.98462064982567</v>
      </c>
      <c r="Y83" s="16">
        <f t="shared" si="47"/>
        <v>41.56808190018172</v>
      </c>
      <c r="Z83" s="16">
        <f t="shared" si="47"/>
        <v>91.46820026978541</v>
      </c>
      <c r="AA83" s="16">
        <f t="shared" si="47"/>
        <v>29.471448206922403</v>
      </c>
      <c r="AB83" s="16">
        <f t="shared" si="47"/>
        <v>64.04258099775451</v>
      </c>
      <c r="AC83" s="16">
        <f t="shared" si="47"/>
        <v>76.40140585990916</v>
      </c>
      <c r="AD83" s="16">
        <f t="shared" si="47"/>
        <v>0</v>
      </c>
      <c r="AE83" s="16">
        <f t="shared" si="47"/>
        <v>75.50364822476209</v>
      </c>
      <c r="AF83" s="16">
        <f t="shared" si="47"/>
        <v>30.11268900093656</v>
      </c>
      <c r="AG83" s="16">
        <f t="shared" si="47"/>
        <v>74.67872026298755</v>
      </c>
      <c r="AH83" s="16">
        <f t="shared" si="47"/>
        <v>51.59270995008405</v>
      </c>
      <c r="AI83" s="16">
        <f t="shared" si="47"/>
        <v>0</v>
      </c>
      <c r="AJ83" s="16">
        <f t="shared" si="47"/>
        <v>0</v>
      </c>
      <c r="AK83" s="16">
        <f t="shared" si="47"/>
        <v>0</v>
      </c>
      <c r="AL83" s="16">
        <f t="shared" si="47"/>
        <v>87.97549530220397</v>
      </c>
      <c r="AM83" s="16">
        <f t="shared" si="47"/>
        <v>81.31079577356427</v>
      </c>
      <c r="AN83" s="16">
        <f t="shared" si="47"/>
        <v>30.148906192217147</v>
      </c>
      <c r="AO83" s="16">
        <f t="shared" si="47"/>
        <v>1.7882544059395618</v>
      </c>
      <c r="AP83" s="16">
        <f t="shared" si="47"/>
        <v>0</v>
      </c>
      <c r="AQ83" s="16">
        <f t="shared" si="47"/>
        <v>87.90055956720936</v>
      </c>
      <c r="AR83" s="16">
        <f t="shared" si="47"/>
        <v>58.75006873207858</v>
      </c>
      <c r="AS83" s="16">
        <f t="shared" si="47"/>
        <v>0</v>
      </c>
      <c r="AT83" s="17">
        <f t="shared" si="47"/>
        <v>0</v>
      </c>
    </row>
    <row r="84" spans="1:46" ht="12.75">
      <c r="A84" s="70" t="s">
        <v>188</v>
      </c>
      <c r="B84" s="16">
        <f>IF(B40=0,0,B71*100/B40)</f>
        <v>0</v>
      </c>
      <c r="C84" s="16">
        <f aca="true" t="shared" si="48" ref="C84:AT84">IF(C40=0,0,C71*100/C40)</f>
        <v>2.1663461974481484</v>
      </c>
      <c r="D84" s="16">
        <f t="shared" si="48"/>
        <v>0</v>
      </c>
      <c r="E84" s="16">
        <f t="shared" si="48"/>
        <v>0</v>
      </c>
      <c r="F84" s="16">
        <f t="shared" si="48"/>
        <v>0</v>
      </c>
      <c r="G84" s="16">
        <f t="shared" si="48"/>
        <v>0</v>
      </c>
      <c r="H84" s="16">
        <f t="shared" si="48"/>
        <v>0</v>
      </c>
      <c r="I84" s="16">
        <f t="shared" si="48"/>
        <v>0</v>
      </c>
      <c r="J84" s="16">
        <f t="shared" si="48"/>
        <v>0</v>
      </c>
      <c r="K84" s="16">
        <f t="shared" si="48"/>
        <v>4.978763567720623</v>
      </c>
      <c r="L84" s="16">
        <f t="shared" si="48"/>
        <v>0</v>
      </c>
      <c r="M84" s="16">
        <f t="shared" si="48"/>
        <v>0</v>
      </c>
      <c r="N84" s="16">
        <f t="shared" si="48"/>
        <v>0.5237753264609014</v>
      </c>
      <c r="O84" s="16">
        <f t="shared" si="48"/>
        <v>0</v>
      </c>
      <c r="P84" s="16">
        <f t="shared" si="48"/>
        <v>0</v>
      </c>
      <c r="Q84" s="16">
        <f t="shared" si="48"/>
        <v>0.009588138322318694</v>
      </c>
      <c r="R84" s="16">
        <f t="shared" si="48"/>
        <v>0</v>
      </c>
      <c r="S84" s="16">
        <f t="shared" si="48"/>
        <v>0</v>
      </c>
      <c r="T84" s="16">
        <f t="shared" si="48"/>
        <v>0</v>
      </c>
      <c r="U84" s="16">
        <f t="shared" si="48"/>
        <v>0</v>
      </c>
      <c r="V84" s="16">
        <f t="shared" si="48"/>
        <v>0</v>
      </c>
      <c r="W84" s="16">
        <f t="shared" si="48"/>
        <v>0</v>
      </c>
      <c r="X84" s="16">
        <f t="shared" si="48"/>
        <v>0</v>
      </c>
      <c r="Y84" s="16">
        <f t="shared" si="48"/>
        <v>0</v>
      </c>
      <c r="Z84" s="16">
        <f t="shared" si="48"/>
        <v>0</v>
      </c>
      <c r="AA84" s="16">
        <f t="shared" si="48"/>
        <v>0</v>
      </c>
      <c r="AB84" s="16">
        <f t="shared" si="48"/>
        <v>0</v>
      </c>
      <c r="AC84" s="16">
        <f t="shared" si="48"/>
        <v>0</v>
      </c>
      <c r="AD84" s="16">
        <f t="shared" si="48"/>
        <v>0</v>
      </c>
      <c r="AE84" s="16">
        <f t="shared" si="48"/>
        <v>0</v>
      </c>
      <c r="AF84" s="16">
        <f t="shared" si="48"/>
        <v>0</v>
      </c>
      <c r="AG84" s="16">
        <f t="shared" si="48"/>
        <v>0</v>
      </c>
      <c r="AH84" s="16">
        <f t="shared" si="48"/>
        <v>0</v>
      </c>
      <c r="AI84" s="16">
        <f t="shared" si="48"/>
        <v>0</v>
      </c>
      <c r="AJ84" s="16">
        <f t="shared" si="48"/>
        <v>0</v>
      </c>
      <c r="AK84" s="16">
        <f t="shared" si="48"/>
        <v>0</v>
      </c>
      <c r="AL84" s="16">
        <f t="shared" si="48"/>
        <v>0</v>
      </c>
      <c r="AM84" s="16">
        <f t="shared" si="48"/>
        <v>0</v>
      </c>
      <c r="AN84" s="16">
        <f t="shared" si="48"/>
        <v>0</v>
      </c>
      <c r="AO84" s="16">
        <f t="shared" si="48"/>
        <v>0</v>
      </c>
      <c r="AP84" s="16">
        <f t="shared" si="48"/>
        <v>0</v>
      </c>
      <c r="AQ84" s="16">
        <f t="shared" si="48"/>
        <v>0</v>
      </c>
      <c r="AR84" s="16">
        <f t="shared" si="48"/>
        <v>0</v>
      </c>
      <c r="AS84" s="16">
        <f t="shared" si="48"/>
        <v>0</v>
      </c>
      <c r="AT84" s="17">
        <f t="shared" si="48"/>
        <v>0</v>
      </c>
    </row>
    <row r="85" spans="1:46" ht="12.75">
      <c r="A85" s="67" t="s">
        <v>178</v>
      </c>
      <c r="B85" s="29">
        <f>IF(B40=0,0,B72*100/B40)</f>
        <v>4.649688581030542</v>
      </c>
      <c r="C85" s="29">
        <f aca="true" t="shared" si="49" ref="C85:AT85">IF(C40=0,0,C72*100/C40)</f>
        <v>6.877476545428251</v>
      </c>
      <c r="D85" s="29">
        <f t="shared" si="49"/>
        <v>6.689696598801866</v>
      </c>
      <c r="E85" s="29">
        <f t="shared" si="49"/>
        <v>8.641473548804596</v>
      </c>
      <c r="F85" s="29">
        <f t="shared" si="49"/>
        <v>0.404411218018772</v>
      </c>
      <c r="G85" s="29">
        <f t="shared" si="49"/>
        <v>0.6254713904225881</v>
      </c>
      <c r="H85" s="29">
        <f t="shared" si="49"/>
        <v>1.843663911620767</v>
      </c>
      <c r="I85" s="29">
        <f t="shared" si="49"/>
        <v>37.724077754122476</v>
      </c>
      <c r="J85" s="29">
        <f t="shared" si="49"/>
        <v>5.027186873986454</v>
      </c>
      <c r="K85" s="29">
        <f t="shared" si="49"/>
        <v>1.0146295422369043</v>
      </c>
      <c r="L85" s="29">
        <f t="shared" si="49"/>
        <v>0.42866812062871323</v>
      </c>
      <c r="M85" s="29">
        <f t="shared" si="49"/>
        <v>82.02853484543625</v>
      </c>
      <c r="N85" s="29">
        <f t="shared" si="49"/>
        <v>3.614372075858042</v>
      </c>
      <c r="O85" s="29">
        <f t="shared" si="49"/>
        <v>1.1409314731512388</v>
      </c>
      <c r="P85" s="29">
        <f t="shared" si="49"/>
        <v>5.063705684680999</v>
      </c>
      <c r="Q85" s="29">
        <f t="shared" si="49"/>
        <v>2.435387133868948</v>
      </c>
      <c r="R85" s="29">
        <f t="shared" si="49"/>
        <v>13.044141570086081</v>
      </c>
      <c r="S85" s="29">
        <f t="shared" si="49"/>
        <v>10.402630473806607</v>
      </c>
      <c r="T85" s="29">
        <f t="shared" si="49"/>
        <v>2.3898311231032143</v>
      </c>
      <c r="U85" s="29">
        <f t="shared" si="49"/>
        <v>100</v>
      </c>
      <c r="V85" s="29">
        <f t="shared" si="49"/>
        <v>0</v>
      </c>
      <c r="W85" s="29">
        <f t="shared" si="49"/>
        <v>0.27522492137894405</v>
      </c>
      <c r="X85" s="29">
        <f t="shared" si="49"/>
        <v>0</v>
      </c>
      <c r="Y85" s="29">
        <f t="shared" si="49"/>
        <v>5.626989597461513</v>
      </c>
      <c r="Z85" s="29">
        <f t="shared" si="49"/>
        <v>3.427265602433184</v>
      </c>
      <c r="AA85" s="29">
        <f t="shared" si="49"/>
        <v>8.421841809321505</v>
      </c>
      <c r="AB85" s="29">
        <f t="shared" si="49"/>
        <v>4.514726324418729</v>
      </c>
      <c r="AC85" s="29">
        <f t="shared" si="49"/>
        <v>2.3137918188948867</v>
      </c>
      <c r="AD85" s="29">
        <f t="shared" si="49"/>
        <v>13.432069288213917</v>
      </c>
      <c r="AE85" s="29">
        <f t="shared" si="49"/>
        <v>5.444167153050143</v>
      </c>
      <c r="AF85" s="29">
        <f t="shared" si="49"/>
        <v>7.950402210847847</v>
      </c>
      <c r="AG85" s="29">
        <f t="shared" si="49"/>
        <v>4.363731572325214</v>
      </c>
      <c r="AH85" s="29">
        <f t="shared" si="49"/>
        <v>8.598784991680676</v>
      </c>
      <c r="AI85" s="29">
        <f t="shared" si="49"/>
        <v>1.1400278594308149</v>
      </c>
      <c r="AJ85" s="29">
        <f t="shared" si="49"/>
        <v>2.0401504204273264</v>
      </c>
      <c r="AK85" s="29">
        <f t="shared" si="49"/>
        <v>0</v>
      </c>
      <c r="AL85" s="29">
        <f t="shared" si="49"/>
        <v>7.961820304487407</v>
      </c>
      <c r="AM85" s="29">
        <f t="shared" si="49"/>
        <v>6.715513631572349</v>
      </c>
      <c r="AN85" s="29">
        <f t="shared" si="49"/>
        <v>2.5628316933369244</v>
      </c>
      <c r="AO85" s="29">
        <f t="shared" si="49"/>
        <v>3.262513080306673</v>
      </c>
      <c r="AP85" s="29">
        <f t="shared" si="49"/>
        <v>3.191432209328438</v>
      </c>
      <c r="AQ85" s="29">
        <f t="shared" si="49"/>
        <v>5.225607361901772</v>
      </c>
      <c r="AR85" s="29">
        <f t="shared" si="49"/>
        <v>4.533795986354283</v>
      </c>
      <c r="AS85" s="29">
        <f t="shared" si="49"/>
        <v>100</v>
      </c>
      <c r="AT85" s="30">
        <f t="shared" si="49"/>
        <v>1.32844709388188</v>
      </c>
    </row>
    <row r="86" spans="1:46" ht="12.75">
      <c r="A86" s="67" t="s">
        <v>179</v>
      </c>
      <c r="B86" s="29">
        <f>IF(B40=0,0,B73*100/B40)</f>
        <v>23.959421846274036</v>
      </c>
      <c r="C86" s="29">
        <f aca="true" t="shared" si="50" ref="C86:AT86">IF(C40=0,0,C73*100/C40)</f>
        <v>18.27124248180574</v>
      </c>
      <c r="D86" s="29">
        <f t="shared" si="50"/>
        <v>11.458277404863392</v>
      </c>
      <c r="E86" s="29">
        <f t="shared" si="50"/>
        <v>38.590690094661625</v>
      </c>
      <c r="F86" s="29">
        <f t="shared" si="50"/>
        <v>21.114925642153686</v>
      </c>
      <c r="G86" s="29">
        <f t="shared" si="50"/>
        <v>7.453423569256867</v>
      </c>
      <c r="H86" s="29">
        <f t="shared" si="50"/>
        <v>23.401503379866313</v>
      </c>
      <c r="I86" s="29">
        <f t="shared" si="50"/>
        <v>13.116316037700889</v>
      </c>
      <c r="J86" s="29">
        <f t="shared" si="50"/>
        <v>4.947693090400331</v>
      </c>
      <c r="K86" s="29">
        <f t="shared" si="50"/>
        <v>24.67988044675161</v>
      </c>
      <c r="L86" s="29">
        <f t="shared" si="50"/>
        <v>28.526009237240444</v>
      </c>
      <c r="M86" s="29">
        <f t="shared" si="50"/>
        <v>14.999085421620633</v>
      </c>
      <c r="N86" s="29">
        <f t="shared" si="50"/>
        <v>0.39304100497626043</v>
      </c>
      <c r="O86" s="29">
        <f t="shared" si="50"/>
        <v>4.804898399124729</v>
      </c>
      <c r="P86" s="29">
        <f t="shared" si="50"/>
        <v>1.7178194818509107</v>
      </c>
      <c r="Q86" s="29">
        <f t="shared" si="50"/>
        <v>1.5021416704965953</v>
      </c>
      <c r="R86" s="29">
        <f t="shared" si="50"/>
        <v>4.412783457919178</v>
      </c>
      <c r="S86" s="29">
        <f t="shared" si="50"/>
        <v>0</v>
      </c>
      <c r="T86" s="29">
        <f t="shared" si="50"/>
        <v>51.86626588159675</v>
      </c>
      <c r="U86" s="29">
        <f t="shared" si="50"/>
        <v>0</v>
      </c>
      <c r="V86" s="29">
        <f t="shared" si="50"/>
        <v>40.26933101650739</v>
      </c>
      <c r="W86" s="29">
        <f t="shared" si="50"/>
        <v>47.66030130490053</v>
      </c>
      <c r="X86" s="29">
        <f t="shared" si="50"/>
        <v>22.45941263288486</v>
      </c>
      <c r="Y86" s="29">
        <f t="shared" si="50"/>
        <v>16.97744637121034</v>
      </c>
      <c r="Z86" s="29">
        <f t="shared" si="50"/>
        <v>2.432242464190729</v>
      </c>
      <c r="AA86" s="29">
        <f t="shared" si="50"/>
        <v>24.23591153317506</v>
      </c>
      <c r="AB86" s="29">
        <f t="shared" si="50"/>
        <v>3.962266392614858</v>
      </c>
      <c r="AC86" s="29">
        <f t="shared" si="50"/>
        <v>2.728191933658961</v>
      </c>
      <c r="AD86" s="29">
        <f t="shared" si="50"/>
        <v>0</v>
      </c>
      <c r="AE86" s="29">
        <f t="shared" si="50"/>
        <v>4.688132333694472</v>
      </c>
      <c r="AF86" s="29">
        <f t="shared" si="50"/>
        <v>38.348049527825616</v>
      </c>
      <c r="AG86" s="29">
        <f t="shared" si="50"/>
        <v>1.1272973228506804</v>
      </c>
      <c r="AH86" s="29">
        <f t="shared" si="50"/>
        <v>39.80850505823527</v>
      </c>
      <c r="AI86" s="29">
        <f t="shared" si="50"/>
        <v>2.130733887991206</v>
      </c>
      <c r="AJ86" s="29">
        <f t="shared" si="50"/>
        <v>4.67118508516783</v>
      </c>
      <c r="AK86" s="29">
        <f t="shared" si="50"/>
        <v>0</v>
      </c>
      <c r="AL86" s="29">
        <f t="shared" si="50"/>
        <v>1.4303314015387878</v>
      </c>
      <c r="AM86" s="29">
        <f t="shared" si="50"/>
        <v>2.106306903375334</v>
      </c>
      <c r="AN86" s="29">
        <f t="shared" si="50"/>
        <v>28.647900942801567</v>
      </c>
      <c r="AO86" s="29">
        <f t="shared" si="50"/>
        <v>1.8198192100206971</v>
      </c>
      <c r="AP86" s="29">
        <f t="shared" si="50"/>
        <v>28.60448081831003</v>
      </c>
      <c r="AQ86" s="29">
        <f t="shared" si="50"/>
        <v>4.778468122922024</v>
      </c>
      <c r="AR86" s="29">
        <f t="shared" si="50"/>
        <v>3.7567867152074585</v>
      </c>
      <c r="AS86" s="29">
        <f t="shared" si="50"/>
        <v>0</v>
      </c>
      <c r="AT86" s="30">
        <f t="shared" si="50"/>
        <v>1.2579467798465254</v>
      </c>
    </row>
    <row r="87" spans="1:46" ht="12.75">
      <c r="A87" s="67" t="s">
        <v>180</v>
      </c>
      <c r="B87" s="29">
        <f>IF(B40=0,0,B74*100/B40)</f>
        <v>3.7636602342237104</v>
      </c>
      <c r="C87" s="29">
        <f aca="true" t="shared" si="51" ref="C87:AT87">IF(C40=0,0,C74*100/C40)</f>
        <v>0</v>
      </c>
      <c r="D87" s="29">
        <f t="shared" si="51"/>
        <v>0</v>
      </c>
      <c r="E87" s="29">
        <f t="shared" si="51"/>
        <v>0</v>
      </c>
      <c r="F87" s="29">
        <f t="shared" si="51"/>
        <v>0</v>
      </c>
      <c r="G87" s="29">
        <f t="shared" si="51"/>
        <v>0</v>
      </c>
      <c r="H87" s="29">
        <f t="shared" si="51"/>
        <v>0</v>
      </c>
      <c r="I87" s="29">
        <f t="shared" si="51"/>
        <v>0</v>
      </c>
      <c r="J87" s="29">
        <f t="shared" si="51"/>
        <v>0</v>
      </c>
      <c r="K87" s="29">
        <f t="shared" si="51"/>
        <v>0</v>
      </c>
      <c r="L87" s="29">
        <f t="shared" si="51"/>
        <v>0</v>
      </c>
      <c r="M87" s="29">
        <f t="shared" si="51"/>
        <v>0</v>
      </c>
      <c r="N87" s="29">
        <f t="shared" si="51"/>
        <v>0</v>
      </c>
      <c r="O87" s="29">
        <f t="shared" si="51"/>
        <v>0</v>
      </c>
      <c r="P87" s="29">
        <f t="shared" si="51"/>
        <v>0</v>
      </c>
      <c r="Q87" s="29">
        <f t="shared" si="51"/>
        <v>0</v>
      </c>
      <c r="R87" s="29">
        <f t="shared" si="51"/>
        <v>0</v>
      </c>
      <c r="S87" s="29">
        <f t="shared" si="51"/>
        <v>0</v>
      </c>
      <c r="T87" s="29">
        <f t="shared" si="51"/>
        <v>0</v>
      </c>
      <c r="U87" s="29">
        <f t="shared" si="51"/>
        <v>0</v>
      </c>
      <c r="V87" s="29">
        <f t="shared" si="51"/>
        <v>0</v>
      </c>
      <c r="W87" s="29">
        <f t="shared" si="51"/>
        <v>0</v>
      </c>
      <c r="X87" s="29">
        <f t="shared" si="51"/>
        <v>0</v>
      </c>
      <c r="Y87" s="29">
        <f t="shared" si="51"/>
        <v>0</v>
      </c>
      <c r="Z87" s="29">
        <f t="shared" si="51"/>
        <v>0</v>
      </c>
      <c r="AA87" s="29">
        <f t="shared" si="51"/>
        <v>0</v>
      </c>
      <c r="AB87" s="29">
        <f t="shared" si="51"/>
        <v>0</v>
      </c>
      <c r="AC87" s="29">
        <f t="shared" si="51"/>
        <v>0</v>
      </c>
      <c r="AD87" s="29">
        <f t="shared" si="51"/>
        <v>0</v>
      </c>
      <c r="AE87" s="29">
        <f t="shared" si="51"/>
        <v>0</v>
      </c>
      <c r="AF87" s="29">
        <f t="shared" si="51"/>
        <v>0</v>
      </c>
      <c r="AG87" s="29">
        <f t="shared" si="51"/>
        <v>0</v>
      </c>
      <c r="AH87" s="29">
        <f t="shared" si="51"/>
        <v>0</v>
      </c>
      <c r="AI87" s="29">
        <f t="shared" si="51"/>
        <v>0</v>
      </c>
      <c r="AJ87" s="29">
        <f t="shared" si="51"/>
        <v>0</v>
      </c>
      <c r="AK87" s="29">
        <f t="shared" si="51"/>
        <v>0</v>
      </c>
      <c r="AL87" s="29">
        <f t="shared" si="51"/>
        <v>0</v>
      </c>
      <c r="AM87" s="29">
        <f t="shared" si="51"/>
        <v>0</v>
      </c>
      <c r="AN87" s="29">
        <f t="shared" si="51"/>
        <v>0</v>
      </c>
      <c r="AO87" s="29">
        <f t="shared" si="51"/>
        <v>0.022790472260747617</v>
      </c>
      <c r="AP87" s="29">
        <f t="shared" si="51"/>
        <v>0</v>
      </c>
      <c r="AQ87" s="29">
        <f t="shared" si="51"/>
        <v>0</v>
      </c>
      <c r="AR87" s="29">
        <f t="shared" si="51"/>
        <v>0</v>
      </c>
      <c r="AS87" s="29">
        <f t="shared" si="51"/>
        <v>0</v>
      </c>
      <c r="AT87" s="30">
        <f t="shared" si="51"/>
        <v>0</v>
      </c>
    </row>
    <row r="88" spans="1:46" ht="12.75">
      <c r="A88" s="68" t="s">
        <v>189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1"/>
    </row>
    <row r="89" spans="1:46" ht="12.75">
      <c r="A89" s="70" t="s">
        <v>190</v>
      </c>
      <c r="B89" s="23">
        <v>11197291000</v>
      </c>
      <c r="C89" s="23">
        <v>14178811892</v>
      </c>
      <c r="D89" s="23">
        <v>690551000</v>
      </c>
      <c r="E89" s="23">
        <v>673742436</v>
      </c>
      <c r="F89" s="23">
        <v>102899617</v>
      </c>
      <c r="G89" s="23">
        <v>661804169</v>
      </c>
      <c r="H89" s="23">
        <v>719833410</v>
      </c>
      <c r="I89" s="23">
        <v>327215510</v>
      </c>
      <c r="J89" s="23">
        <v>246114000</v>
      </c>
      <c r="K89" s="23">
        <v>2585217040</v>
      </c>
      <c r="L89" s="23">
        <v>198261146</v>
      </c>
      <c r="M89" s="23">
        <v>33640119</v>
      </c>
      <c r="N89" s="23">
        <v>0</v>
      </c>
      <c r="O89" s="23">
        <v>592148000</v>
      </c>
      <c r="P89" s="23">
        <v>235000000</v>
      </c>
      <c r="Q89" s="23">
        <v>0</v>
      </c>
      <c r="R89" s="23">
        <v>239679337</v>
      </c>
      <c r="S89" s="23">
        <v>323849489</v>
      </c>
      <c r="T89" s="23">
        <v>245626803</v>
      </c>
      <c r="U89" s="23">
        <v>4487156068</v>
      </c>
      <c r="V89" s="23">
        <v>0</v>
      </c>
      <c r="W89" s="23">
        <v>87473103</v>
      </c>
      <c r="X89" s="23">
        <v>154516360</v>
      </c>
      <c r="Y89" s="23">
        <v>966055814</v>
      </c>
      <c r="Z89" s="23">
        <v>0</v>
      </c>
      <c r="AA89" s="23">
        <v>457163740</v>
      </c>
      <c r="AB89" s="23">
        <v>348520820</v>
      </c>
      <c r="AC89" s="23">
        <v>136236431</v>
      </c>
      <c r="AD89" s="23">
        <v>4520739187</v>
      </c>
      <c r="AE89" s="23">
        <v>287933000</v>
      </c>
      <c r="AF89" s="23">
        <v>317980514</v>
      </c>
      <c r="AG89" s="23">
        <v>217630163</v>
      </c>
      <c r="AH89" s="23">
        <v>378271196</v>
      </c>
      <c r="AI89" s="23">
        <v>1469379168</v>
      </c>
      <c r="AJ89" s="23">
        <v>436897794</v>
      </c>
      <c r="AK89" s="23">
        <v>0</v>
      </c>
      <c r="AL89" s="23">
        <v>299460000</v>
      </c>
      <c r="AM89" s="23">
        <v>193899950</v>
      </c>
      <c r="AN89" s="23">
        <v>1822691000</v>
      </c>
      <c r="AO89" s="23">
        <v>0</v>
      </c>
      <c r="AP89" s="23">
        <v>830541925</v>
      </c>
      <c r="AQ89" s="23">
        <v>230935258</v>
      </c>
      <c r="AR89" s="23">
        <v>439574287</v>
      </c>
      <c r="AS89" s="23">
        <v>211450235</v>
      </c>
      <c r="AT89" s="24">
        <v>2931870080</v>
      </c>
    </row>
    <row r="90" spans="1:46" ht="12.75">
      <c r="A90" s="70" t="s">
        <v>191</v>
      </c>
      <c r="B90" s="23">
        <v>745426630</v>
      </c>
      <c r="C90" s="23">
        <v>752558215</v>
      </c>
      <c r="D90" s="23">
        <v>0</v>
      </c>
      <c r="E90" s="23">
        <v>1290000</v>
      </c>
      <c r="F90" s="23">
        <v>0</v>
      </c>
      <c r="G90" s="23">
        <v>448000</v>
      </c>
      <c r="H90" s="23">
        <v>0</v>
      </c>
      <c r="I90" s="23">
        <v>23620000</v>
      </c>
      <c r="J90" s="23">
        <v>9212000</v>
      </c>
      <c r="K90" s="23">
        <v>0</v>
      </c>
      <c r="L90" s="23">
        <v>0</v>
      </c>
      <c r="M90" s="23">
        <v>0</v>
      </c>
      <c r="N90" s="23">
        <v>0</v>
      </c>
      <c r="O90" s="23">
        <v>68709650</v>
      </c>
      <c r="P90" s="23">
        <v>0</v>
      </c>
      <c r="Q90" s="23">
        <v>30701150</v>
      </c>
      <c r="R90" s="23">
        <v>0</v>
      </c>
      <c r="S90" s="23">
        <v>0</v>
      </c>
      <c r="T90" s="23">
        <v>6016279</v>
      </c>
      <c r="U90" s="23">
        <v>0</v>
      </c>
      <c r="V90" s="23">
        <v>0</v>
      </c>
      <c r="W90" s="23">
        <v>0</v>
      </c>
      <c r="X90" s="23">
        <v>6450200</v>
      </c>
      <c r="Y90" s="23">
        <v>20500000</v>
      </c>
      <c r="Z90" s="23">
        <v>1504792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17915000</v>
      </c>
      <c r="AG90" s="23">
        <v>0</v>
      </c>
      <c r="AH90" s="23">
        <v>4629550</v>
      </c>
      <c r="AI90" s="23">
        <v>87290117</v>
      </c>
      <c r="AJ90" s="23">
        <v>0</v>
      </c>
      <c r="AK90" s="23">
        <v>0</v>
      </c>
      <c r="AL90" s="23">
        <v>0</v>
      </c>
      <c r="AM90" s="23">
        <v>0</v>
      </c>
      <c r="AN90" s="23">
        <v>177897750</v>
      </c>
      <c r="AO90" s="23">
        <v>61750000</v>
      </c>
      <c r="AP90" s="23">
        <v>0</v>
      </c>
      <c r="AQ90" s="23">
        <v>0</v>
      </c>
      <c r="AR90" s="23">
        <v>0</v>
      </c>
      <c r="AS90" s="23">
        <v>0</v>
      </c>
      <c r="AT90" s="24">
        <v>0</v>
      </c>
    </row>
    <row r="91" spans="1:46" ht="12.75">
      <c r="A91" s="70" t="s">
        <v>192</v>
      </c>
      <c r="B91" s="23">
        <v>372009710</v>
      </c>
      <c r="C91" s="23">
        <v>524729090</v>
      </c>
      <c r="D91" s="23">
        <v>14677918</v>
      </c>
      <c r="E91" s="23">
        <v>4225530</v>
      </c>
      <c r="F91" s="23">
        <v>537478</v>
      </c>
      <c r="G91" s="23">
        <v>23657300</v>
      </c>
      <c r="H91" s="23">
        <v>0</v>
      </c>
      <c r="I91" s="23">
        <v>5959426</v>
      </c>
      <c r="J91" s="23">
        <v>2646000</v>
      </c>
      <c r="K91" s="23">
        <v>40194853</v>
      </c>
      <c r="L91" s="23">
        <v>1631947</v>
      </c>
      <c r="M91" s="23">
        <v>1437500</v>
      </c>
      <c r="N91" s="23">
        <v>29365624</v>
      </c>
      <c r="O91" s="23">
        <v>7455000</v>
      </c>
      <c r="P91" s="23">
        <v>4501850</v>
      </c>
      <c r="Q91" s="23">
        <v>7459150</v>
      </c>
      <c r="R91" s="23">
        <v>9005045</v>
      </c>
      <c r="S91" s="23">
        <v>11270000</v>
      </c>
      <c r="T91" s="23">
        <v>1043000</v>
      </c>
      <c r="U91" s="23">
        <v>0</v>
      </c>
      <c r="V91" s="23">
        <v>0</v>
      </c>
      <c r="W91" s="23">
        <v>0</v>
      </c>
      <c r="X91" s="23">
        <v>3863565</v>
      </c>
      <c r="Y91" s="23">
        <v>0</v>
      </c>
      <c r="Z91" s="23">
        <v>8773878</v>
      </c>
      <c r="AA91" s="23">
        <v>12386154</v>
      </c>
      <c r="AB91" s="23">
        <v>7135000</v>
      </c>
      <c r="AC91" s="23">
        <v>2478000</v>
      </c>
      <c r="AD91" s="23">
        <v>31715843</v>
      </c>
      <c r="AE91" s="23">
        <v>10885078</v>
      </c>
      <c r="AF91" s="23">
        <v>10346320</v>
      </c>
      <c r="AG91" s="23">
        <v>5510900</v>
      </c>
      <c r="AH91" s="23">
        <v>1303000</v>
      </c>
      <c r="AI91" s="23">
        <v>10520930</v>
      </c>
      <c r="AJ91" s="23">
        <v>25655631</v>
      </c>
      <c r="AK91" s="23">
        <v>0</v>
      </c>
      <c r="AL91" s="23">
        <v>23774376</v>
      </c>
      <c r="AM91" s="23">
        <v>4577405</v>
      </c>
      <c r="AN91" s="23">
        <v>32876515</v>
      </c>
      <c r="AO91" s="23">
        <v>68944899</v>
      </c>
      <c r="AP91" s="23">
        <v>10475500</v>
      </c>
      <c r="AQ91" s="23">
        <v>4007484</v>
      </c>
      <c r="AR91" s="23">
        <v>23509200</v>
      </c>
      <c r="AS91" s="23">
        <v>3600000</v>
      </c>
      <c r="AT91" s="24">
        <v>0</v>
      </c>
    </row>
    <row r="92" spans="1:46" ht="12.75">
      <c r="A92" s="70" t="s">
        <v>193</v>
      </c>
      <c r="B92" s="16">
        <f>IF(B176=0,0,B90*100/B176)</f>
        <v>104.66341470773352</v>
      </c>
      <c r="C92" s="16">
        <f aca="true" t="shared" si="52" ref="C92:AT92">IF(C176=0,0,C90*100/C176)</f>
        <v>86.13004353539763</v>
      </c>
      <c r="D92" s="16">
        <f t="shared" si="52"/>
        <v>0</v>
      </c>
      <c r="E92" s="16">
        <f t="shared" si="52"/>
        <v>3.5052633295110565</v>
      </c>
      <c r="F92" s="16">
        <f t="shared" si="52"/>
        <v>0</v>
      </c>
      <c r="G92" s="16">
        <f t="shared" si="52"/>
        <v>1.4221415890514906</v>
      </c>
      <c r="H92" s="16">
        <f t="shared" si="52"/>
        <v>0</v>
      </c>
      <c r="I92" s="16">
        <f t="shared" si="52"/>
        <v>134.97142857142856</v>
      </c>
      <c r="J92" s="16">
        <f t="shared" si="52"/>
        <v>57.575</v>
      </c>
      <c r="K92" s="16">
        <f t="shared" si="52"/>
        <v>0</v>
      </c>
      <c r="L92" s="16">
        <f t="shared" si="52"/>
        <v>0</v>
      </c>
      <c r="M92" s="16">
        <f t="shared" si="52"/>
        <v>0</v>
      </c>
      <c r="N92" s="16">
        <f t="shared" si="52"/>
        <v>0</v>
      </c>
      <c r="O92" s="16">
        <f t="shared" si="52"/>
        <v>145.88281089816178</v>
      </c>
      <c r="P92" s="16">
        <f t="shared" si="52"/>
        <v>0</v>
      </c>
      <c r="Q92" s="16">
        <f t="shared" si="52"/>
        <v>116.64473169297217</v>
      </c>
      <c r="R92" s="16">
        <f t="shared" si="52"/>
        <v>0</v>
      </c>
      <c r="S92" s="16">
        <f t="shared" si="52"/>
        <v>0</v>
      </c>
      <c r="T92" s="16">
        <f t="shared" si="52"/>
        <v>200.54263333333333</v>
      </c>
      <c r="U92" s="16">
        <f t="shared" si="52"/>
        <v>0</v>
      </c>
      <c r="V92" s="16">
        <f t="shared" si="52"/>
        <v>0</v>
      </c>
      <c r="W92" s="16">
        <f t="shared" si="52"/>
        <v>0</v>
      </c>
      <c r="X92" s="16">
        <f t="shared" si="52"/>
        <v>54.80197389739723</v>
      </c>
      <c r="Y92" s="16">
        <f t="shared" si="52"/>
        <v>76.91620208655272</v>
      </c>
      <c r="Z92" s="16">
        <f t="shared" si="52"/>
        <v>0</v>
      </c>
      <c r="AA92" s="16">
        <f t="shared" si="52"/>
        <v>0</v>
      </c>
      <c r="AB92" s="16">
        <f t="shared" si="52"/>
        <v>0</v>
      </c>
      <c r="AC92" s="16">
        <f t="shared" si="52"/>
        <v>0</v>
      </c>
      <c r="AD92" s="16">
        <f t="shared" si="52"/>
        <v>0</v>
      </c>
      <c r="AE92" s="16">
        <f t="shared" si="52"/>
        <v>0</v>
      </c>
      <c r="AF92" s="16">
        <f t="shared" si="52"/>
        <v>93.63961965222512</v>
      </c>
      <c r="AG92" s="16">
        <f t="shared" si="52"/>
        <v>0</v>
      </c>
      <c r="AH92" s="16">
        <f t="shared" si="52"/>
        <v>51.09950780761582</v>
      </c>
      <c r="AI92" s="16">
        <f t="shared" si="52"/>
        <v>183.19603128544972</v>
      </c>
      <c r="AJ92" s="16">
        <f t="shared" si="52"/>
        <v>0</v>
      </c>
      <c r="AK92" s="16">
        <f t="shared" si="52"/>
        <v>0</v>
      </c>
      <c r="AL92" s="16">
        <f t="shared" si="52"/>
        <v>0</v>
      </c>
      <c r="AM92" s="16">
        <f t="shared" si="52"/>
        <v>0</v>
      </c>
      <c r="AN92" s="16">
        <f t="shared" si="52"/>
        <v>86.77939024390244</v>
      </c>
      <c r="AO92" s="16">
        <f t="shared" si="52"/>
        <v>37.31117824773414</v>
      </c>
      <c r="AP92" s="16">
        <f t="shared" si="52"/>
        <v>0</v>
      </c>
      <c r="AQ92" s="16">
        <f t="shared" si="52"/>
        <v>0</v>
      </c>
      <c r="AR92" s="16">
        <f t="shared" si="52"/>
        <v>0</v>
      </c>
      <c r="AS92" s="16">
        <f t="shared" si="52"/>
        <v>0</v>
      </c>
      <c r="AT92" s="17">
        <f t="shared" si="52"/>
        <v>0</v>
      </c>
    </row>
    <row r="93" spans="1:46" ht="12.75">
      <c r="A93" s="70" t="s">
        <v>194</v>
      </c>
      <c r="B93" s="16">
        <f>IF(B89=0,0,B91*100/B89)</f>
        <v>3.3223188537298887</v>
      </c>
      <c r="C93" s="16">
        <f aca="true" t="shared" si="53" ref="C93:AT93">IF(C89=0,0,C91*100/C89)</f>
        <v>3.7007973164244024</v>
      </c>
      <c r="D93" s="16">
        <f t="shared" si="53"/>
        <v>2.125537143527415</v>
      </c>
      <c r="E93" s="16">
        <f t="shared" si="53"/>
        <v>0.6271729038008822</v>
      </c>
      <c r="F93" s="16">
        <f t="shared" si="53"/>
        <v>0.5223323620339617</v>
      </c>
      <c r="G93" s="16">
        <f t="shared" si="53"/>
        <v>3.5746677201726724</v>
      </c>
      <c r="H93" s="16">
        <f t="shared" si="53"/>
        <v>0</v>
      </c>
      <c r="I93" s="16">
        <f t="shared" si="53"/>
        <v>1.821254133094119</v>
      </c>
      <c r="J93" s="16">
        <f t="shared" si="53"/>
        <v>1.0751115336795143</v>
      </c>
      <c r="K93" s="16">
        <f t="shared" si="53"/>
        <v>1.5547960723638121</v>
      </c>
      <c r="L93" s="16">
        <f t="shared" si="53"/>
        <v>0.8231300145919664</v>
      </c>
      <c r="M93" s="16">
        <f t="shared" si="53"/>
        <v>4.2731715663669325</v>
      </c>
      <c r="N93" s="16">
        <f t="shared" si="53"/>
        <v>0</v>
      </c>
      <c r="O93" s="16">
        <f t="shared" si="53"/>
        <v>1.2589757965913926</v>
      </c>
      <c r="P93" s="16">
        <f t="shared" si="53"/>
        <v>1.9156808510638297</v>
      </c>
      <c r="Q93" s="16">
        <f t="shared" si="53"/>
        <v>0</v>
      </c>
      <c r="R93" s="16">
        <f t="shared" si="53"/>
        <v>3.7571219583271795</v>
      </c>
      <c r="S93" s="16">
        <f t="shared" si="53"/>
        <v>3.480011666777711</v>
      </c>
      <c r="T93" s="16">
        <f t="shared" si="53"/>
        <v>0.4246279262935324</v>
      </c>
      <c r="U93" s="16">
        <f t="shared" si="53"/>
        <v>0</v>
      </c>
      <c r="V93" s="16">
        <f t="shared" si="53"/>
        <v>0</v>
      </c>
      <c r="W93" s="16">
        <f t="shared" si="53"/>
        <v>0</v>
      </c>
      <c r="X93" s="16">
        <f t="shared" si="53"/>
        <v>2.5004245505136153</v>
      </c>
      <c r="Y93" s="16">
        <f t="shared" si="53"/>
        <v>0</v>
      </c>
      <c r="Z93" s="16">
        <f t="shared" si="53"/>
        <v>0</v>
      </c>
      <c r="AA93" s="16">
        <f t="shared" si="53"/>
        <v>2.7093474211231188</v>
      </c>
      <c r="AB93" s="16">
        <f t="shared" si="53"/>
        <v>2.047223462862276</v>
      </c>
      <c r="AC93" s="16">
        <f t="shared" si="53"/>
        <v>1.8188967384208707</v>
      </c>
      <c r="AD93" s="16">
        <f t="shared" si="53"/>
        <v>0.7015632109722945</v>
      </c>
      <c r="AE93" s="16">
        <f t="shared" si="53"/>
        <v>3.7804204450340877</v>
      </c>
      <c r="AF93" s="16">
        <f t="shared" si="53"/>
        <v>3.2537591281458207</v>
      </c>
      <c r="AG93" s="16">
        <f t="shared" si="53"/>
        <v>2.5322317109140795</v>
      </c>
      <c r="AH93" s="16">
        <f t="shared" si="53"/>
        <v>0.34446186063820733</v>
      </c>
      <c r="AI93" s="16">
        <f t="shared" si="53"/>
        <v>0.7160119204847745</v>
      </c>
      <c r="AJ93" s="16">
        <f t="shared" si="53"/>
        <v>5.872227178148672</v>
      </c>
      <c r="AK93" s="16">
        <f t="shared" si="53"/>
        <v>0</v>
      </c>
      <c r="AL93" s="16">
        <f t="shared" si="53"/>
        <v>7.939082348226808</v>
      </c>
      <c r="AM93" s="16">
        <f t="shared" si="53"/>
        <v>2.360704579861934</v>
      </c>
      <c r="AN93" s="16">
        <f t="shared" si="53"/>
        <v>1.803734972082487</v>
      </c>
      <c r="AO93" s="16">
        <f t="shared" si="53"/>
        <v>0</v>
      </c>
      <c r="AP93" s="16">
        <f t="shared" si="53"/>
        <v>1.2612849134617738</v>
      </c>
      <c r="AQ93" s="16">
        <f t="shared" si="53"/>
        <v>1.735327916017051</v>
      </c>
      <c r="AR93" s="16">
        <f t="shared" si="53"/>
        <v>5.3481745168593084</v>
      </c>
      <c r="AS93" s="16">
        <f t="shared" si="53"/>
        <v>1.7025282568260092</v>
      </c>
      <c r="AT93" s="17">
        <f t="shared" si="53"/>
        <v>0</v>
      </c>
    </row>
    <row r="94" spans="1:46" ht="12.75">
      <c r="A94" s="70" t="s">
        <v>195</v>
      </c>
      <c r="B94" s="16">
        <f>IF(B89=0,0,(B91+B90)*100/B89)</f>
        <v>9.979523975933107</v>
      </c>
      <c r="C94" s="16">
        <f aca="true" t="shared" si="54" ref="C94:AT94">IF(C89=0,0,(C91+C90)*100/C89)</f>
        <v>9.008422671300645</v>
      </c>
      <c r="D94" s="16">
        <f t="shared" si="54"/>
        <v>2.125537143527415</v>
      </c>
      <c r="E94" s="16">
        <f t="shared" si="54"/>
        <v>0.8186407305357859</v>
      </c>
      <c r="F94" s="16">
        <f t="shared" si="54"/>
        <v>0.5223323620339617</v>
      </c>
      <c r="G94" s="16">
        <f t="shared" si="54"/>
        <v>3.642361461159064</v>
      </c>
      <c r="H94" s="16">
        <f t="shared" si="54"/>
        <v>0</v>
      </c>
      <c r="I94" s="16">
        <f t="shared" si="54"/>
        <v>9.03973836692521</v>
      </c>
      <c r="J94" s="16">
        <f t="shared" si="54"/>
        <v>4.818092428711898</v>
      </c>
      <c r="K94" s="16">
        <f t="shared" si="54"/>
        <v>1.5547960723638121</v>
      </c>
      <c r="L94" s="16">
        <f t="shared" si="54"/>
        <v>0.8231300145919664</v>
      </c>
      <c r="M94" s="16">
        <f t="shared" si="54"/>
        <v>4.2731715663669325</v>
      </c>
      <c r="N94" s="16">
        <f t="shared" si="54"/>
        <v>0</v>
      </c>
      <c r="O94" s="16">
        <f t="shared" si="54"/>
        <v>12.862434729155549</v>
      </c>
      <c r="P94" s="16">
        <f t="shared" si="54"/>
        <v>1.9156808510638297</v>
      </c>
      <c r="Q94" s="16">
        <f t="shared" si="54"/>
        <v>0</v>
      </c>
      <c r="R94" s="16">
        <f t="shared" si="54"/>
        <v>3.7571219583271795</v>
      </c>
      <c r="S94" s="16">
        <f t="shared" si="54"/>
        <v>3.480011666777711</v>
      </c>
      <c r="T94" s="16">
        <f t="shared" si="54"/>
        <v>2.873985621186463</v>
      </c>
      <c r="U94" s="16">
        <f t="shared" si="54"/>
        <v>0</v>
      </c>
      <c r="V94" s="16">
        <f t="shared" si="54"/>
        <v>0</v>
      </c>
      <c r="W94" s="16">
        <f t="shared" si="54"/>
        <v>0</v>
      </c>
      <c r="X94" s="16">
        <f t="shared" si="54"/>
        <v>6.674869250091058</v>
      </c>
      <c r="Y94" s="16">
        <f t="shared" si="54"/>
        <v>2.122030601432724</v>
      </c>
      <c r="Z94" s="16">
        <f t="shared" si="54"/>
        <v>0</v>
      </c>
      <c r="AA94" s="16">
        <f t="shared" si="54"/>
        <v>2.7093474211231188</v>
      </c>
      <c r="AB94" s="16">
        <f t="shared" si="54"/>
        <v>2.047223462862276</v>
      </c>
      <c r="AC94" s="16">
        <f t="shared" si="54"/>
        <v>1.8188967384208707</v>
      </c>
      <c r="AD94" s="16">
        <f t="shared" si="54"/>
        <v>0.7015632109722945</v>
      </c>
      <c r="AE94" s="16">
        <f t="shared" si="54"/>
        <v>3.7804204450340877</v>
      </c>
      <c r="AF94" s="16">
        <f t="shared" si="54"/>
        <v>8.887752159555287</v>
      </c>
      <c r="AG94" s="16">
        <f t="shared" si="54"/>
        <v>2.5322317109140795</v>
      </c>
      <c r="AH94" s="16">
        <f t="shared" si="54"/>
        <v>1.568332472240366</v>
      </c>
      <c r="AI94" s="16">
        <f t="shared" si="54"/>
        <v>6.656624044366471</v>
      </c>
      <c r="AJ94" s="16">
        <f t="shared" si="54"/>
        <v>5.872227178148672</v>
      </c>
      <c r="AK94" s="16">
        <f t="shared" si="54"/>
        <v>0</v>
      </c>
      <c r="AL94" s="16">
        <f t="shared" si="54"/>
        <v>7.939082348226808</v>
      </c>
      <c r="AM94" s="16">
        <f t="shared" si="54"/>
        <v>2.360704579861934</v>
      </c>
      <c r="AN94" s="16">
        <f t="shared" si="54"/>
        <v>11.563905511137104</v>
      </c>
      <c r="AO94" s="16">
        <f t="shared" si="54"/>
        <v>0</v>
      </c>
      <c r="AP94" s="16">
        <f t="shared" si="54"/>
        <v>1.2612849134617738</v>
      </c>
      <c r="AQ94" s="16">
        <f t="shared" si="54"/>
        <v>1.735327916017051</v>
      </c>
      <c r="AR94" s="16">
        <f t="shared" si="54"/>
        <v>5.3481745168593084</v>
      </c>
      <c r="AS94" s="16">
        <f t="shared" si="54"/>
        <v>1.7025282568260092</v>
      </c>
      <c r="AT94" s="17">
        <f t="shared" si="54"/>
        <v>0</v>
      </c>
    </row>
    <row r="95" spans="1:46" ht="12.75">
      <c r="A95" s="70" t="s">
        <v>196</v>
      </c>
      <c r="B95" s="16">
        <f>IF(B89=0,0,B176*100/B89)</f>
        <v>6.36058468070536</v>
      </c>
      <c r="C95" s="16">
        <f aca="true" t="shared" si="55" ref="C95:AT95">IF(C89=0,0,C176*100/C89)</f>
        <v>6.16233910609243</v>
      </c>
      <c r="D95" s="16">
        <f t="shared" si="55"/>
        <v>6.245042002690605</v>
      </c>
      <c r="E95" s="16">
        <f t="shared" si="55"/>
        <v>5.462295089870219</v>
      </c>
      <c r="F95" s="16">
        <f t="shared" si="55"/>
        <v>4.0848344459824375</v>
      </c>
      <c r="G95" s="16">
        <f t="shared" si="55"/>
        <v>4.759986031456989</v>
      </c>
      <c r="H95" s="16">
        <f t="shared" si="55"/>
        <v>0.682645724932384</v>
      </c>
      <c r="I95" s="16">
        <f t="shared" si="55"/>
        <v>5.348157243524306</v>
      </c>
      <c r="J95" s="16">
        <f t="shared" si="55"/>
        <v>6.501052357850427</v>
      </c>
      <c r="K95" s="16">
        <f t="shared" si="55"/>
        <v>3.122128113467796</v>
      </c>
      <c r="L95" s="16">
        <f t="shared" si="55"/>
        <v>11.269874330293643</v>
      </c>
      <c r="M95" s="16">
        <f t="shared" si="55"/>
        <v>5.594510530714829</v>
      </c>
      <c r="N95" s="16">
        <f t="shared" si="55"/>
        <v>0</v>
      </c>
      <c r="O95" s="16">
        <f t="shared" si="55"/>
        <v>7.953958976472098</v>
      </c>
      <c r="P95" s="16">
        <f t="shared" si="55"/>
        <v>9.787234042553191</v>
      </c>
      <c r="Q95" s="16">
        <f t="shared" si="55"/>
        <v>0</v>
      </c>
      <c r="R95" s="16">
        <f t="shared" si="55"/>
        <v>6.639847305652385</v>
      </c>
      <c r="S95" s="16">
        <f t="shared" si="55"/>
        <v>6.175708370501705</v>
      </c>
      <c r="T95" s="16">
        <f t="shared" si="55"/>
        <v>1.2213650804224325</v>
      </c>
      <c r="U95" s="16">
        <f t="shared" si="55"/>
        <v>3.9308331006774333</v>
      </c>
      <c r="V95" s="16">
        <f t="shared" si="55"/>
        <v>0</v>
      </c>
      <c r="W95" s="16">
        <f t="shared" si="55"/>
        <v>8.54020235225907</v>
      </c>
      <c r="X95" s="16">
        <f t="shared" si="55"/>
        <v>7.617325440490573</v>
      </c>
      <c r="Y95" s="16">
        <f t="shared" si="55"/>
        <v>2.7588863514670594</v>
      </c>
      <c r="Z95" s="16">
        <f t="shared" si="55"/>
        <v>0</v>
      </c>
      <c r="AA95" s="16">
        <f t="shared" si="55"/>
        <v>5.359790126837268</v>
      </c>
      <c r="AB95" s="16">
        <f t="shared" si="55"/>
        <v>11.47707617582215</v>
      </c>
      <c r="AC95" s="16">
        <f t="shared" si="55"/>
        <v>6.677362239473228</v>
      </c>
      <c r="AD95" s="16">
        <f t="shared" si="55"/>
        <v>2.553431977052473</v>
      </c>
      <c r="AE95" s="16">
        <f t="shared" si="55"/>
        <v>11.734394807125268</v>
      </c>
      <c r="AF95" s="16">
        <f t="shared" si="55"/>
        <v>6.016676543896649</v>
      </c>
      <c r="AG95" s="16">
        <f t="shared" si="55"/>
        <v>0.5743689122725144</v>
      </c>
      <c r="AH95" s="16">
        <f t="shared" si="55"/>
        <v>2.3950731897651547</v>
      </c>
      <c r="AI95" s="16">
        <f t="shared" si="55"/>
        <v>3.24276245625935</v>
      </c>
      <c r="AJ95" s="16">
        <f t="shared" si="55"/>
        <v>0</v>
      </c>
      <c r="AK95" s="16">
        <f t="shared" si="55"/>
        <v>0</v>
      </c>
      <c r="AL95" s="16">
        <f t="shared" si="55"/>
        <v>15.669820343284579</v>
      </c>
      <c r="AM95" s="16">
        <f t="shared" si="55"/>
        <v>5.047448439259525</v>
      </c>
      <c r="AN95" s="16">
        <f t="shared" si="55"/>
        <v>11.247106613243824</v>
      </c>
      <c r="AO95" s="16">
        <f t="shared" si="55"/>
        <v>0</v>
      </c>
      <c r="AP95" s="16">
        <f t="shared" si="55"/>
        <v>2.5139007883316666</v>
      </c>
      <c r="AQ95" s="16">
        <f t="shared" si="55"/>
        <v>19.791261150776727</v>
      </c>
      <c r="AR95" s="16">
        <f t="shared" si="55"/>
        <v>4.663603082861851</v>
      </c>
      <c r="AS95" s="16">
        <f t="shared" si="55"/>
        <v>1.3355388325768471</v>
      </c>
      <c r="AT95" s="17">
        <f t="shared" si="55"/>
        <v>1.7906659765769704</v>
      </c>
    </row>
    <row r="96" spans="1:46" ht="12.75">
      <c r="A96" s="70" t="s">
        <v>197</v>
      </c>
      <c r="B96" s="16">
        <f>IF(B5=0,0,B91*100/B5)</f>
        <v>6.5041125739024945</v>
      </c>
      <c r="C96" s="16">
        <f aca="true" t="shared" si="56" ref="C96:AT96">IF(C5=0,0,C91*100/C5)</f>
        <v>5.905482780570817</v>
      </c>
      <c r="D96" s="16">
        <f t="shared" si="56"/>
        <v>6.003099723871411</v>
      </c>
      <c r="E96" s="16">
        <f t="shared" si="56"/>
        <v>2.323400671243861</v>
      </c>
      <c r="F96" s="16">
        <f t="shared" si="56"/>
        <v>1.1038511132039388</v>
      </c>
      <c r="G96" s="16">
        <f t="shared" si="56"/>
        <v>5.532097967940289</v>
      </c>
      <c r="H96" s="16">
        <f t="shared" si="56"/>
        <v>0</v>
      </c>
      <c r="I96" s="16">
        <f t="shared" si="56"/>
        <v>4.186113246281327</v>
      </c>
      <c r="J96" s="16">
        <f t="shared" si="56"/>
        <v>4.501948777248764</v>
      </c>
      <c r="K96" s="16">
        <f t="shared" si="56"/>
        <v>6.292828809781889</v>
      </c>
      <c r="L96" s="16">
        <f t="shared" si="56"/>
        <v>1.5129707617248613</v>
      </c>
      <c r="M96" s="16">
        <f t="shared" si="56"/>
        <v>0.9886975534636052</v>
      </c>
      <c r="N96" s="16">
        <f t="shared" si="56"/>
        <v>9.939181960530808</v>
      </c>
      <c r="O96" s="16">
        <f t="shared" si="56"/>
        <v>2.967112831814556</v>
      </c>
      <c r="P96" s="16">
        <f t="shared" si="56"/>
        <v>4.881825893214948</v>
      </c>
      <c r="Q96" s="16">
        <f t="shared" si="56"/>
        <v>3.027362656129822</v>
      </c>
      <c r="R96" s="16">
        <f t="shared" si="56"/>
        <v>6.477662907156844</v>
      </c>
      <c r="S96" s="16">
        <f t="shared" si="56"/>
        <v>4.759894572769897</v>
      </c>
      <c r="T96" s="16">
        <f t="shared" si="56"/>
        <v>1.2292281364215536</v>
      </c>
      <c r="U96" s="16">
        <f t="shared" si="56"/>
        <v>0</v>
      </c>
      <c r="V96" s="16">
        <f t="shared" si="56"/>
        <v>0</v>
      </c>
      <c r="W96" s="16">
        <f t="shared" si="56"/>
        <v>0</v>
      </c>
      <c r="X96" s="16">
        <f t="shared" si="56"/>
        <v>6.956394716930813</v>
      </c>
      <c r="Y96" s="16">
        <f t="shared" si="56"/>
        <v>0</v>
      </c>
      <c r="Z96" s="16">
        <f t="shared" si="56"/>
        <v>3.8430209160920388</v>
      </c>
      <c r="AA96" s="16">
        <f t="shared" si="56"/>
        <v>7.824878490674631</v>
      </c>
      <c r="AB96" s="16">
        <f t="shared" si="56"/>
        <v>4.609140076579554</v>
      </c>
      <c r="AC96" s="16">
        <f t="shared" si="56"/>
        <v>2.6631487596422265</v>
      </c>
      <c r="AD96" s="16">
        <f t="shared" si="56"/>
        <v>3.6265440292599016</v>
      </c>
      <c r="AE96" s="16">
        <f t="shared" si="56"/>
        <v>3.836212770716133</v>
      </c>
      <c r="AF96" s="16">
        <f t="shared" si="56"/>
        <v>5.286068952731028</v>
      </c>
      <c r="AG96" s="16">
        <f t="shared" si="56"/>
        <v>3.5750034544073372</v>
      </c>
      <c r="AH96" s="16">
        <f t="shared" si="56"/>
        <v>1.1732050518695742</v>
      </c>
      <c r="AI96" s="16">
        <f t="shared" si="56"/>
        <v>2.5301932389804747</v>
      </c>
      <c r="AJ96" s="16">
        <f t="shared" si="56"/>
        <v>9.565617053774865</v>
      </c>
      <c r="AK96" s="16">
        <f t="shared" si="56"/>
        <v>0</v>
      </c>
      <c r="AL96" s="16">
        <f t="shared" si="56"/>
        <v>8.89873276136879</v>
      </c>
      <c r="AM96" s="16">
        <f t="shared" si="56"/>
        <v>2.2663811388020525</v>
      </c>
      <c r="AN96" s="16">
        <f t="shared" si="56"/>
        <v>3.812843733115933</v>
      </c>
      <c r="AO96" s="16">
        <f t="shared" si="56"/>
        <v>4.498967767773756</v>
      </c>
      <c r="AP96" s="16">
        <f t="shared" si="56"/>
        <v>3.6124063168001403</v>
      </c>
      <c r="AQ96" s="16">
        <f t="shared" si="56"/>
        <v>1.7939143905002797</v>
      </c>
      <c r="AR96" s="16">
        <f t="shared" si="56"/>
        <v>9.315073899261359</v>
      </c>
      <c r="AS96" s="16">
        <f t="shared" si="56"/>
        <v>3.059527622702929</v>
      </c>
      <c r="AT96" s="17">
        <f t="shared" si="56"/>
        <v>0</v>
      </c>
    </row>
    <row r="97" spans="1:46" ht="12.75">
      <c r="A97" s="68" t="s">
        <v>198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1"/>
    </row>
    <row r="98" spans="1:46" ht="12.75">
      <c r="A98" s="67" t="s">
        <v>199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3"/>
    </row>
    <row r="99" spans="1:46" ht="12.75">
      <c r="A99" s="69" t="s">
        <v>200</v>
      </c>
      <c r="B99" s="31">
        <v>9.9</v>
      </c>
      <c r="C99" s="31">
        <v>9.5</v>
      </c>
      <c r="D99" s="31">
        <v>6.5</v>
      </c>
      <c r="E99" s="31">
        <v>10</v>
      </c>
      <c r="F99" s="31">
        <v>0</v>
      </c>
      <c r="G99" s="31">
        <v>-100</v>
      </c>
      <c r="H99" s="31">
        <v>0</v>
      </c>
      <c r="I99" s="31">
        <v>1.2</v>
      </c>
      <c r="J99" s="31">
        <v>10.1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4.4</v>
      </c>
      <c r="Q99" s="31">
        <v>0</v>
      </c>
      <c r="R99" s="31">
        <v>-99.6</v>
      </c>
      <c r="S99" s="31">
        <v>0</v>
      </c>
      <c r="T99" s="31">
        <v>0</v>
      </c>
      <c r="U99" s="31">
        <v>0</v>
      </c>
      <c r="V99" s="31">
        <v>-100</v>
      </c>
      <c r="W99" s="31">
        <v>0</v>
      </c>
      <c r="X99" s="31">
        <v>6</v>
      </c>
      <c r="Y99" s="31">
        <v>6</v>
      </c>
      <c r="Z99" s="31">
        <v>0</v>
      </c>
      <c r="AA99" s="31">
        <v>7.2</v>
      </c>
      <c r="AB99" s="31">
        <v>0</v>
      </c>
      <c r="AC99" s="31">
        <v>6</v>
      </c>
      <c r="AD99" s="31">
        <v>0</v>
      </c>
      <c r="AE99" s="31">
        <v>11.2</v>
      </c>
      <c r="AF99" s="31">
        <v>6</v>
      </c>
      <c r="AG99" s="31">
        <v>10</v>
      </c>
      <c r="AH99" s="31">
        <v>15.1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-100</v>
      </c>
      <c r="AO99" s="31">
        <v>0</v>
      </c>
      <c r="AP99" s="31">
        <v>0</v>
      </c>
      <c r="AQ99" s="31">
        <v>4.3</v>
      </c>
      <c r="AR99" s="31">
        <v>0</v>
      </c>
      <c r="AS99" s="31">
        <v>0</v>
      </c>
      <c r="AT99" s="32">
        <v>0</v>
      </c>
    </row>
    <row r="100" spans="1:46" ht="12.75">
      <c r="A100" s="70" t="s">
        <v>201</v>
      </c>
      <c r="B100" s="33">
        <v>0</v>
      </c>
      <c r="C100" s="33">
        <v>0</v>
      </c>
      <c r="D100" s="33">
        <v>12.2</v>
      </c>
      <c r="E100" s="33">
        <v>12.5</v>
      </c>
      <c r="F100" s="33">
        <v>0</v>
      </c>
      <c r="G100" s="33">
        <v>-100</v>
      </c>
      <c r="H100" s="33">
        <v>0</v>
      </c>
      <c r="I100" s="33">
        <v>12.2</v>
      </c>
      <c r="J100" s="33">
        <v>15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12.2</v>
      </c>
      <c r="Q100" s="33">
        <v>0</v>
      </c>
      <c r="R100" s="33">
        <v>0</v>
      </c>
      <c r="S100" s="33">
        <v>12.2</v>
      </c>
      <c r="T100" s="33">
        <v>0</v>
      </c>
      <c r="U100" s="33">
        <v>0</v>
      </c>
      <c r="V100" s="33">
        <v>0</v>
      </c>
      <c r="W100" s="33">
        <v>0</v>
      </c>
      <c r="X100" s="33">
        <v>6</v>
      </c>
      <c r="Y100" s="33">
        <v>12.2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6</v>
      </c>
      <c r="AG100" s="33">
        <v>12.2</v>
      </c>
      <c r="AH100" s="33">
        <v>19.9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4">
        <v>0</v>
      </c>
    </row>
    <row r="101" spans="1:46" ht="12.75">
      <c r="A101" s="70" t="s">
        <v>202</v>
      </c>
      <c r="B101" s="33">
        <v>12.2</v>
      </c>
      <c r="C101" s="33">
        <v>12.2</v>
      </c>
      <c r="D101" s="33">
        <v>12.2</v>
      </c>
      <c r="E101" s="33">
        <v>8.9</v>
      </c>
      <c r="F101" s="33">
        <v>0</v>
      </c>
      <c r="G101" s="33">
        <v>-100</v>
      </c>
      <c r="H101" s="33">
        <v>0</v>
      </c>
      <c r="I101" s="33">
        <v>-38.2</v>
      </c>
      <c r="J101" s="33">
        <v>15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12.2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-100</v>
      </c>
      <c r="W101" s="33">
        <v>0</v>
      </c>
      <c r="X101" s="33">
        <v>6</v>
      </c>
      <c r="Y101" s="33">
        <v>12.2</v>
      </c>
      <c r="Z101" s="33">
        <v>0</v>
      </c>
      <c r="AA101" s="33">
        <v>12.1</v>
      </c>
      <c r="AB101" s="33">
        <v>0</v>
      </c>
      <c r="AC101" s="33">
        <v>12.6</v>
      </c>
      <c r="AD101" s="33">
        <v>0</v>
      </c>
      <c r="AE101" s="33">
        <v>0</v>
      </c>
      <c r="AF101" s="33">
        <v>6</v>
      </c>
      <c r="AG101" s="33">
        <v>12.2</v>
      </c>
      <c r="AH101" s="33">
        <v>19.9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-100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4">
        <v>0</v>
      </c>
    </row>
    <row r="102" spans="1:46" ht="12.75">
      <c r="A102" s="70" t="s">
        <v>203</v>
      </c>
      <c r="B102" s="33">
        <v>0</v>
      </c>
      <c r="C102" s="33">
        <v>13</v>
      </c>
      <c r="D102" s="33">
        <v>9</v>
      </c>
      <c r="E102" s="33">
        <v>6</v>
      </c>
      <c r="F102" s="33">
        <v>0</v>
      </c>
      <c r="G102" s="33">
        <v>-100</v>
      </c>
      <c r="H102" s="33">
        <v>0</v>
      </c>
      <c r="I102" s="33">
        <v>1.2</v>
      </c>
      <c r="J102" s="33">
        <v>14.9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6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30.8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9</v>
      </c>
      <c r="AP102" s="33">
        <v>0</v>
      </c>
      <c r="AQ102" s="33">
        <v>0</v>
      </c>
      <c r="AR102" s="33">
        <v>0</v>
      </c>
      <c r="AS102" s="33">
        <v>0</v>
      </c>
      <c r="AT102" s="34">
        <v>0</v>
      </c>
    </row>
    <row r="103" spans="1:46" ht="12.75">
      <c r="A103" s="70" t="s">
        <v>204</v>
      </c>
      <c r="B103" s="33">
        <v>11</v>
      </c>
      <c r="C103" s="33">
        <v>13</v>
      </c>
      <c r="D103" s="33">
        <v>9</v>
      </c>
      <c r="E103" s="33">
        <v>6</v>
      </c>
      <c r="F103" s="33">
        <v>0</v>
      </c>
      <c r="G103" s="33">
        <v>-100</v>
      </c>
      <c r="H103" s="33">
        <v>0</v>
      </c>
      <c r="I103" s="33">
        <v>-41.4</v>
      </c>
      <c r="J103" s="33">
        <v>14.9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6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30.8</v>
      </c>
      <c r="AI103" s="33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9</v>
      </c>
      <c r="AP103" s="33">
        <v>0</v>
      </c>
      <c r="AQ103" s="33">
        <v>0</v>
      </c>
      <c r="AR103" s="33">
        <v>0</v>
      </c>
      <c r="AS103" s="33">
        <v>0</v>
      </c>
      <c r="AT103" s="34">
        <v>0</v>
      </c>
    </row>
    <row r="104" spans="1:46" ht="12.75">
      <c r="A104" s="70" t="s">
        <v>205</v>
      </c>
      <c r="B104" s="33">
        <v>9.5</v>
      </c>
      <c r="C104" s="33">
        <v>12</v>
      </c>
      <c r="D104" s="33">
        <v>5</v>
      </c>
      <c r="E104" s="33">
        <v>6</v>
      </c>
      <c r="F104" s="33">
        <v>0</v>
      </c>
      <c r="G104" s="33">
        <v>-100</v>
      </c>
      <c r="H104" s="33">
        <v>0</v>
      </c>
      <c r="I104" s="33">
        <v>1.2</v>
      </c>
      <c r="J104" s="33">
        <v>15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6</v>
      </c>
      <c r="V104" s="33">
        <v>0</v>
      </c>
      <c r="W104" s="33">
        <v>0</v>
      </c>
      <c r="X104" s="33">
        <v>-100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30.8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9</v>
      </c>
      <c r="AP104" s="33">
        <v>0</v>
      </c>
      <c r="AQ104" s="33">
        <v>0</v>
      </c>
      <c r="AR104" s="33">
        <v>0</v>
      </c>
      <c r="AS104" s="33">
        <v>0</v>
      </c>
      <c r="AT104" s="34">
        <v>0</v>
      </c>
    </row>
    <row r="105" spans="1:46" ht="12.75">
      <c r="A105" s="70" t="s">
        <v>206</v>
      </c>
      <c r="B105" s="33">
        <v>9.5</v>
      </c>
      <c r="C105" s="33">
        <v>11</v>
      </c>
      <c r="D105" s="33">
        <v>6.3</v>
      </c>
      <c r="E105" s="33">
        <v>6</v>
      </c>
      <c r="F105" s="33">
        <v>0</v>
      </c>
      <c r="G105" s="33">
        <v>-100</v>
      </c>
      <c r="H105" s="33">
        <v>0</v>
      </c>
      <c r="I105" s="33">
        <v>1.2</v>
      </c>
      <c r="J105" s="33">
        <v>15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4.4</v>
      </c>
      <c r="Q105" s="33">
        <v>0</v>
      </c>
      <c r="R105" s="33">
        <v>-73.9</v>
      </c>
      <c r="S105" s="33">
        <v>3.9</v>
      </c>
      <c r="T105" s="33">
        <v>0</v>
      </c>
      <c r="U105" s="33">
        <v>0</v>
      </c>
      <c r="V105" s="33">
        <v>-100</v>
      </c>
      <c r="W105" s="33">
        <v>0</v>
      </c>
      <c r="X105" s="33">
        <v>6</v>
      </c>
      <c r="Y105" s="33">
        <v>8</v>
      </c>
      <c r="Z105" s="33">
        <v>0</v>
      </c>
      <c r="AA105" s="33">
        <v>6.4</v>
      </c>
      <c r="AB105" s="33">
        <v>0</v>
      </c>
      <c r="AC105" s="33">
        <v>6</v>
      </c>
      <c r="AD105" s="33">
        <v>0</v>
      </c>
      <c r="AE105" s="33">
        <v>4.8</v>
      </c>
      <c r="AF105" s="33">
        <v>6</v>
      </c>
      <c r="AG105" s="33">
        <v>14</v>
      </c>
      <c r="AH105" s="33">
        <v>39.5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-100</v>
      </c>
      <c r="AO105" s="33">
        <v>0</v>
      </c>
      <c r="AP105" s="33">
        <v>0</v>
      </c>
      <c r="AQ105" s="33">
        <v>4.3</v>
      </c>
      <c r="AR105" s="33">
        <v>0</v>
      </c>
      <c r="AS105" s="33">
        <v>0</v>
      </c>
      <c r="AT105" s="34">
        <v>0</v>
      </c>
    </row>
    <row r="106" spans="1:46" ht="12.75">
      <c r="A106" s="70" t="s">
        <v>180</v>
      </c>
      <c r="B106" s="33">
        <v>9.9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4">
        <v>0</v>
      </c>
    </row>
    <row r="107" spans="1:46" ht="12.75">
      <c r="A107" s="67" t="s">
        <v>207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3"/>
    </row>
    <row r="108" spans="1:46" ht="12.75">
      <c r="A108" s="69" t="s">
        <v>200</v>
      </c>
      <c r="B108" s="35">
        <v>301.31</v>
      </c>
      <c r="C108" s="35">
        <v>231.26</v>
      </c>
      <c r="D108" s="35">
        <v>261.7</v>
      </c>
      <c r="E108" s="35">
        <v>292.23</v>
      </c>
      <c r="F108" s="35">
        <v>0</v>
      </c>
      <c r="G108" s="35">
        <v>0</v>
      </c>
      <c r="H108" s="35">
        <v>0</v>
      </c>
      <c r="I108" s="35">
        <v>454.61</v>
      </c>
      <c r="J108" s="35">
        <v>262.71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258.07</v>
      </c>
      <c r="Q108" s="35">
        <v>0</v>
      </c>
      <c r="R108" s="35">
        <v>91799</v>
      </c>
      <c r="S108" s="35">
        <v>329.17</v>
      </c>
      <c r="T108" s="35">
        <v>0</v>
      </c>
      <c r="U108" s="35">
        <v>0</v>
      </c>
      <c r="V108" s="35">
        <v>0</v>
      </c>
      <c r="W108" s="35">
        <v>0</v>
      </c>
      <c r="X108" s="35">
        <v>642.36</v>
      </c>
      <c r="Y108" s="35">
        <v>355.81</v>
      </c>
      <c r="Z108" s="35">
        <v>0</v>
      </c>
      <c r="AA108" s="35">
        <v>341.67</v>
      </c>
      <c r="AB108" s="35">
        <v>0</v>
      </c>
      <c r="AC108" s="35">
        <v>163.86</v>
      </c>
      <c r="AD108" s="35">
        <v>0</v>
      </c>
      <c r="AE108" s="35">
        <v>274.55</v>
      </c>
      <c r="AF108" s="35">
        <v>166.57</v>
      </c>
      <c r="AG108" s="35">
        <v>226.61</v>
      </c>
      <c r="AH108" s="35">
        <v>438.54</v>
      </c>
      <c r="AI108" s="35">
        <v>0</v>
      </c>
      <c r="AJ108" s="35">
        <v>0</v>
      </c>
      <c r="AK108" s="35">
        <v>0</v>
      </c>
      <c r="AL108" s="35">
        <v>0</v>
      </c>
      <c r="AM108" s="35">
        <v>168.71</v>
      </c>
      <c r="AN108" s="35">
        <v>0</v>
      </c>
      <c r="AO108" s="35">
        <v>0</v>
      </c>
      <c r="AP108" s="35">
        <v>0</v>
      </c>
      <c r="AQ108" s="35">
        <v>16761.37</v>
      </c>
      <c r="AR108" s="35">
        <v>0</v>
      </c>
      <c r="AS108" s="35">
        <v>0</v>
      </c>
      <c r="AT108" s="36">
        <v>0</v>
      </c>
    </row>
    <row r="109" spans="1:46" ht="12.75">
      <c r="A109" s="70" t="s">
        <v>201</v>
      </c>
      <c r="B109" s="37">
        <v>0</v>
      </c>
      <c r="C109" s="37">
        <v>0</v>
      </c>
      <c r="D109" s="37">
        <v>191.05</v>
      </c>
      <c r="E109" s="37">
        <v>130.49</v>
      </c>
      <c r="F109" s="37">
        <v>0</v>
      </c>
      <c r="G109" s="37">
        <v>0</v>
      </c>
      <c r="H109" s="37">
        <v>0</v>
      </c>
      <c r="I109" s="37">
        <v>207.61</v>
      </c>
      <c r="J109" s="37">
        <v>149.61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129.85</v>
      </c>
      <c r="Q109" s="37">
        <v>0</v>
      </c>
      <c r="R109" s="37">
        <v>0</v>
      </c>
      <c r="S109" s="37">
        <v>141.37</v>
      </c>
      <c r="T109" s="37">
        <v>0</v>
      </c>
      <c r="U109" s="37">
        <v>0</v>
      </c>
      <c r="V109" s="37">
        <v>0</v>
      </c>
      <c r="W109" s="37">
        <v>0</v>
      </c>
      <c r="X109" s="37">
        <v>143.1</v>
      </c>
      <c r="Y109" s="37">
        <v>131.58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67</v>
      </c>
      <c r="AF109" s="37">
        <v>122.84</v>
      </c>
      <c r="AG109" s="37">
        <v>100.6</v>
      </c>
      <c r="AH109" s="37">
        <v>120.35</v>
      </c>
      <c r="AI109" s="37"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8">
        <v>0</v>
      </c>
    </row>
    <row r="110" spans="1:46" ht="12.75">
      <c r="A110" s="70" t="s">
        <v>202</v>
      </c>
      <c r="B110" s="37">
        <v>786.37</v>
      </c>
      <c r="C110" s="37">
        <v>619.99</v>
      </c>
      <c r="D110" s="37">
        <v>558.2</v>
      </c>
      <c r="E110" s="37">
        <v>551</v>
      </c>
      <c r="F110" s="37">
        <v>0</v>
      </c>
      <c r="G110" s="37">
        <v>0</v>
      </c>
      <c r="H110" s="37">
        <v>0</v>
      </c>
      <c r="I110" s="37">
        <v>300.64</v>
      </c>
      <c r="J110" s="37">
        <v>610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315.17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643.42</v>
      </c>
      <c r="Y110" s="37">
        <v>450.7</v>
      </c>
      <c r="Z110" s="37">
        <v>0</v>
      </c>
      <c r="AA110" s="37">
        <v>415</v>
      </c>
      <c r="AB110" s="37">
        <v>0</v>
      </c>
      <c r="AC110" s="37">
        <v>400</v>
      </c>
      <c r="AD110" s="37">
        <v>0</v>
      </c>
      <c r="AE110" s="37">
        <v>505</v>
      </c>
      <c r="AF110" s="37">
        <v>868.93</v>
      </c>
      <c r="AG110" s="37">
        <v>607.82</v>
      </c>
      <c r="AH110" s="37">
        <v>805.27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0</v>
      </c>
      <c r="AT110" s="38">
        <v>0</v>
      </c>
    </row>
    <row r="111" spans="1:46" ht="12.75">
      <c r="A111" s="70" t="s">
        <v>203</v>
      </c>
      <c r="B111" s="37">
        <v>0</v>
      </c>
      <c r="C111" s="37">
        <v>33.84</v>
      </c>
      <c r="D111" s="37">
        <v>37.11</v>
      </c>
      <c r="E111" s="37">
        <v>60.28</v>
      </c>
      <c r="F111" s="37">
        <v>0</v>
      </c>
      <c r="G111" s="37">
        <v>0</v>
      </c>
      <c r="H111" s="37">
        <v>0</v>
      </c>
      <c r="I111" s="37">
        <v>27.43</v>
      </c>
      <c r="J111" s="37">
        <v>20.73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45.59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62.47</v>
      </c>
      <c r="AI111" s="37">
        <v>0</v>
      </c>
      <c r="AJ111" s="37">
        <v>0</v>
      </c>
      <c r="AK111" s="37">
        <v>0</v>
      </c>
      <c r="AL111" s="37">
        <v>0</v>
      </c>
      <c r="AM111" s="37">
        <v>0</v>
      </c>
      <c r="AN111" s="37">
        <v>0</v>
      </c>
      <c r="AO111" s="37">
        <v>40.95</v>
      </c>
      <c r="AP111" s="37">
        <v>0</v>
      </c>
      <c r="AQ111" s="37">
        <v>0</v>
      </c>
      <c r="AR111" s="37">
        <v>0</v>
      </c>
      <c r="AS111" s="37">
        <v>0</v>
      </c>
      <c r="AT111" s="38">
        <v>0</v>
      </c>
    </row>
    <row r="112" spans="1:46" ht="12.75">
      <c r="A112" s="70" t="s">
        <v>204</v>
      </c>
      <c r="B112" s="37">
        <v>368.76</v>
      </c>
      <c r="C112" s="37">
        <v>266.66</v>
      </c>
      <c r="D112" s="37">
        <v>105.82</v>
      </c>
      <c r="E112" s="37">
        <v>63.9</v>
      </c>
      <c r="F112" s="37">
        <v>0</v>
      </c>
      <c r="G112" s="37">
        <v>0</v>
      </c>
      <c r="H112" s="37">
        <v>0</v>
      </c>
      <c r="I112" s="37">
        <v>108.7</v>
      </c>
      <c r="J112" s="37">
        <v>158.55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408.2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243.16</v>
      </c>
      <c r="AI112" s="37">
        <v>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5.72</v>
      </c>
      <c r="AP112" s="37">
        <v>0</v>
      </c>
      <c r="AQ112" s="37">
        <v>0</v>
      </c>
      <c r="AR112" s="37">
        <v>0</v>
      </c>
      <c r="AS112" s="37">
        <v>0</v>
      </c>
      <c r="AT112" s="38">
        <v>0</v>
      </c>
    </row>
    <row r="113" spans="1:46" ht="12.75">
      <c r="A113" s="70" t="s">
        <v>205</v>
      </c>
      <c r="B113" s="37">
        <v>97.21</v>
      </c>
      <c r="C113" s="37">
        <v>188.65</v>
      </c>
      <c r="D113" s="37">
        <v>69.45</v>
      </c>
      <c r="E113" s="37">
        <v>41.39</v>
      </c>
      <c r="F113" s="37">
        <v>0</v>
      </c>
      <c r="G113" s="37">
        <v>0</v>
      </c>
      <c r="H113" s="37">
        <v>0</v>
      </c>
      <c r="I113" s="37">
        <v>42.83</v>
      </c>
      <c r="J113" s="37">
        <v>58.19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163.45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104.9</v>
      </c>
      <c r="AI113" s="37">
        <v>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69.72</v>
      </c>
      <c r="AP113" s="37">
        <v>0</v>
      </c>
      <c r="AQ113" s="37">
        <v>0</v>
      </c>
      <c r="AR113" s="37">
        <v>0</v>
      </c>
      <c r="AS113" s="37">
        <v>0</v>
      </c>
      <c r="AT113" s="38">
        <v>0</v>
      </c>
    </row>
    <row r="114" spans="1:46" ht="12.75">
      <c r="A114" s="70" t="s">
        <v>206</v>
      </c>
      <c r="B114" s="37">
        <v>170.74</v>
      </c>
      <c r="C114" s="37">
        <v>85.75</v>
      </c>
      <c r="D114" s="37">
        <v>44.5</v>
      </c>
      <c r="E114" s="37">
        <v>90.27</v>
      </c>
      <c r="F114" s="37">
        <v>0</v>
      </c>
      <c r="G114" s="37">
        <v>0</v>
      </c>
      <c r="H114" s="37">
        <v>0</v>
      </c>
      <c r="I114" s="37">
        <v>73.93</v>
      </c>
      <c r="J114" s="37">
        <v>72.74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120.39</v>
      </c>
      <c r="Q114" s="37">
        <v>0</v>
      </c>
      <c r="R114" s="37">
        <v>103009</v>
      </c>
      <c r="S114" s="37">
        <v>91.82</v>
      </c>
      <c r="T114" s="37">
        <v>0</v>
      </c>
      <c r="U114" s="37">
        <v>0</v>
      </c>
      <c r="V114" s="37">
        <v>0</v>
      </c>
      <c r="W114" s="37">
        <v>0</v>
      </c>
      <c r="X114" s="37">
        <v>55.12</v>
      </c>
      <c r="Y114" s="37">
        <v>94.66</v>
      </c>
      <c r="Z114" s="37">
        <v>0</v>
      </c>
      <c r="AA114" s="37">
        <v>70.55</v>
      </c>
      <c r="AB114" s="37">
        <v>0</v>
      </c>
      <c r="AC114" s="37">
        <v>59.64</v>
      </c>
      <c r="AD114" s="37">
        <v>0</v>
      </c>
      <c r="AE114" s="37">
        <v>99.25</v>
      </c>
      <c r="AF114" s="37">
        <v>120.38</v>
      </c>
      <c r="AG114" s="37">
        <v>102.6</v>
      </c>
      <c r="AH114" s="37">
        <v>112.8</v>
      </c>
      <c r="AI114" s="37">
        <v>0</v>
      </c>
      <c r="AJ114" s="37">
        <v>0</v>
      </c>
      <c r="AK114" s="37">
        <v>0</v>
      </c>
      <c r="AL114" s="37">
        <v>0</v>
      </c>
      <c r="AM114" s="37">
        <v>48.19</v>
      </c>
      <c r="AN114" s="37">
        <v>0</v>
      </c>
      <c r="AO114" s="37">
        <v>0</v>
      </c>
      <c r="AP114" s="37">
        <v>0</v>
      </c>
      <c r="AQ114" s="37">
        <v>4303.51</v>
      </c>
      <c r="AR114" s="37">
        <v>0</v>
      </c>
      <c r="AS114" s="37">
        <v>0</v>
      </c>
      <c r="AT114" s="38">
        <v>0</v>
      </c>
    </row>
    <row r="115" spans="1:46" ht="12.75">
      <c r="A115" s="70" t="s">
        <v>180</v>
      </c>
      <c r="B115" s="37">
        <v>36.94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8">
        <v>0</v>
      </c>
    </row>
    <row r="116" spans="1:46" ht="12.75">
      <c r="A116" s="74" t="s">
        <v>208</v>
      </c>
      <c r="B116" s="77">
        <v>1761.33</v>
      </c>
      <c r="C116" s="77">
        <v>1426.17</v>
      </c>
      <c r="D116" s="77">
        <v>1267.83</v>
      </c>
      <c r="E116" s="77">
        <v>1229.55</v>
      </c>
      <c r="F116" s="77">
        <v>0</v>
      </c>
      <c r="G116" s="77">
        <v>0</v>
      </c>
      <c r="H116" s="77">
        <v>0</v>
      </c>
      <c r="I116" s="77">
        <v>1215.76</v>
      </c>
      <c r="J116" s="77">
        <v>1332.53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823.48</v>
      </c>
      <c r="Q116" s="77">
        <v>0</v>
      </c>
      <c r="R116" s="77">
        <v>194808</v>
      </c>
      <c r="S116" s="77">
        <v>562.36</v>
      </c>
      <c r="T116" s="77">
        <v>0</v>
      </c>
      <c r="U116" s="77">
        <v>617.24</v>
      </c>
      <c r="V116" s="77">
        <v>0</v>
      </c>
      <c r="W116" s="77">
        <v>0</v>
      </c>
      <c r="X116" s="77">
        <v>1484</v>
      </c>
      <c r="Y116" s="77">
        <v>1032.75</v>
      </c>
      <c r="Z116" s="77">
        <v>0</v>
      </c>
      <c r="AA116" s="77">
        <v>827.22</v>
      </c>
      <c r="AB116" s="77">
        <v>0</v>
      </c>
      <c r="AC116" s="77">
        <v>623.5</v>
      </c>
      <c r="AD116" s="77">
        <v>0</v>
      </c>
      <c r="AE116" s="77">
        <v>945.8</v>
      </c>
      <c r="AF116" s="77">
        <v>1278.72</v>
      </c>
      <c r="AG116" s="77">
        <v>1037.63</v>
      </c>
      <c r="AH116" s="77">
        <v>1887.5</v>
      </c>
      <c r="AI116" s="77">
        <v>0</v>
      </c>
      <c r="AJ116" s="77">
        <v>0</v>
      </c>
      <c r="AK116" s="77">
        <v>0</v>
      </c>
      <c r="AL116" s="77">
        <v>0</v>
      </c>
      <c r="AM116" s="77">
        <v>216.9</v>
      </c>
      <c r="AN116" s="77">
        <v>0</v>
      </c>
      <c r="AO116" s="77">
        <v>116.39</v>
      </c>
      <c r="AP116" s="77">
        <v>0</v>
      </c>
      <c r="AQ116" s="77">
        <v>21064.88</v>
      </c>
      <c r="AR116" s="77">
        <v>0</v>
      </c>
      <c r="AS116" s="77">
        <v>0</v>
      </c>
      <c r="AT116" s="78">
        <v>0</v>
      </c>
    </row>
    <row r="117" spans="1:46" ht="12.75">
      <c r="A117" s="68" t="s">
        <v>209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1"/>
    </row>
    <row r="118" spans="1:46" ht="12.75">
      <c r="A118" s="70" t="s">
        <v>210</v>
      </c>
      <c r="B118" s="39">
        <v>234093</v>
      </c>
      <c r="C118" s="39">
        <v>356721</v>
      </c>
      <c r="D118" s="39">
        <v>11323</v>
      </c>
      <c r="E118" s="39">
        <v>9761</v>
      </c>
      <c r="F118" s="39">
        <v>830</v>
      </c>
      <c r="G118" s="39">
        <v>38850</v>
      </c>
      <c r="H118" s="39">
        <v>22437</v>
      </c>
      <c r="I118" s="39">
        <v>12070</v>
      </c>
      <c r="J118" s="39">
        <v>4610</v>
      </c>
      <c r="K118" s="39">
        <v>19000</v>
      </c>
      <c r="L118" s="39">
        <v>10526</v>
      </c>
      <c r="M118" s="39">
        <v>0</v>
      </c>
      <c r="N118" s="39">
        <v>0</v>
      </c>
      <c r="O118" s="39">
        <v>0</v>
      </c>
      <c r="P118" s="39">
        <v>11355</v>
      </c>
      <c r="Q118" s="39">
        <v>0</v>
      </c>
      <c r="R118" s="39">
        <v>0</v>
      </c>
      <c r="S118" s="39">
        <v>0</v>
      </c>
      <c r="T118" s="39">
        <v>0</v>
      </c>
      <c r="U118" s="39">
        <v>126736327</v>
      </c>
      <c r="V118" s="39">
        <v>2201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38064</v>
      </c>
      <c r="AC118" s="39">
        <v>0</v>
      </c>
      <c r="AD118" s="39">
        <v>214224</v>
      </c>
      <c r="AE118" s="39">
        <v>0</v>
      </c>
      <c r="AF118" s="39">
        <v>0</v>
      </c>
      <c r="AG118" s="39">
        <v>0</v>
      </c>
      <c r="AH118" s="39">
        <v>0</v>
      </c>
      <c r="AI118" s="39">
        <v>97721</v>
      </c>
      <c r="AJ118" s="39">
        <v>0</v>
      </c>
      <c r="AK118" s="39">
        <v>0</v>
      </c>
      <c r="AL118" s="39">
        <v>0</v>
      </c>
      <c r="AM118" s="39">
        <v>0</v>
      </c>
      <c r="AN118" s="39">
        <v>109465</v>
      </c>
      <c r="AO118" s="39">
        <v>321330</v>
      </c>
      <c r="AP118" s="39">
        <v>0</v>
      </c>
      <c r="AQ118" s="39">
        <v>47000</v>
      </c>
      <c r="AR118" s="39">
        <v>0</v>
      </c>
      <c r="AS118" s="39">
        <v>0</v>
      </c>
      <c r="AT118" s="40">
        <v>0</v>
      </c>
    </row>
    <row r="119" spans="1:46" ht="12.75">
      <c r="A119" s="68" t="s">
        <v>211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1"/>
    </row>
    <row r="120" spans="1:46" ht="12.75">
      <c r="A120" s="70" t="s">
        <v>212</v>
      </c>
      <c r="B120" s="39">
        <v>6</v>
      </c>
      <c r="C120" s="39">
        <v>8</v>
      </c>
      <c r="D120" s="39">
        <v>7</v>
      </c>
      <c r="E120" s="39">
        <v>6</v>
      </c>
      <c r="F120" s="39">
        <v>0</v>
      </c>
      <c r="G120" s="39">
        <v>6</v>
      </c>
      <c r="H120" s="39">
        <v>6</v>
      </c>
      <c r="I120" s="39">
        <v>6</v>
      </c>
      <c r="J120" s="39">
        <v>6</v>
      </c>
      <c r="K120" s="39">
        <v>6</v>
      </c>
      <c r="L120" s="39">
        <v>15553</v>
      </c>
      <c r="M120" s="39">
        <v>0</v>
      </c>
      <c r="N120" s="39">
        <v>0</v>
      </c>
      <c r="O120" s="39">
        <v>0</v>
      </c>
      <c r="P120" s="39">
        <v>6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6</v>
      </c>
      <c r="AA120" s="39">
        <v>0</v>
      </c>
      <c r="AB120" s="39">
        <v>6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40">
        <v>0</v>
      </c>
    </row>
    <row r="121" spans="1:46" ht="12.75">
      <c r="A121" s="70" t="s">
        <v>213</v>
      </c>
      <c r="B121" s="39">
        <v>50</v>
      </c>
      <c r="C121" s="39">
        <v>75</v>
      </c>
      <c r="D121" s="39">
        <v>58</v>
      </c>
      <c r="E121" s="39">
        <v>50</v>
      </c>
      <c r="F121" s="39">
        <v>0</v>
      </c>
      <c r="G121" s="39">
        <v>50</v>
      </c>
      <c r="H121" s="39">
        <v>53</v>
      </c>
      <c r="I121" s="39">
        <v>50</v>
      </c>
      <c r="J121" s="39">
        <v>50</v>
      </c>
      <c r="K121" s="39">
        <v>50</v>
      </c>
      <c r="L121" s="39">
        <v>17972</v>
      </c>
      <c r="M121" s="39">
        <v>0</v>
      </c>
      <c r="N121" s="39">
        <v>0</v>
      </c>
      <c r="O121" s="39">
        <v>0</v>
      </c>
      <c r="P121" s="39">
        <v>50</v>
      </c>
      <c r="Q121" s="39">
        <v>0</v>
      </c>
      <c r="R121" s="39">
        <v>0</v>
      </c>
      <c r="S121" s="39">
        <v>0</v>
      </c>
      <c r="T121" s="39">
        <v>50</v>
      </c>
      <c r="U121" s="39">
        <v>0</v>
      </c>
      <c r="V121" s="39">
        <v>47</v>
      </c>
      <c r="W121" s="39">
        <v>0</v>
      </c>
      <c r="X121" s="39">
        <v>0</v>
      </c>
      <c r="Y121" s="39">
        <v>50</v>
      </c>
      <c r="Z121" s="39">
        <v>50</v>
      </c>
      <c r="AA121" s="39">
        <v>0</v>
      </c>
      <c r="AB121" s="39">
        <v>50</v>
      </c>
      <c r="AC121" s="39">
        <v>0</v>
      </c>
      <c r="AD121" s="39">
        <v>0</v>
      </c>
      <c r="AE121" s="39">
        <v>52400</v>
      </c>
      <c r="AF121" s="39">
        <v>50</v>
      </c>
      <c r="AG121" s="39">
        <v>0</v>
      </c>
      <c r="AH121" s="39">
        <v>50</v>
      </c>
      <c r="AI121" s="39">
        <v>0</v>
      </c>
      <c r="AJ121" s="39">
        <v>0</v>
      </c>
      <c r="AK121" s="39">
        <v>0</v>
      </c>
      <c r="AL121" s="39">
        <v>50</v>
      </c>
      <c r="AM121" s="39">
        <v>0</v>
      </c>
      <c r="AN121" s="39">
        <v>50</v>
      </c>
      <c r="AO121" s="39">
        <v>0</v>
      </c>
      <c r="AP121" s="39">
        <v>50</v>
      </c>
      <c r="AQ121" s="39">
        <v>0</v>
      </c>
      <c r="AR121" s="39">
        <v>50</v>
      </c>
      <c r="AS121" s="39">
        <v>0</v>
      </c>
      <c r="AT121" s="40">
        <v>0</v>
      </c>
    </row>
    <row r="122" spans="1:46" ht="25.5">
      <c r="A122" s="67" t="s">
        <v>214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3"/>
    </row>
    <row r="123" spans="1:46" ht="12.75">
      <c r="A123" s="69" t="s">
        <v>215</v>
      </c>
      <c r="B123" s="41">
        <v>50000</v>
      </c>
      <c r="C123" s="41">
        <v>75071</v>
      </c>
      <c r="D123" s="41">
        <v>5344</v>
      </c>
      <c r="E123" s="41">
        <v>3950</v>
      </c>
      <c r="F123" s="41">
        <v>0</v>
      </c>
      <c r="G123" s="41">
        <v>8500</v>
      </c>
      <c r="H123" s="41">
        <v>8986</v>
      </c>
      <c r="I123" s="41">
        <v>11554</v>
      </c>
      <c r="J123" s="41">
        <v>2500</v>
      </c>
      <c r="K123" s="41">
        <v>7101</v>
      </c>
      <c r="L123" s="41">
        <v>2592</v>
      </c>
      <c r="M123" s="41">
        <v>0</v>
      </c>
      <c r="N123" s="41">
        <v>0</v>
      </c>
      <c r="O123" s="41">
        <v>0</v>
      </c>
      <c r="P123" s="41">
        <v>11957</v>
      </c>
      <c r="Q123" s="41">
        <v>0</v>
      </c>
      <c r="R123" s="41">
        <v>0</v>
      </c>
      <c r="S123" s="41">
        <v>0</v>
      </c>
      <c r="T123" s="41">
        <v>0</v>
      </c>
      <c r="U123" s="41">
        <v>178207</v>
      </c>
      <c r="V123" s="41">
        <v>0</v>
      </c>
      <c r="W123" s="41">
        <v>0</v>
      </c>
      <c r="X123" s="41">
        <v>2500</v>
      </c>
      <c r="Y123" s="41">
        <v>0</v>
      </c>
      <c r="Z123" s="41">
        <v>8</v>
      </c>
      <c r="AA123" s="41">
        <v>0</v>
      </c>
      <c r="AB123" s="41">
        <v>51265</v>
      </c>
      <c r="AC123" s="41">
        <v>0</v>
      </c>
      <c r="AD123" s="41">
        <v>1000</v>
      </c>
      <c r="AE123" s="41">
        <v>0</v>
      </c>
      <c r="AF123" s="41">
        <v>0</v>
      </c>
      <c r="AG123" s="41">
        <v>0</v>
      </c>
      <c r="AH123" s="41">
        <v>0</v>
      </c>
      <c r="AI123" s="41">
        <v>52567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289168</v>
      </c>
      <c r="AP123" s="41">
        <v>0</v>
      </c>
      <c r="AQ123" s="41">
        <v>0</v>
      </c>
      <c r="AR123" s="41">
        <v>0</v>
      </c>
      <c r="AS123" s="41">
        <v>0</v>
      </c>
      <c r="AT123" s="42">
        <v>0</v>
      </c>
    </row>
    <row r="124" spans="1:46" ht="12.75">
      <c r="A124" s="70" t="s">
        <v>216</v>
      </c>
      <c r="B124" s="39">
        <v>64100</v>
      </c>
      <c r="C124" s="39">
        <v>75309</v>
      </c>
      <c r="D124" s="39">
        <v>5371</v>
      </c>
      <c r="E124" s="39">
        <v>3950</v>
      </c>
      <c r="F124" s="39">
        <v>0</v>
      </c>
      <c r="G124" s="39">
        <v>8500</v>
      </c>
      <c r="H124" s="39">
        <v>4554</v>
      </c>
      <c r="I124" s="39">
        <v>0</v>
      </c>
      <c r="J124" s="39">
        <v>2500</v>
      </c>
      <c r="K124" s="39">
        <v>7101</v>
      </c>
      <c r="L124" s="39">
        <v>2592</v>
      </c>
      <c r="M124" s="39">
        <v>0</v>
      </c>
      <c r="N124" s="39">
        <v>0</v>
      </c>
      <c r="O124" s="39">
        <v>0</v>
      </c>
      <c r="P124" s="39">
        <v>11957</v>
      </c>
      <c r="Q124" s="39">
        <v>0</v>
      </c>
      <c r="R124" s="39">
        <v>0</v>
      </c>
      <c r="S124" s="39">
        <v>0</v>
      </c>
      <c r="T124" s="39">
        <v>0</v>
      </c>
      <c r="U124" s="39">
        <v>98993</v>
      </c>
      <c r="V124" s="39">
        <v>0</v>
      </c>
      <c r="W124" s="39">
        <v>0</v>
      </c>
      <c r="X124" s="39">
        <v>2500</v>
      </c>
      <c r="Y124" s="39">
        <v>0</v>
      </c>
      <c r="Z124" s="39">
        <v>8</v>
      </c>
      <c r="AA124" s="39">
        <v>0</v>
      </c>
      <c r="AB124" s="39">
        <v>66</v>
      </c>
      <c r="AC124" s="39">
        <v>0</v>
      </c>
      <c r="AD124" s="39">
        <v>1000</v>
      </c>
      <c r="AE124" s="39">
        <v>0</v>
      </c>
      <c r="AF124" s="39">
        <v>0</v>
      </c>
      <c r="AG124" s="39">
        <v>0</v>
      </c>
      <c r="AH124" s="39">
        <v>0</v>
      </c>
      <c r="AI124" s="39">
        <v>26189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40">
        <v>0</v>
      </c>
    </row>
    <row r="125" spans="1:46" ht="12.75">
      <c r="A125" s="70" t="s">
        <v>217</v>
      </c>
      <c r="B125" s="39">
        <v>50000</v>
      </c>
      <c r="C125" s="39">
        <v>64747</v>
      </c>
      <c r="D125" s="39">
        <v>3333</v>
      </c>
      <c r="E125" s="39">
        <v>3950</v>
      </c>
      <c r="F125" s="39">
        <v>0</v>
      </c>
      <c r="G125" s="39">
        <v>7800</v>
      </c>
      <c r="H125" s="39">
        <v>6661</v>
      </c>
      <c r="I125" s="39">
        <v>0</v>
      </c>
      <c r="J125" s="39">
        <v>2500</v>
      </c>
      <c r="K125" s="39">
        <v>7101</v>
      </c>
      <c r="L125" s="39">
        <v>513</v>
      </c>
      <c r="M125" s="39">
        <v>0</v>
      </c>
      <c r="N125" s="39">
        <v>0</v>
      </c>
      <c r="O125" s="39">
        <v>0</v>
      </c>
      <c r="P125" s="39">
        <v>12000</v>
      </c>
      <c r="Q125" s="39">
        <v>0</v>
      </c>
      <c r="R125" s="39">
        <v>0</v>
      </c>
      <c r="S125" s="39">
        <v>15088</v>
      </c>
      <c r="T125" s="39">
        <v>50</v>
      </c>
      <c r="U125" s="39">
        <v>0</v>
      </c>
      <c r="V125" s="39">
        <v>233248</v>
      </c>
      <c r="W125" s="39">
        <v>0</v>
      </c>
      <c r="X125" s="39">
        <v>1613</v>
      </c>
      <c r="Y125" s="39">
        <v>2918</v>
      </c>
      <c r="Z125" s="39">
        <v>5487</v>
      </c>
      <c r="AA125" s="39">
        <v>730457</v>
      </c>
      <c r="AB125" s="39">
        <v>9613</v>
      </c>
      <c r="AC125" s="39">
        <v>0</v>
      </c>
      <c r="AD125" s="39">
        <v>0</v>
      </c>
      <c r="AE125" s="39">
        <v>7559</v>
      </c>
      <c r="AF125" s="39">
        <v>6635</v>
      </c>
      <c r="AG125" s="39">
        <v>0</v>
      </c>
      <c r="AH125" s="39">
        <v>2359</v>
      </c>
      <c r="AI125" s="39">
        <v>0</v>
      </c>
      <c r="AJ125" s="39">
        <v>0</v>
      </c>
      <c r="AK125" s="39">
        <v>0</v>
      </c>
      <c r="AL125" s="39">
        <v>7712</v>
      </c>
      <c r="AM125" s="39">
        <v>0</v>
      </c>
      <c r="AN125" s="39">
        <v>6370</v>
      </c>
      <c r="AO125" s="39">
        <v>0</v>
      </c>
      <c r="AP125" s="39">
        <v>8500</v>
      </c>
      <c r="AQ125" s="39">
        <v>0</v>
      </c>
      <c r="AR125" s="39">
        <v>833</v>
      </c>
      <c r="AS125" s="39">
        <v>5581</v>
      </c>
      <c r="AT125" s="40">
        <v>0</v>
      </c>
    </row>
    <row r="126" spans="1:46" ht="12.75">
      <c r="A126" s="70" t="s">
        <v>218</v>
      </c>
      <c r="B126" s="39">
        <v>34000</v>
      </c>
      <c r="C126" s="39">
        <v>66898</v>
      </c>
      <c r="D126" s="39">
        <v>5382</v>
      </c>
      <c r="E126" s="39">
        <v>3950</v>
      </c>
      <c r="F126" s="39">
        <v>0</v>
      </c>
      <c r="G126" s="39">
        <v>8500</v>
      </c>
      <c r="H126" s="39">
        <v>8863</v>
      </c>
      <c r="I126" s="39">
        <v>3585</v>
      </c>
      <c r="J126" s="39">
        <v>2500</v>
      </c>
      <c r="K126" s="39">
        <v>7101</v>
      </c>
      <c r="L126" s="39">
        <v>2592</v>
      </c>
      <c r="M126" s="39">
        <v>0</v>
      </c>
      <c r="N126" s="39">
        <v>0</v>
      </c>
      <c r="O126" s="39">
        <v>0</v>
      </c>
      <c r="P126" s="39">
        <v>1969</v>
      </c>
      <c r="Q126" s="39">
        <v>0</v>
      </c>
      <c r="R126" s="39">
        <v>0</v>
      </c>
      <c r="S126" s="39">
        <v>5656</v>
      </c>
      <c r="T126" s="39">
        <v>0</v>
      </c>
      <c r="U126" s="39">
        <v>0</v>
      </c>
      <c r="V126" s="39">
        <v>519019</v>
      </c>
      <c r="W126" s="39">
        <v>0</v>
      </c>
      <c r="X126" s="39">
        <v>2500</v>
      </c>
      <c r="Y126" s="39">
        <v>28649</v>
      </c>
      <c r="Z126" s="39">
        <v>8</v>
      </c>
      <c r="AA126" s="39">
        <v>377804</v>
      </c>
      <c r="AB126" s="39">
        <v>66</v>
      </c>
      <c r="AC126" s="39">
        <v>0</v>
      </c>
      <c r="AD126" s="39">
        <v>0</v>
      </c>
      <c r="AE126" s="39">
        <v>4704</v>
      </c>
      <c r="AF126" s="39">
        <v>2855</v>
      </c>
      <c r="AG126" s="39">
        <v>0</v>
      </c>
      <c r="AH126" s="39">
        <v>7123</v>
      </c>
      <c r="AI126" s="39">
        <v>0</v>
      </c>
      <c r="AJ126" s="39">
        <v>0</v>
      </c>
      <c r="AK126" s="39">
        <v>0</v>
      </c>
      <c r="AL126" s="39">
        <v>0</v>
      </c>
      <c r="AM126" s="39">
        <v>265</v>
      </c>
      <c r="AN126" s="39">
        <v>1370</v>
      </c>
      <c r="AO126" s="39">
        <v>0</v>
      </c>
      <c r="AP126" s="39">
        <v>8500</v>
      </c>
      <c r="AQ126" s="39">
        <v>0</v>
      </c>
      <c r="AR126" s="39">
        <v>0</v>
      </c>
      <c r="AS126" s="39">
        <v>0</v>
      </c>
      <c r="AT126" s="40">
        <v>0</v>
      </c>
    </row>
    <row r="127" spans="1:46" ht="12.75">
      <c r="A127" s="67" t="s">
        <v>219</v>
      </c>
      <c r="B127" s="43">
        <v>227104842</v>
      </c>
      <c r="C127" s="43">
        <v>319506510</v>
      </c>
      <c r="D127" s="43">
        <v>11936914</v>
      </c>
      <c r="E127" s="43">
        <v>20727546</v>
      </c>
      <c r="F127" s="43">
        <v>1838260</v>
      </c>
      <c r="G127" s="43">
        <v>27525650</v>
      </c>
      <c r="H127" s="43">
        <v>24315273</v>
      </c>
      <c r="I127" s="43">
        <v>20028693</v>
      </c>
      <c r="J127" s="43">
        <v>6343466</v>
      </c>
      <c r="K127" s="43">
        <v>18178821</v>
      </c>
      <c r="L127" s="43">
        <v>5170003</v>
      </c>
      <c r="M127" s="43">
        <v>0</v>
      </c>
      <c r="N127" s="43">
        <v>0</v>
      </c>
      <c r="O127" s="43">
        <v>132000</v>
      </c>
      <c r="P127" s="43">
        <v>449592</v>
      </c>
      <c r="Q127" s="43">
        <v>10000000</v>
      </c>
      <c r="R127" s="43">
        <v>0</v>
      </c>
      <c r="S127" s="43">
        <v>10000000</v>
      </c>
      <c r="T127" s="43">
        <v>0</v>
      </c>
      <c r="U127" s="43">
        <v>0</v>
      </c>
      <c r="V127" s="43">
        <v>1310120</v>
      </c>
      <c r="W127" s="43">
        <v>0</v>
      </c>
      <c r="X127" s="43">
        <v>0</v>
      </c>
      <c r="Y127" s="43">
        <v>19661524</v>
      </c>
      <c r="Z127" s="43">
        <v>335</v>
      </c>
      <c r="AA127" s="43">
        <v>1700000</v>
      </c>
      <c r="AB127" s="43">
        <v>270719</v>
      </c>
      <c r="AC127" s="43">
        <v>2850000</v>
      </c>
      <c r="AD127" s="43">
        <v>2698</v>
      </c>
      <c r="AE127" s="43">
        <v>3693152</v>
      </c>
      <c r="AF127" s="43">
        <v>13762094</v>
      </c>
      <c r="AG127" s="43">
        <v>0</v>
      </c>
      <c r="AH127" s="43">
        <v>10500646</v>
      </c>
      <c r="AI127" s="43">
        <v>0</v>
      </c>
      <c r="AJ127" s="43">
        <v>2296060</v>
      </c>
      <c r="AK127" s="43">
        <v>0</v>
      </c>
      <c r="AL127" s="43">
        <v>3989000</v>
      </c>
      <c r="AM127" s="43">
        <v>0</v>
      </c>
      <c r="AN127" s="43">
        <v>5935000</v>
      </c>
      <c r="AO127" s="43">
        <v>552162000</v>
      </c>
      <c r="AP127" s="43">
        <v>4569466</v>
      </c>
      <c r="AQ127" s="43">
        <v>4155000</v>
      </c>
      <c r="AR127" s="43">
        <v>279631</v>
      </c>
      <c r="AS127" s="43">
        <v>266616</v>
      </c>
      <c r="AT127" s="44">
        <v>0</v>
      </c>
    </row>
    <row r="128" spans="1:46" ht="12.75">
      <c r="A128" s="69" t="s">
        <v>215</v>
      </c>
      <c r="B128" s="21">
        <v>39725164</v>
      </c>
      <c r="C128" s="21">
        <v>79349560</v>
      </c>
      <c r="D128" s="21">
        <v>4360718</v>
      </c>
      <c r="E128" s="21">
        <v>3299751</v>
      </c>
      <c r="F128" s="21">
        <v>486850</v>
      </c>
      <c r="G128" s="21">
        <v>17321520</v>
      </c>
      <c r="H128" s="21">
        <v>6491030</v>
      </c>
      <c r="I128" s="21">
        <v>13205408</v>
      </c>
      <c r="J128" s="21">
        <v>1352032</v>
      </c>
      <c r="K128" s="21">
        <v>5420397</v>
      </c>
      <c r="L128" s="21">
        <v>133839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27816</v>
      </c>
      <c r="AC128" s="21">
        <v>0</v>
      </c>
      <c r="AD128" s="21">
        <v>1152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552162000</v>
      </c>
      <c r="AP128" s="21">
        <v>0</v>
      </c>
      <c r="AQ128" s="21">
        <v>0</v>
      </c>
      <c r="AR128" s="21">
        <v>0</v>
      </c>
      <c r="AS128" s="21">
        <v>0</v>
      </c>
      <c r="AT128" s="22">
        <v>0</v>
      </c>
    </row>
    <row r="129" spans="1:46" ht="12.75">
      <c r="A129" s="70" t="s">
        <v>216</v>
      </c>
      <c r="B129" s="23">
        <v>74773464</v>
      </c>
      <c r="C129" s="23">
        <v>115302450</v>
      </c>
      <c r="D129" s="23">
        <v>3308738</v>
      </c>
      <c r="E129" s="23">
        <v>5184375</v>
      </c>
      <c r="F129" s="23">
        <v>207580</v>
      </c>
      <c r="G129" s="23">
        <v>2207100</v>
      </c>
      <c r="H129" s="23">
        <v>8258355</v>
      </c>
      <c r="I129" s="23">
        <v>1923646</v>
      </c>
      <c r="J129" s="23">
        <v>1450000</v>
      </c>
      <c r="K129" s="23">
        <v>4145867</v>
      </c>
      <c r="L129" s="23">
        <v>3297209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557854</v>
      </c>
      <c r="W129" s="23">
        <v>0</v>
      </c>
      <c r="X129" s="23">
        <v>0</v>
      </c>
      <c r="Y129" s="23">
        <v>0</v>
      </c>
      <c r="Z129" s="23">
        <v>47</v>
      </c>
      <c r="AA129" s="23">
        <v>0</v>
      </c>
      <c r="AB129" s="23">
        <v>3003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4">
        <v>0</v>
      </c>
    </row>
    <row r="130" spans="1:46" ht="12.75">
      <c r="A130" s="70" t="s">
        <v>217</v>
      </c>
      <c r="B130" s="23">
        <v>42945161</v>
      </c>
      <c r="C130" s="23">
        <v>46401940</v>
      </c>
      <c r="D130" s="23">
        <v>1989083</v>
      </c>
      <c r="E130" s="23">
        <v>3583440</v>
      </c>
      <c r="F130" s="23">
        <v>537140</v>
      </c>
      <c r="G130" s="23">
        <v>2207100</v>
      </c>
      <c r="H130" s="23">
        <v>2812887</v>
      </c>
      <c r="I130" s="23">
        <v>2087546</v>
      </c>
      <c r="J130" s="23">
        <v>1655000</v>
      </c>
      <c r="K130" s="23">
        <v>2477678</v>
      </c>
      <c r="L130" s="23">
        <v>308091</v>
      </c>
      <c r="M130" s="23">
        <v>0</v>
      </c>
      <c r="N130" s="23">
        <v>0</v>
      </c>
      <c r="O130" s="23">
        <v>132000</v>
      </c>
      <c r="P130" s="23">
        <v>449592</v>
      </c>
      <c r="Q130" s="23">
        <v>10000000</v>
      </c>
      <c r="R130" s="23">
        <v>0</v>
      </c>
      <c r="S130" s="23">
        <v>6000000</v>
      </c>
      <c r="T130" s="23">
        <v>0</v>
      </c>
      <c r="U130" s="23">
        <v>0</v>
      </c>
      <c r="V130" s="23">
        <v>233248</v>
      </c>
      <c r="W130" s="23">
        <v>0</v>
      </c>
      <c r="X130" s="23">
        <v>0</v>
      </c>
      <c r="Y130" s="23">
        <v>14857488</v>
      </c>
      <c r="Z130" s="23">
        <v>48</v>
      </c>
      <c r="AA130" s="23">
        <v>900000</v>
      </c>
      <c r="AB130" s="23">
        <v>239900</v>
      </c>
      <c r="AC130" s="23">
        <v>1650000</v>
      </c>
      <c r="AD130" s="23">
        <v>0</v>
      </c>
      <c r="AE130" s="23">
        <v>3224696</v>
      </c>
      <c r="AF130" s="23">
        <v>8878462</v>
      </c>
      <c r="AG130" s="23">
        <v>0</v>
      </c>
      <c r="AH130" s="23">
        <v>3981228</v>
      </c>
      <c r="AI130" s="23">
        <v>0</v>
      </c>
      <c r="AJ130" s="23">
        <v>2296060</v>
      </c>
      <c r="AK130" s="23">
        <v>0</v>
      </c>
      <c r="AL130" s="23">
        <v>2000000</v>
      </c>
      <c r="AM130" s="23">
        <v>0</v>
      </c>
      <c r="AN130" s="23">
        <v>2676000</v>
      </c>
      <c r="AO130" s="23">
        <v>0</v>
      </c>
      <c r="AP130" s="23">
        <v>2376000</v>
      </c>
      <c r="AQ130" s="23">
        <v>4155000</v>
      </c>
      <c r="AR130" s="23">
        <v>279631</v>
      </c>
      <c r="AS130" s="23">
        <v>266616</v>
      </c>
      <c r="AT130" s="24">
        <v>0</v>
      </c>
    </row>
    <row r="131" spans="1:46" ht="12.75">
      <c r="A131" s="70" t="s">
        <v>218</v>
      </c>
      <c r="B131" s="23">
        <v>69661053</v>
      </c>
      <c r="C131" s="23">
        <v>78452560</v>
      </c>
      <c r="D131" s="23">
        <v>2278375</v>
      </c>
      <c r="E131" s="23">
        <v>8659980</v>
      </c>
      <c r="F131" s="23">
        <v>0</v>
      </c>
      <c r="G131" s="23">
        <v>5789930</v>
      </c>
      <c r="H131" s="23">
        <v>6753002</v>
      </c>
      <c r="I131" s="23">
        <v>2812093</v>
      </c>
      <c r="J131" s="23">
        <v>1886434</v>
      </c>
      <c r="K131" s="23">
        <v>6134879</v>
      </c>
      <c r="L131" s="23">
        <v>1430864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4000000</v>
      </c>
      <c r="T131" s="23">
        <v>0</v>
      </c>
      <c r="U131" s="23">
        <v>0</v>
      </c>
      <c r="V131" s="23">
        <v>519019</v>
      </c>
      <c r="W131" s="23">
        <v>0</v>
      </c>
      <c r="X131" s="23">
        <v>0</v>
      </c>
      <c r="Y131" s="23">
        <v>4804036</v>
      </c>
      <c r="Z131" s="23">
        <v>0</v>
      </c>
      <c r="AA131" s="23">
        <v>800000</v>
      </c>
      <c r="AB131" s="23">
        <v>0</v>
      </c>
      <c r="AC131" s="23">
        <v>1200000</v>
      </c>
      <c r="AD131" s="23">
        <v>0</v>
      </c>
      <c r="AE131" s="23">
        <v>468456</v>
      </c>
      <c r="AF131" s="23">
        <v>4883631</v>
      </c>
      <c r="AG131" s="23">
        <v>0</v>
      </c>
      <c r="AH131" s="23">
        <v>6519417</v>
      </c>
      <c r="AI131" s="23">
        <v>0</v>
      </c>
      <c r="AJ131" s="23">
        <v>0</v>
      </c>
      <c r="AK131" s="23">
        <v>0</v>
      </c>
      <c r="AL131" s="23">
        <v>1989000</v>
      </c>
      <c r="AM131" s="23">
        <v>0</v>
      </c>
      <c r="AN131" s="23">
        <v>3259000</v>
      </c>
      <c r="AO131" s="23">
        <v>0</v>
      </c>
      <c r="AP131" s="23">
        <v>2193466</v>
      </c>
      <c r="AQ131" s="23">
        <v>0</v>
      </c>
      <c r="AR131" s="23">
        <v>0</v>
      </c>
      <c r="AS131" s="23">
        <v>0</v>
      </c>
      <c r="AT131" s="24">
        <v>0</v>
      </c>
    </row>
    <row r="132" spans="1:46" ht="12.75">
      <c r="A132" s="67" t="s">
        <v>220</v>
      </c>
      <c r="B132" s="45">
        <f>SUM(B133:B136)</f>
        <v>4868.773698907957</v>
      </c>
      <c r="C132" s="45">
        <f aca="true" t="shared" si="57" ref="C132:AT132">SUM(C133:C136)</f>
        <v>4477.436101095093</v>
      </c>
      <c r="D132" s="45">
        <f t="shared" si="57"/>
        <v>2452.1572119127177</v>
      </c>
      <c r="E132" s="45">
        <f t="shared" si="57"/>
        <v>5247.48</v>
      </c>
      <c r="F132" s="45">
        <f t="shared" si="57"/>
        <v>0</v>
      </c>
      <c r="G132" s="45">
        <f t="shared" si="57"/>
        <v>3261.614479638009</v>
      </c>
      <c r="H132" s="45">
        <f t="shared" si="57"/>
        <v>3720.001913352993</v>
      </c>
      <c r="I132" s="45">
        <f t="shared" si="57"/>
        <v>1927.3348480689426</v>
      </c>
      <c r="J132" s="45">
        <f t="shared" si="57"/>
        <v>2537.3864000000003</v>
      </c>
      <c r="K132" s="45">
        <f t="shared" si="57"/>
        <v>2560.0367553865653</v>
      </c>
      <c r="L132" s="45">
        <f t="shared" si="57"/>
        <v>2476.3049057829758</v>
      </c>
      <c r="M132" s="45">
        <f t="shared" si="57"/>
        <v>0</v>
      </c>
      <c r="N132" s="45">
        <f t="shared" si="57"/>
        <v>0</v>
      </c>
      <c r="O132" s="45">
        <f t="shared" si="57"/>
        <v>0</v>
      </c>
      <c r="P132" s="45">
        <f t="shared" si="57"/>
        <v>37.466</v>
      </c>
      <c r="Q132" s="45">
        <f t="shared" si="57"/>
        <v>0</v>
      </c>
      <c r="R132" s="45">
        <f t="shared" si="57"/>
        <v>0</v>
      </c>
      <c r="S132" s="45">
        <f t="shared" si="57"/>
        <v>1104.8805986491695</v>
      </c>
      <c r="T132" s="45">
        <f t="shared" si="57"/>
        <v>0</v>
      </c>
      <c r="U132" s="45">
        <f t="shared" si="57"/>
        <v>0</v>
      </c>
      <c r="V132" s="45">
        <f t="shared" si="57"/>
        <v>2</v>
      </c>
      <c r="W132" s="45">
        <f t="shared" si="57"/>
        <v>0</v>
      </c>
      <c r="X132" s="45">
        <f t="shared" si="57"/>
        <v>0</v>
      </c>
      <c r="Y132" s="45">
        <f t="shared" si="57"/>
        <v>5259.354258465853</v>
      </c>
      <c r="Z132" s="45">
        <f t="shared" si="57"/>
        <v>5.8837479496992895</v>
      </c>
      <c r="AA132" s="45">
        <f t="shared" si="57"/>
        <v>3.3496054600104497</v>
      </c>
      <c r="AB132" s="45">
        <f t="shared" si="57"/>
        <v>70.99838144765783</v>
      </c>
      <c r="AC132" s="45">
        <f t="shared" si="57"/>
        <v>0</v>
      </c>
      <c r="AD132" s="45">
        <f t="shared" si="57"/>
        <v>1.152</v>
      </c>
      <c r="AE132" s="45">
        <f t="shared" si="57"/>
        <v>526.1902536778701</v>
      </c>
      <c r="AF132" s="45">
        <f t="shared" si="57"/>
        <v>3048.679160953232</v>
      </c>
      <c r="AG132" s="45">
        <f t="shared" si="57"/>
        <v>0</v>
      </c>
      <c r="AH132" s="45">
        <f t="shared" si="57"/>
        <v>2602.938944568571</v>
      </c>
      <c r="AI132" s="45">
        <f t="shared" si="57"/>
        <v>0</v>
      </c>
      <c r="AJ132" s="45">
        <f t="shared" si="57"/>
        <v>0</v>
      </c>
      <c r="AK132" s="45">
        <f t="shared" si="57"/>
        <v>0</v>
      </c>
      <c r="AL132" s="45">
        <f t="shared" si="57"/>
        <v>259.33609958506224</v>
      </c>
      <c r="AM132" s="45">
        <f t="shared" si="57"/>
        <v>0</v>
      </c>
      <c r="AN132" s="45">
        <f t="shared" si="57"/>
        <v>2798.926308311084</v>
      </c>
      <c r="AO132" s="45">
        <f t="shared" si="57"/>
        <v>1909.4851435843523</v>
      </c>
      <c r="AP132" s="45">
        <f t="shared" si="57"/>
        <v>537.5842352941177</v>
      </c>
      <c r="AQ132" s="45">
        <f t="shared" si="57"/>
        <v>0</v>
      </c>
      <c r="AR132" s="45">
        <f t="shared" si="57"/>
        <v>335.6914765906362</v>
      </c>
      <c r="AS132" s="45">
        <f t="shared" si="57"/>
        <v>47.7720838559398</v>
      </c>
      <c r="AT132" s="46">
        <f t="shared" si="57"/>
        <v>0</v>
      </c>
    </row>
    <row r="133" spans="1:46" ht="12.75">
      <c r="A133" s="69" t="s">
        <v>215</v>
      </c>
      <c r="B133" s="47">
        <f>IF(B123=0,0,B128/B123)</f>
        <v>794.50328</v>
      </c>
      <c r="C133" s="47">
        <f aca="true" t="shared" si="58" ref="C133:AT133">IF(C123=0,0,C128/C123)</f>
        <v>1056.9935128078753</v>
      </c>
      <c r="D133" s="47">
        <f t="shared" si="58"/>
        <v>816.0026197604791</v>
      </c>
      <c r="E133" s="47">
        <f t="shared" si="58"/>
        <v>835.38</v>
      </c>
      <c r="F133" s="47">
        <f t="shared" si="58"/>
        <v>0</v>
      </c>
      <c r="G133" s="47">
        <f t="shared" si="58"/>
        <v>2037.825882352941</v>
      </c>
      <c r="H133" s="47">
        <f t="shared" si="58"/>
        <v>722.3492098820387</v>
      </c>
      <c r="I133" s="47">
        <f t="shared" si="58"/>
        <v>1142.9295482084126</v>
      </c>
      <c r="J133" s="47">
        <f t="shared" si="58"/>
        <v>540.8128</v>
      </c>
      <c r="K133" s="47">
        <f t="shared" si="58"/>
        <v>763.3286861005492</v>
      </c>
      <c r="L133" s="47">
        <f t="shared" si="58"/>
        <v>51.635416666666664</v>
      </c>
      <c r="M133" s="47">
        <f t="shared" si="58"/>
        <v>0</v>
      </c>
      <c r="N133" s="47">
        <f t="shared" si="58"/>
        <v>0</v>
      </c>
      <c r="O133" s="47">
        <f t="shared" si="58"/>
        <v>0</v>
      </c>
      <c r="P133" s="47">
        <f t="shared" si="58"/>
        <v>0</v>
      </c>
      <c r="Q133" s="47">
        <f t="shared" si="58"/>
        <v>0</v>
      </c>
      <c r="R133" s="47">
        <f t="shared" si="58"/>
        <v>0</v>
      </c>
      <c r="S133" s="47">
        <f t="shared" si="58"/>
        <v>0</v>
      </c>
      <c r="T133" s="47">
        <f t="shared" si="58"/>
        <v>0</v>
      </c>
      <c r="U133" s="47">
        <f t="shared" si="58"/>
        <v>0</v>
      </c>
      <c r="V133" s="47">
        <f t="shared" si="58"/>
        <v>0</v>
      </c>
      <c r="W133" s="47">
        <f t="shared" si="58"/>
        <v>0</v>
      </c>
      <c r="X133" s="47">
        <f t="shared" si="58"/>
        <v>0</v>
      </c>
      <c r="Y133" s="47">
        <f t="shared" si="58"/>
        <v>0</v>
      </c>
      <c r="Z133" s="47">
        <f t="shared" si="58"/>
        <v>0</v>
      </c>
      <c r="AA133" s="47">
        <f t="shared" si="58"/>
        <v>0</v>
      </c>
      <c r="AB133" s="47">
        <f t="shared" si="58"/>
        <v>0.5425924119769824</v>
      </c>
      <c r="AC133" s="47">
        <f t="shared" si="58"/>
        <v>0</v>
      </c>
      <c r="AD133" s="47">
        <f t="shared" si="58"/>
        <v>1.152</v>
      </c>
      <c r="AE133" s="47">
        <f t="shared" si="58"/>
        <v>0</v>
      </c>
      <c r="AF133" s="47">
        <f t="shared" si="58"/>
        <v>0</v>
      </c>
      <c r="AG133" s="47">
        <f t="shared" si="58"/>
        <v>0</v>
      </c>
      <c r="AH133" s="47">
        <f t="shared" si="58"/>
        <v>0</v>
      </c>
      <c r="AI133" s="47">
        <f t="shared" si="58"/>
        <v>0</v>
      </c>
      <c r="AJ133" s="47">
        <f t="shared" si="58"/>
        <v>0</v>
      </c>
      <c r="AK133" s="47">
        <f t="shared" si="58"/>
        <v>0</v>
      </c>
      <c r="AL133" s="47">
        <f t="shared" si="58"/>
        <v>0</v>
      </c>
      <c r="AM133" s="47">
        <f t="shared" si="58"/>
        <v>0</v>
      </c>
      <c r="AN133" s="47">
        <f t="shared" si="58"/>
        <v>0</v>
      </c>
      <c r="AO133" s="47">
        <f t="shared" si="58"/>
        <v>1909.4851435843523</v>
      </c>
      <c r="AP133" s="47">
        <f t="shared" si="58"/>
        <v>0</v>
      </c>
      <c r="AQ133" s="47">
        <f t="shared" si="58"/>
        <v>0</v>
      </c>
      <c r="AR133" s="47">
        <f t="shared" si="58"/>
        <v>0</v>
      </c>
      <c r="AS133" s="47">
        <f t="shared" si="58"/>
        <v>0</v>
      </c>
      <c r="AT133" s="48">
        <f t="shared" si="58"/>
        <v>0</v>
      </c>
    </row>
    <row r="134" spans="1:46" ht="12.75">
      <c r="A134" s="70" t="s">
        <v>216</v>
      </c>
      <c r="B134" s="49">
        <f>IF(B124=0,0,B129/B124)</f>
        <v>1166.5126989079563</v>
      </c>
      <c r="C134" s="49">
        <f aca="true" t="shared" si="59" ref="C134:AT134">IF(C124=0,0,C129/C124)</f>
        <v>1531.058040871609</v>
      </c>
      <c r="D134" s="49">
        <f t="shared" si="59"/>
        <v>616.0376093837274</v>
      </c>
      <c r="E134" s="49">
        <f t="shared" si="59"/>
        <v>1312.5</v>
      </c>
      <c r="F134" s="49">
        <f t="shared" si="59"/>
        <v>0</v>
      </c>
      <c r="G134" s="49">
        <f t="shared" si="59"/>
        <v>259.6588235294118</v>
      </c>
      <c r="H134" s="49">
        <f t="shared" si="59"/>
        <v>1813.4288537549407</v>
      </c>
      <c r="I134" s="49">
        <f t="shared" si="59"/>
        <v>0</v>
      </c>
      <c r="J134" s="49">
        <f t="shared" si="59"/>
        <v>580</v>
      </c>
      <c r="K134" s="49">
        <f t="shared" si="59"/>
        <v>583.8426982115195</v>
      </c>
      <c r="L134" s="49">
        <f t="shared" si="59"/>
        <v>1272.07137345679</v>
      </c>
      <c r="M134" s="49">
        <f t="shared" si="59"/>
        <v>0</v>
      </c>
      <c r="N134" s="49">
        <f t="shared" si="59"/>
        <v>0</v>
      </c>
      <c r="O134" s="49">
        <f t="shared" si="59"/>
        <v>0</v>
      </c>
      <c r="P134" s="49">
        <f t="shared" si="59"/>
        <v>0</v>
      </c>
      <c r="Q134" s="49">
        <f t="shared" si="59"/>
        <v>0</v>
      </c>
      <c r="R134" s="49">
        <f t="shared" si="59"/>
        <v>0</v>
      </c>
      <c r="S134" s="49">
        <f t="shared" si="59"/>
        <v>0</v>
      </c>
      <c r="T134" s="49">
        <f t="shared" si="59"/>
        <v>0</v>
      </c>
      <c r="U134" s="49">
        <f t="shared" si="59"/>
        <v>0</v>
      </c>
      <c r="V134" s="49">
        <f t="shared" si="59"/>
        <v>0</v>
      </c>
      <c r="W134" s="49">
        <f t="shared" si="59"/>
        <v>0</v>
      </c>
      <c r="X134" s="49">
        <f t="shared" si="59"/>
        <v>0</v>
      </c>
      <c r="Y134" s="49">
        <f t="shared" si="59"/>
        <v>0</v>
      </c>
      <c r="Z134" s="49">
        <f t="shared" si="59"/>
        <v>5.875</v>
      </c>
      <c r="AA134" s="49">
        <f t="shared" si="59"/>
        <v>0</v>
      </c>
      <c r="AB134" s="49">
        <f t="shared" si="59"/>
        <v>45.5</v>
      </c>
      <c r="AC134" s="49">
        <f t="shared" si="59"/>
        <v>0</v>
      </c>
      <c r="AD134" s="49">
        <f t="shared" si="59"/>
        <v>0</v>
      </c>
      <c r="AE134" s="49">
        <f t="shared" si="59"/>
        <v>0</v>
      </c>
      <c r="AF134" s="49">
        <f t="shared" si="59"/>
        <v>0</v>
      </c>
      <c r="AG134" s="49">
        <f t="shared" si="59"/>
        <v>0</v>
      </c>
      <c r="AH134" s="49">
        <f t="shared" si="59"/>
        <v>0</v>
      </c>
      <c r="AI134" s="49">
        <f t="shared" si="59"/>
        <v>0</v>
      </c>
      <c r="AJ134" s="49">
        <f t="shared" si="59"/>
        <v>0</v>
      </c>
      <c r="AK134" s="49">
        <f t="shared" si="59"/>
        <v>0</v>
      </c>
      <c r="AL134" s="49">
        <f t="shared" si="59"/>
        <v>0</v>
      </c>
      <c r="AM134" s="49">
        <f t="shared" si="59"/>
        <v>0</v>
      </c>
      <c r="AN134" s="49">
        <f t="shared" si="59"/>
        <v>0</v>
      </c>
      <c r="AO134" s="49">
        <f t="shared" si="59"/>
        <v>0</v>
      </c>
      <c r="AP134" s="49">
        <f t="shared" si="59"/>
        <v>0</v>
      </c>
      <c r="AQ134" s="49">
        <f t="shared" si="59"/>
        <v>0</v>
      </c>
      <c r="AR134" s="49">
        <f t="shared" si="59"/>
        <v>0</v>
      </c>
      <c r="AS134" s="49">
        <f t="shared" si="59"/>
        <v>0</v>
      </c>
      <c r="AT134" s="50">
        <f t="shared" si="59"/>
        <v>0</v>
      </c>
    </row>
    <row r="135" spans="1:46" ht="12.75">
      <c r="A135" s="70" t="s">
        <v>217</v>
      </c>
      <c r="B135" s="49">
        <f>IF(B125=0,0,B130/B125)</f>
        <v>858.90322</v>
      </c>
      <c r="C135" s="49">
        <f aca="true" t="shared" si="60" ref="C135:AT135">IF(C125=0,0,C130/C125)</f>
        <v>716.6654825706211</v>
      </c>
      <c r="D135" s="49">
        <f t="shared" si="60"/>
        <v>596.7845784578458</v>
      </c>
      <c r="E135" s="49">
        <f t="shared" si="60"/>
        <v>907.2</v>
      </c>
      <c r="F135" s="49">
        <f t="shared" si="60"/>
        <v>0</v>
      </c>
      <c r="G135" s="49">
        <f t="shared" si="60"/>
        <v>282.96153846153845</v>
      </c>
      <c r="H135" s="49">
        <f t="shared" si="60"/>
        <v>422.2919981984687</v>
      </c>
      <c r="I135" s="49">
        <f t="shared" si="60"/>
        <v>0</v>
      </c>
      <c r="J135" s="49">
        <f t="shared" si="60"/>
        <v>662</v>
      </c>
      <c r="K135" s="49">
        <f t="shared" si="60"/>
        <v>348.91958879031125</v>
      </c>
      <c r="L135" s="49">
        <f t="shared" si="60"/>
        <v>600.5672514619883</v>
      </c>
      <c r="M135" s="49">
        <f t="shared" si="60"/>
        <v>0</v>
      </c>
      <c r="N135" s="49">
        <f t="shared" si="60"/>
        <v>0</v>
      </c>
      <c r="O135" s="49">
        <f t="shared" si="60"/>
        <v>0</v>
      </c>
      <c r="P135" s="49">
        <f t="shared" si="60"/>
        <v>37.466</v>
      </c>
      <c r="Q135" s="49">
        <f t="shared" si="60"/>
        <v>0</v>
      </c>
      <c r="R135" s="49">
        <f t="shared" si="60"/>
        <v>0</v>
      </c>
      <c r="S135" s="49">
        <f t="shared" si="60"/>
        <v>397.66702014846237</v>
      </c>
      <c r="T135" s="49">
        <f t="shared" si="60"/>
        <v>0</v>
      </c>
      <c r="U135" s="49">
        <f t="shared" si="60"/>
        <v>0</v>
      </c>
      <c r="V135" s="49">
        <f t="shared" si="60"/>
        <v>1</v>
      </c>
      <c r="W135" s="49">
        <f t="shared" si="60"/>
        <v>0</v>
      </c>
      <c r="X135" s="49">
        <f t="shared" si="60"/>
        <v>0</v>
      </c>
      <c r="Y135" s="49">
        <f t="shared" si="60"/>
        <v>5091.668265935572</v>
      </c>
      <c r="Z135" s="49">
        <f t="shared" si="60"/>
        <v>0.008747949699289229</v>
      </c>
      <c r="AA135" s="49">
        <f t="shared" si="60"/>
        <v>1.232105380604197</v>
      </c>
      <c r="AB135" s="49">
        <f t="shared" si="60"/>
        <v>24.955789035680848</v>
      </c>
      <c r="AC135" s="49">
        <f t="shared" si="60"/>
        <v>0</v>
      </c>
      <c r="AD135" s="49">
        <f t="shared" si="60"/>
        <v>0</v>
      </c>
      <c r="AE135" s="49">
        <f t="shared" si="60"/>
        <v>426.6035189839926</v>
      </c>
      <c r="AF135" s="49">
        <f t="shared" si="60"/>
        <v>1338.125395629239</v>
      </c>
      <c r="AG135" s="49">
        <f t="shared" si="60"/>
        <v>0</v>
      </c>
      <c r="AH135" s="49">
        <f t="shared" si="60"/>
        <v>1687.6761339550658</v>
      </c>
      <c r="AI135" s="49">
        <f t="shared" si="60"/>
        <v>0</v>
      </c>
      <c r="AJ135" s="49">
        <f t="shared" si="60"/>
        <v>0</v>
      </c>
      <c r="AK135" s="49">
        <f t="shared" si="60"/>
        <v>0</v>
      </c>
      <c r="AL135" s="49">
        <f t="shared" si="60"/>
        <v>259.33609958506224</v>
      </c>
      <c r="AM135" s="49">
        <f t="shared" si="60"/>
        <v>0</v>
      </c>
      <c r="AN135" s="49">
        <f t="shared" si="60"/>
        <v>420.09419152276297</v>
      </c>
      <c r="AO135" s="49">
        <f t="shared" si="60"/>
        <v>0</v>
      </c>
      <c r="AP135" s="49">
        <f t="shared" si="60"/>
        <v>279.52941176470586</v>
      </c>
      <c r="AQ135" s="49">
        <f t="shared" si="60"/>
        <v>0</v>
      </c>
      <c r="AR135" s="49">
        <f t="shared" si="60"/>
        <v>335.6914765906362</v>
      </c>
      <c r="AS135" s="49">
        <f t="shared" si="60"/>
        <v>47.7720838559398</v>
      </c>
      <c r="AT135" s="50">
        <f t="shared" si="60"/>
        <v>0</v>
      </c>
    </row>
    <row r="136" spans="1:46" ht="12.75">
      <c r="A136" s="70" t="s">
        <v>218</v>
      </c>
      <c r="B136" s="49">
        <f>IF(B126=0,0,B131/B126)</f>
        <v>2048.8545</v>
      </c>
      <c r="C136" s="49">
        <f aca="true" t="shared" si="61" ref="C136:AT136">IF(C126=0,0,C131/C126)</f>
        <v>1172.719064844988</v>
      </c>
      <c r="D136" s="49">
        <f t="shared" si="61"/>
        <v>423.3324043106652</v>
      </c>
      <c r="E136" s="49">
        <f t="shared" si="61"/>
        <v>2192.4</v>
      </c>
      <c r="F136" s="49">
        <f t="shared" si="61"/>
        <v>0</v>
      </c>
      <c r="G136" s="49">
        <f t="shared" si="61"/>
        <v>681.1682352941176</v>
      </c>
      <c r="H136" s="49">
        <f t="shared" si="61"/>
        <v>761.9318515175448</v>
      </c>
      <c r="I136" s="49">
        <f t="shared" si="61"/>
        <v>784.40529986053</v>
      </c>
      <c r="J136" s="49">
        <f t="shared" si="61"/>
        <v>754.5736</v>
      </c>
      <c r="K136" s="49">
        <f t="shared" si="61"/>
        <v>863.9457822841853</v>
      </c>
      <c r="L136" s="49">
        <f t="shared" si="61"/>
        <v>552.0308641975308</v>
      </c>
      <c r="M136" s="49">
        <f t="shared" si="61"/>
        <v>0</v>
      </c>
      <c r="N136" s="49">
        <f t="shared" si="61"/>
        <v>0</v>
      </c>
      <c r="O136" s="49">
        <f t="shared" si="61"/>
        <v>0</v>
      </c>
      <c r="P136" s="49">
        <f t="shared" si="61"/>
        <v>0</v>
      </c>
      <c r="Q136" s="49">
        <f t="shared" si="61"/>
        <v>0</v>
      </c>
      <c r="R136" s="49">
        <f t="shared" si="61"/>
        <v>0</v>
      </c>
      <c r="S136" s="49">
        <f t="shared" si="61"/>
        <v>707.2135785007072</v>
      </c>
      <c r="T136" s="49">
        <f t="shared" si="61"/>
        <v>0</v>
      </c>
      <c r="U136" s="49">
        <f t="shared" si="61"/>
        <v>0</v>
      </c>
      <c r="V136" s="49">
        <f t="shared" si="61"/>
        <v>1</v>
      </c>
      <c r="W136" s="49">
        <f t="shared" si="61"/>
        <v>0</v>
      </c>
      <c r="X136" s="49">
        <f t="shared" si="61"/>
        <v>0</v>
      </c>
      <c r="Y136" s="49">
        <f t="shared" si="61"/>
        <v>167.6859925302803</v>
      </c>
      <c r="Z136" s="49">
        <f t="shared" si="61"/>
        <v>0</v>
      </c>
      <c r="AA136" s="49">
        <f t="shared" si="61"/>
        <v>2.117500079406253</v>
      </c>
      <c r="AB136" s="49">
        <f t="shared" si="61"/>
        <v>0</v>
      </c>
      <c r="AC136" s="49">
        <f t="shared" si="61"/>
        <v>0</v>
      </c>
      <c r="AD136" s="49">
        <f t="shared" si="61"/>
        <v>0</v>
      </c>
      <c r="AE136" s="49">
        <f t="shared" si="61"/>
        <v>99.58673469387755</v>
      </c>
      <c r="AF136" s="49">
        <f t="shared" si="61"/>
        <v>1710.553765323993</v>
      </c>
      <c r="AG136" s="49">
        <f t="shared" si="61"/>
        <v>0</v>
      </c>
      <c r="AH136" s="49">
        <f t="shared" si="61"/>
        <v>915.2628106135055</v>
      </c>
      <c r="AI136" s="49">
        <f t="shared" si="61"/>
        <v>0</v>
      </c>
      <c r="AJ136" s="49">
        <f t="shared" si="61"/>
        <v>0</v>
      </c>
      <c r="AK136" s="49">
        <f t="shared" si="61"/>
        <v>0</v>
      </c>
      <c r="AL136" s="49">
        <f t="shared" si="61"/>
        <v>0</v>
      </c>
      <c r="AM136" s="49">
        <f t="shared" si="61"/>
        <v>0</v>
      </c>
      <c r="AN136" s="49">
        <f t="shared" si="61"/>
        <v>2378.832116788321</v>
      </c>
      <c r="AO136" s="49">
        <f t="shared" si="61"/>
        <v>0</v>
      </c>
      <c r="AP136" s="49">
        <f t="shared" si="61"/>
        <v>258.05482352941175</v>
      </c>
      <c r="AQ136" s="49">
        <f t="shared" si="61"/>
        <v>0</v>
      </c>
      <c r="AR136" s="49">
        <f t="shared" si="61"/>
        <v>0</v>
      </c>
      <c r="AS136" s="49">
        <f t="shared" si="61"/>
        <v>0</v>
      </c>
      <c r="AT136" s="50">
        <f t="shared" si="61"/>
        <v>0</v>
      </c>
    </row>
    <row r="137" spans="1:46" ht="25.5">
      <c r="A137" s="67" t="s">
        <v>221</v>
      </c>
      <c r="B137" s="51">
        <f>+B132*B123</f>
        <v>243438684.94539782</v>
      </c>
      <c r="C137" s="51">
        <f aca="true" t="shared" si="62" ref="C137:AT137">+C132*C123</f>
        <v>336125605.5453098</v>
      </c>
      <c r="D137" s="51">
        <f t="shared" si="62"/>
        <v>13104328.140461564</v>
      </c>
      <c r="E137" s="51">
        <f t="shared" si="62"/>
        <v>20727546</v>
      </c>
      <c r="F137" s="51">
        <f t="shared" si="62"/>
        <v>0</v>
      </c>
      <c r="G137" s="51">
        <f t="shared" si="62"/>
        <v>27723723.076923076</v>
      </c>
      <c r="H137" s="51">
        <f t="shared" si="62"/>
        <v>33427937.193389997</v>
      </c>
      <c r="I137" s="51">
        <f t="shared" si="62"/>
        <v>22268426.83458856</v>
      </c>
      <c r="J137" s="51">
        <f t="shared" si="62"/>
        <v>6343466.000000001</v>
      </c>
      <c r="K137" s="51">
        <f t="shared" si="62"/>
        <v>18178821</v>
      </c>
      <c r="L137" s="51">
        <f t="shared" si="62"/>
        <v>6418582.315789473</v>
      </c>
      <c r="M137" s="51">
        <f t="shared" si="62"/>
        <v>0</v>
      </c>
      <c r="N137" s="51">
        <f t="shared" si="62"/>
        <v>0</v>
      </c>
      <c r="O137" s="51">
        <f t="shared" si="62"/>
        <v>0</v>
      </c>
      <c r="P137" s="51">
        <f t="shared" si="62"/>
        <v>447980.962</v>
      </c>
      <c r="Q137" s="51">
        <f t="shared" si="62"/>
        <v>0</v>
      </c>
      <c r="R137" s="51">
        <f t="shared" si="62"/>
        <v>0</v>
      </c>
      <c r="S137" s="51">
        <f t="shared" si="62"/>
        <v>0</v>
      </c>
      <c r="T137" s="51">
        <f t="shared" si="62"/>
        <v>0</v>
      </c>
      <c r="U137" s="51">
        <f t="shared" si="62"/>
        <v>0</v>
      </c>
      <c r="V137" s="51">
        <f t="shared" si="62"/>
        <v>0</v>
      </c>
      <c r="W137" s="51">
        <f t="shared" si="62"/>
        <v>0</v>
      </c>
      <c r="X137" s="51">
        <f t="shared" si="62"/>
        <v>0</v>
      </c>
      <c r="Y137" s="51">
        <f t="shared" si="62"/>
        <v>0</v>
      </c>
      <c r="Z137" s="51">
        <f t="shared" si="62"/>
        <v>47.069983597594316</v>
      </c>
      <c r="AA137" s="51">
        <f t="shared" si="62"/>
        <v>0</v>
      </c>
      <c r="AB137" s="51">
        <f t="shared" si="62"/>
        <v>3639732.024914179</v>
      </c>
      <c r="AC137" s="51">
        <f t="shared" si="62"/>
        <v>0</v>
      </c>
      <c r="AD137" s="51">
        <f t="shared" si="62"/>
        <v>1152</v>
      </c>
      <c r="AE137" s="51">
        <f t="shared" si="62"/>
        <v>0</v>
      </c>
      <c r="AF137" s="51">
        <f t="shared" si="62"/>
        <v>0</v>
      </c>
      <c r="AG137" s="51">
        <f t="shared" si="62"/>
        <v>0</v>
      </c>
      <c r="AH137" s="51">
        <f t="shared" si="62"/>
        <v>0</v>
      </c>
      <c r="AI137" s="51">
        <f t="shared" si="62"/>
        <v>0</v>
      </c>
      <c r="AJ137" s="51">
        <f t="shared" si="62"/>
        <v>0</v>
      </c>
      <c r="AK137" s="51">
        <f t="shared" si="62"/>
        <v>0</v>
      </c>
      <c r="AL137" s="51">
        <f t="shared" si="62"/>
        <v>0</v>
      </c>
      <c r="AM137" s="51">
        <f t="shared" si="62"/>
        <v>0</v>
      </c>
      <c r="AN137" s="51">
        <f t="shared" si="62"/>
        <v>0</v>
      </c>
      <c r="AO137" s="51">
        <f t="shared" si="62"/>
        <v>552162000</v>
      </c>
      <c r="AP137" s="51">
        <f t="shared" si="62"/>
        <v>0</v>
      </c>
      <c r="AQ137" s="51">
        <f t="shared" si="62"/>
        <v>0</v>
      </c>
      <c r="AR137" s="51">
        <f t="shared" si="62"/>
        <v>0</v>
      </c>
      <c r="AS137" s="51">
        <f t="shared" si="62"/>
        <v>0</v>
      </c>
      <c r="AT137" s="52">
        <f t="shared" si="62"/>
        <v>0</v>
      </c>
    </row>
    <row r="138" spans="1:46" ht="25.5">
      <c r="A138" s="68" t="s">
        <v>222</v>
      </c>
      <c r="B138" s="53">
        <v>227104842</v>
      </c>
      <c r="C138" s="53">
        <v>318506510</v>
      </c>
      <c r="D138" s="53">
        <v>11368489</v>
      </c>
      <c r="E138" s="53">
        <v>11649680</v>
      </c>
      <c r="F138" s="53">
        <v>2140031</v>
      </c>
      <c r="G138" s="53">
        <v>0</v>
      </c>
      <c r="H138" s="53">
        <v>24315273</v>
      </c>
      <c r="I138" s="53">
        <v>8940613</v>
      </c>
      <c r="J138" s="53">
        <v>1</v>
      </c>
      <c r="K138" s="53">
        <v>19160477</v>
      </c>
      <c r="L138" s="53">
        <v>8928151</v>
      </c>
      <c r="M138" s="53">
        <v>0</v>
      </c>
      <c r="N138" s="53">
        <v>0</v>
      </c>
      <c r="O138" s="53">
        <v>0</v>
      </c>
      <c r="P138" s="53">
        <v>1006422</v>
      </c>
      <c r="Q138" s="53">
        <v>10000000</v>
      </c>
      <c r="R138" s="53">
        <v>0</v>
      </c>
      <c r="S138" s="53">
        <v>10000000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14683731</v>
      </c>
      <c r="Z138" s="53">
        <v>0</v>
      </c>
      <c r="AA138" s="53">
        <v>1700000</v>
      </c>
      <c r="AB138" s="53">
        <v>999999</v>
      </c>
      <c r="AC138" s="53">
        <v>2850000</v>
      </c>
      <c r="AD138" s="53">
        <v>2698</v>
      </c>
      <c r="AE138" s="53">
        <v>3883888</v>
      </c>
      <c r="AF138" s="53">
        <v>14016929</v>
      </c>
      <c r="AG138" s="53">
        <v>10687700</v>
      </c>
      <c r="AH138" s="53">
        <v>9546042</v>
      </c>
      <c r="AI138" s="53">
        <v>0</v>
      </c>
      <c r="AJ138" s="53">
        <v>0</v>
      </c>
      <c r="AK138" s="53">
        <v>0</v>
      </c>
      <c r="AL138" s="53">
        <v>3989000</v>
      </c>
      <c r="AM138" s="53">
        <v>0</v>
      </c>
      <c r="AN138" s="53">
        <v>5935000</v>
      </c>
      <c r="AO138" s="53">
        <v>0</v>
      </c>
      <c r="AP138" s="53">
        <v>4569466</v>
      </c>
      <c r="AQ138" s="53">
        <v>4155000</v>
      </c>
      <c r="AR138" s="53">
        <v>0</v>
      </c>
      <c r="AS138" s="53">
        <v>266616</v>
      </c>
      <c r="AT138" s="54">
        <v>0</v>
      </c>
    </row>
    <row r="139" spans="1:46" ht="12.75">
      <c r="A139" s="69" t="s">
        <v>223</v>
      </c>
      <c r="B139" s="21">
        <v>655141000</v>
      </c>
      <c r="C139" s="21">
        <v>774616000</v>
      </c>
      <c r="D139" s="21">
        <v>43279000</v>
      </c>
      <c r="E139" s="21">
        <v>44654000</v>
      </c>
      <c r="F139" s="21">
        <v>20720000</v>
      </c>
      <c r="G139" s="21">
        <v>75767000</v>
      </c>
      <c r="H139" s="21">
        <v>73102000</v>
      </c>
      <c r="I139" s="21">
        <v>55182000</v>
      </c>
      <c r="J139" s="21">
        <v>23452000</v>
      </c>
      <c r="K139" s="21">
        <v>82099000</v>
      </c>
      <c r="L139" s="21">
        <v>37662000</v>
      </c>
      <c r="M139" s="21">
        <v>80759000</v>
      </c>
      <c r="N139" s="21">
        <v>209735000</v>
      </c>
      <c r="O139" s="21">
        <v>234405000</v>
      </c>
      <c r="P139" s="21">
        <v>42202000</v>
      </c>
      <c r="Q139" s="21">
        <v>124034000</v>
      </c>
      <c r="R139" s="21">
        <v>82854000</v>
      </c>
      <c r="S139" s="21">
        <v>130357000</v>
      </c>
      <c r="T139" s="21">
        <v>26561000</v>
      </c>
      <c r="U139" s="21">
        <v>699595000</v>
      </c>
      <c r="V139" s="21">
        <v>40912000</v>
      </c>
      <c r="W139" s="21">
        <v>38820000</v>
      </c>
      <c r="X139" s="21">
        <v>24998000</v>
      </c>
      <c r="Y139" s="21">
        <v>117676000</v>
      </c>
      <c r="Z139" s="21">
        <v>145974000</v>
      </c>
      <c r="AA139" s="21">
        <v>116537000</v>
      </c>
      <c r="AB139" s="21">
        <v>134844000</v>
      </c>
      <c r="AC139" s="21">
        <v>59581000</v>
      </c>
      <c r="AD139" s="21">
        <v>446759000</v>
      </c>
      <c r="AE139" s="21">
        <v>132110000</v>
      </c>
      <c r="AF139" s="21">
        <v>135985000</v>
      </c>
      <c r="AG139" s="21">
        <v>27487000</v>
      </c>
      <c r="AH139" s="21">
        <v>27626000</v>
      </c>
      <c r="AI139" s="21">
        <v>209607000</v>
      </c>
      <c r="AJ139" s="21">
        <v>200197000</v>
      </c>
      <c r="AK139" s="21">
        <v>120534000</v>
      </c>
      <c r="AL139" s="21">
        <v>216750000</v>
      </c>
      <c r="AM139" s="21">
        <v>159404000</v>
      </c>
      <c r="AN139" s="21">
        <v>251210000</v>
      </c>
      <c r="AO139" s="21">
        <v>622201000</v>
      </c>
      <c r="AP139" s="21">
        <v>176181000</v>
      </c>
      <c r="AQ139" s="21">
        <v>169767000</v>
      </c>
      <c r="AR139" s="21">
        <v>181314000</v>
      </c>
      <c r="AS139" s="21">
        <v>98871000</v>
      </c>
      <c r="AT139" s="22">
        <v>365517000</v>
      </c>
    </row>
    <row r="140" spans="1:46" ht="12.75">
      <c r="A140" s="71" t="s">
        <v>224</v>
      </c>
      <c r="B140" s="62" t="str">
        <f>IF(B10&gt;0,"Funded","Unfunded")</f>
        <v>Funded</v>
      </c>
      <c r="C140" s="62" t="str">
        <f aca="true" t="shared" si="63" ref="C140:AT140">IF(C10&gt;0,"Funded","Unfunded")</f>
        <v>Funded</v>
      </c>
      <c r="D140" s="62" t="str">
        <f t="shared" si="63"/>
        <v>Funded</v>
      </c>
      <c r="E140" s="62" t="str">
        <f t="shared" si="63"/>
        <v>Funded</v>
      </c>
      <c r="F140" s="62" t="str">
        <f t="shared" si="63"/>
        <v>Unfunded</v>
      </c>
      <c r="G140" s="62" t="str">
        <f t="shared" si="63"/>
        <v>Funded</v>
      </c>
      <c r="H140" s="62" t="str">
        <f t="shared" si="63"/>
        <v>Unfunded</v>
      </c>
      <c r="I140" s="62" t="str">
        <f t="shared" si="63"/>
        <v>Funded</v>
      </c>
      <c r="J140" s="62" t="str">
        <f t="shared" si="63"/>
        <v>Unfunded</v>
      </c>
      <c r="K140" s="62" t="str">
        <f t="shared" si="63"/>
        <v>Unfunded</v>
      </c>
      <c r="L140" s="62" t="str">
        <f t="shared" si="63"/>
        <v>Funded</v>
      </c>
      <c r="M140" s="62" t="str">
        <f t="shared" si="63"/>
        <v>Funded</v>
      </c>
      <c r="N140" s="62" t="str">
        <f t="shared" si="63"/>
        <v>Funded</v>
      </c>
      <c r="O140" s="62" t="str">
        <f t="shared" si="63"/>
        <v>Funded</v>
      </c>
      <c r="P140" s="62" t="str">
        <f t="shared" si="63"/>
        <v>Funded</v>
      </c>
      <c r="Q140" s="62" t="str">
        <f t="shared" si="63"/>
        <v>Unfunded</v>
      </c>
      <c r="R140" s="62" t="str">
        <f t="shared" si="63"/>
        <v>Unfunded</v>
      </c>
      <c r="S140" s="62" t="str">
        <f t="shared" si="63"/>
        <v>Unfunded</v>
      </c>
      <c r="T140" s="62" t="str">
        <f t="shared" si="63"/>
        <v>Funded</v>
      </c>
      <c r="U140" s="62" t="str">
        <f t="shared" si="63"/>
        <v>Unfunded</v>
      </c>
      <c r="V140" s="62" t="str">
        <f t="shared" si="63"/>
        <v>Unfunded</v>
      </c>
      <c r="W140" s="62" t="str">
        <f t="shared" si="63"/>
        <v>Funded</v>
      </c>
      <c r="X140" s="62" t="str">
        <f t="shared" si="63"/>
        <v>Unfunded</v>
      </c>
      <c r="Y140" s="62" t="str">
        <f t="shared" si="63"/>
        <v>Funded</v>
      </c>
      <c r="Z140" s="62" t="str">
        <f t="shared" si="63"/>
        <v>Unfunded</v>
      </c>
      <c r="AA140" s="62" t="str">
        <f t="shared" si="63"/>
        <v>Funded</v>
      </c>
      <c r="AB140" s="62" t="str">
        <f t="shared" si="63"/>
        <v>Funded</v>
      </c>
      <c r="AC140" s="62" t="str">
        <f t="shared" si="63"/>
        <v>Unfunded</v>
      </c>
      <c r="AD140" s="62" t="str">
        <f t="shared" si="63"/>
        <v>Funded</v>
      </c>
      <c r="AE140" s="62" t="str">
        <f t="shared" si="63"/>
        <v>Funded</v>
      </c>
      <c r="AF140" s="62" t="str">
        <f t="shared" si="63"/>
        <v>Funded</v>
      </c>
      <c r="AG140" s="62" t="str">
        <f t="shared" si="63"/>
        <v>Unfunded</v>
      </c>
      <c r="AH140" s="62" t="str">
        <f t="shared" si="63"/>
        <v>Unfunded</v>
      </c>
      <c r="AI140" s="62" t="str">
        <f t="shared" si="63"/>
        <v>Funded</v>
      </c>
      <c r="AJ140" s="62" t="str">
        <f t="shared" si="63"/>
        <v>Funded</v>
      </c>
      <c r="AK140" s="62" t="str">
        <f t="shared" si="63"/>
        <v>Unfunded</v>
      </c>
      <c r="AL140" s="62" t="str">
        <f t="shared" si="63"/>
        <v>Funded</v>
      </c>
      <c r="AM140" s="62" t="str">
        <f t="shared" si="63"/>
        <v>Funded</v>
      </c>
      <c r="AN140" s="62" t="str">
        <f t="shared" si="63"/>
        <v>Funded</v>
      </c>
      <c r="AO140" s="62" t="str">
        <f t="shared" si="63"/>
        <v>Unfunded</v>
      </c>
      <c r="AP140" s="62" t="str">
        <f t="shared" si="63"/>
        <v>Funded</v>
      </c>
      <c r="AQ140" s="62" t="str">
        <f t="shared" si="63"/>
        <v>Funded</v>
      </c>
      <c r="AR140" s="62" t="str">
        <f t="shared" si="63"/>
        <v>Funded</v>
      </c>
      <c r="AS140" s="62" t="str">
        <f t="shared" si="63"/>
        <v>Funded</v>
      </c>
      <c r="AT140" s="63" t="str">
        <f t="shared" si="63"/>
        <v>Funded</v>
      </c>
    </row>
    <row r="141" spans="1:46" ht="12.75" hidden="1">
      <c r="A141" s="55" t="s">
        <v>225</v>
      </c>
      <c r="B141" s="56">
        <v>3960121356</v>
      </c>
      <c r="C141" s="56">
        <v>6547925903</v>
      </c>
      <c r="D141" s="56">
        <v>158669448</v>
      </c>
      <c r="E141" s="56">
        <v>115683550</v>
      </c>
      <c r="F141" s="56">
        <v>21620232</v>
      </c>
      <c r="G141" s="56">
        <v>272654473</v>
      </c>
      <c r="H141" s="56">
        <v>244449404</v>
      </c>
      <c r="I141" s="56">
        <v>48220423</v>
      </c>
      <c r="J141" s="56">
        <v>30073222</v>
      </c>
      <c r="K141" s="56">
        <v>486244908</v>
      </c>
      <c r="L141" s="56">
        <v>36347392</v>
      </c>
      <c r="M141" s="56">
        <v>43528300</v>
      </c>
      <c r="N141" s="56">
        <v>20750892</v>
      </c>
      <c r="O141" s="56">
        <v>34344108</v>
      </c>
      <c r="P141" s="56">
        <v>40451004</v>
      </c>
      <c r="Q141" s="56">
        <v>105050716</v>
      </c>
      <c r="R141" s="56">
        <v>17294374</v>
      </c>
      <c r="S141" s="56">
        <v>91219414</v>
      </c>
      <c r="T141" s="56">
        <v>48961850</v>
      </c>
      <c r="U141" s="56">
        <v>444596462</v>
      </c>
      <c r="V141" s="56">
        <v>1</v>
      </c>
      <c r="W141" s="56">
        <v>17601625</v>
      </c>
      <c r="X141" s="56">
        <v>29456856</v>
      </c>
      <c r="Y141" s="56">
        <v>364727940</v>
      </c>
      <c r="Z141" s="56">
        <v>78131366</v>
      </c>
      <c r="AA141" s="56">
        <v>24723716</v>
      </c>
      <c r="AB141" s="56">
        <v>12255110</v>
      </c>
      <c r="AC141" s="56">
        <v>12584268</v>
      </c>
      <c r="AD141" s="56">
        <v>169114751</v>
      </c>
      <c r="AE141" s="56">
        <v>42919625</v>
      </c>
      <c r="AF141" s="56">
        <v>41396196</v>
      </c>
      <c r="AG141" s="56">
        <v>120299396</v>
      </c>
      <c r="AH141" s="56">
        <v>52280369</v>
      </c>
      <c r="AI141" s="56">
        <v>33192504</v>
      </c>
      <c r="AJ141" s="56">
        <v>61836504</v>
      </c>
      <c r="AK141" s="56">
        <v>0</v>
      </c>
      <c r="AL141" s="56">
        <v>16049052</v>
      </c>
      <c r="AM141" s="56">
        <v>11151068</v>
      </c>
      <c r="AN141" s="56">
        <v>710530980</v>
      </c>
      <c r="AO141" s="56">
        <v>268096828</v>
      </c>
      <c r="AP141" s="56">
        <v>71399988</v>
      </c>
      <c r="AQ141" s="56">
        <v>36126815</v>
      </c>
      <c r="AR141" s="56">
        <v>54978648</v>
      </c>
      <c r="AS141" s="56">
        <v>12019365</v>
      </c>
      <c r="AT141" s="56">
        <v>170627136</v>
      </c>
    </row>
    <row r="142" spans="1:46" ht="12.75" hidden="1">
      <c r="A142" s="57" t="s">
        <v>226</v>
      </c>
      <c r="B142" s="23">
        <v>3608783434</v>
      </c>
      <c r="C142" s="23">
        <v>6345621740</v>
      </c>
      <c r="D142" s="23">
        <v>154780488</v>
      </c>
      <c r="E142" s="23">
        <v>121637950</v>
      </c>
      <c r="F142" s="23">
        <v>18607675</v>
      </c>
      <c r="G142" s="23">
        <v>316426377</v>
      </c>
      <c r="H142" s="23">
        <v>229355212</v>
      </c>
      <c r="I142" s="23">
        <v>47304305</v>
      </c>
      <c r="J142" s="23">
        <v>28053170</v>
      </c>
      <c r="K142" s="23">
        <v>516453460</v>
      </c>
      <c r="L142" s="23">
        <v>38745111</v>
      </c>
      <c r="M142" s="23">
        <v>1300000</v>
      </c>
      <c r="N142" s="23">
        <v>7571993</v>
      </c>
      <c r="O142" s="23">
        <v>25888653</v>
      </c>
      <c r="P142" s="23">
        <v>35050985</v>
      </c>
      <c r="Q142" s="23">
        <v>50696105</v>
      </c>
      <c r="R142" s="23">
        <v>17356110</v>
      </c>
      <c r="S142" s="23">
        <v>79269648</v>
      </c>
      <c r="T142" s="23">
        <v>38953386</v>
      </c>
      <c r="U142" s="23">
        <v>244934286</v>
      </c>
      <c r="V142" s="23">
        <v>147777452</v>
      </c>
      <c r="W142" s="23">
        <v>16445972</v>
      </c>
      <c r="X142" s="23">
        <v>15234947</v>
      </c>
      <c r="Y142" s="23">
        <v>318457055</v>
      </c>
      <c r="Z142" s="23">
        <v>14449471</v>
      </c>
      <c r="AA142" s="23">
        <v>19498989</v>
      </c>
      <c r="AB142" s="23">
        <v>5390000</v>
      </c>
      <c r="AC142" s="23">
        <v>20851600</v>
      </c>
      <c r="AD142" s="23">
        <v>223321713</v>
      </c>
      <c r="AE142" s="23">
        <v>56197019</v>
      </c>
      <c r="AF142" s="23">
        <v>36549590</v>
      </c>
      <c r="AG142" s="23">
        <v>111187600</v>
      </c>
      <c r="AH142" s="23">
        <v>66129138</v>
      </c>
      <c r="AI142" s="23">
        <v>62280584</v>
      </c>
      <c r="AJ142" s="23">
        <v>13581126</v>
      </c>
      <c r="AK142" s="23">
        <v>0</v>
      </c>
      <c r="AL142" s="23">
        <v>5703961</v>
      </c>
      <c r="AM142" s="23">
        <v>16681051</v>
      </c>
      <c r="AN142" s="23">
        <v>521518358</v>
      </c>
      <c r="AO142" s="23">
        <v>748618590</v>
      </c>
      <c r="AP142" s="23">
        <v>89539402</v>
      </c>
      <c r="AQ142" s="23">
        <v>13867956</v>
      </c>
      <c r="AR142" s="23">
        <v>51817890</v>
      </c>
      <c r="AS142" s="23">
        <v>4207846</v>
      </c>
      <c r="AT142" s="23">
        <v>34497420</v>
      </c>
    </row>
    <row r="143" spans="1:46" ht="12.75" hidden="1">
      <c r="A143" s="57" t="s">
        <v>227</v>
      </c>
      <c r="B143" s="23">
        <v>727870851</v>
      </c>
      <c r="C143" s="23">
        <v>1142417780</v>
      </c>
      <c r="D143" s="23">
        <v>6343069</v>
      </c>
      <c r="E143" s="23">
        <v>7039630</v>
      </c>
      <c r="F143" s="23">
        <v>3690889</v>
      </c>
      <c r="G143" s="23">
        <v>25790473</v>
      </c>
      <c r="H143" s="23">
        <v>83686149</v>
      </c>
      <c r="I143" s="23">
        <v>33063043</v>
      </c>
      <c r="J143" s="23">
        <v>2546878</v>
      </c>
      <c r="K143" s="23">
        <v>28057988</v>
      </c>
      <c r="L143" s="23">
        <v>25544663</v>
      </c>
      <c r="M143" s="23">
        <v>42228300</v>
      </c>
      <c r="N143" s="23">
        <v>53178903</v>
      </c>
      <c r="O143" s="23">
        <v>12980105</v>
      </c>
      <c r="P143" s="23">
        <v>8248536</v>
      </c>
      <c r="Q143" s="23">
        <v>55854074</v>
      </c>
      <c r="R143" s="23">
        <v>33168209</v>
      </c>
      <c r="S143" s="23">
        <v>19551000</v>
      </c>
      <c r="T143" s="23">
        <v>10008508</v>
      </c>
      <c r="U143" s="23">
        <v>544773180</v>
      </c>
      <c r="V143" s="23">
        <v>13222126</v>
      </c>
      <c r="W143" s="23">
        <v>12201130</v>
      </c>
      <c r="X143" s="23">
        <v>10323042</v>
      </c>
      <c r="Y143" s="23">
        <v>105876300</v>
      </c>
      <c r="Z143" s="23">
        <v>63681899</v>
      </c>
      <c r="AA143" s="23">
        <v>5133811</v>
      </c>
      <c r="AB143" s="23">
        <v>6865110</v>
      </c>
      <c r="AC143" s="23">
        <v>7031150</v>
      </c>
      <c r="AD143" s="23">
        <v>45859046</v>
      </c>
      <c r="AE143" s="23">
        <v>41584271</v>
      </c>
      <c r="AF143" s="23">
        <v>8181366</v>
      </c>
      <c r="AG143" s="23">
        <v>9851800</v>
      </c>
      <c r="AH143" s="23">
        <v>12114635</v>
      </c>
      <c r="AI143" s="23">
        <v>4756292</v>
      </c>
      <c r="AJ143" s="23">
        <v>47531128</v>
      </c>
      <c r="AK143" s="23">
        <v>0</v>
      </c>
      <c r="AL143" s="23">
        <v>10344900</v>
      </c>
      <c r="AM143" s="23">
        <v>2900695</v>
      </c>
      <c r="AN143" s="23">
        <v>59351761</v>
      </c>
      <c r="AO143" s="23">
        <v>129600230</v>
      </c>
      <c r="AP143" s="23">
        <v>9950657</v>
      </c>
      <c r="AQ143" s="23">
        <v>27067076</v>
      </c>
      <c r="AR143" s="23">
        <v>6243438</v>
      </c>
      <c r="AS143" s="23">
        <v>7827390</v>
      </c>
      <c r="AT143" s="23">
        <v>148133724</v>
      </c>
    </row>
    <row r="144" spans="1:46" ht="12.75" hidden="1">
      <c r="A144" s="57" t="s">
        <v>228</v>
      </c>
      <c r="B144" s="23">
        <v>2383434000</v>
      </c>
      <c r="C144" s="23">
        <v>1194875000</v>
      </c>
      <c r="D144" s="23">
        <v>25588000</v>
      </c>
      <c r="E144" s="23">
        <v>8000000</v>
      </c>
      <c r="F144" s="23">
        <v>-1384109</v>
      </c>
      <c r="G144" s="23">
        <v>11571763</v>
      </c>
      <c r="H144" s="23">
        <v>22448836</v>
      </c>
      <c r="I144" s="23">
        <v>2000000</v>
      </c>
      <c r="J144" s="23">
        <v>675000</v>
      </c>
      <c r="K144" s="23">
        <v>10000000</v>
      </c>
      <c r="L144" s="23">
        <v>-5476000</v>
      </c>
      <c r="M144" s="23">
        <v>185991512</v>
      </c>
      <c r="N144" s="23">
        <v>165554142</v>
      </c>
      <c r="O144" s="23">
        <v>108064935</v>
      </c>
      <c r="P144" s="23">
        <v>3100000</v>
      </c>
      <c r="Q144" s="23">
        <v>0</v>
      </c>
      <c r="R144" s="23">
        <v>-4500000</v>
      </c>
      <c r="S144" s="23">
        <v>2130526</v>
      </c>
      <c r="T144" s="23">
        <v>1998918</v>
      </c>
      <c r="U144" s="23">
        <v>399001119</v>
      </c>
      <c r="V144" s="23">
        <v>-17886</v>
      </c>
      <c r="W144" s="23">
        <v>37352058</v>
      </c>
      <c r="X144" s="23">
        <v>226775</v>
      </c>
      <c r="Y144" s="23">
        <v>97210971</v>
      </c>
      <c r="Z144" s="23">
        <v>0</v>
      </c>
      <c r="AA144" s="23">
        <v>21156155</v>
      </c>
      <c r="AB144" s="23">
        <v>89114589</v>
      </c>
      <c r="AC144" s="23">
        <v>-6447158</v>
      </c>
      <c r="AD144" s="23">
        <v>492135461</v>
      </c>
      <c r="AE144" s="23">
        <v>87952000</v>
      </c>
      <c r="AF144" s="23">
        <v>122278770</v>
      </c>
      <c r="AG144" s="23">
        <v>9159095</v>
      </c>
      <c r="AH144" s="23">
        <v>-33000196</v>
      </c>
      <c r="AI144" s="23">
        <v>24376090</v>
      </c>
      <c r="AJ144" s="23">
        <v>110189838</v>
      </c>
      <c r="AK144" s="23">
        <v>0</v>
      </c>
      <c r="AL144" s="23">
        <v>75439600</v>
      </c>
      <c r="AM144" s="23">
        <v>10319664</v>
      </c>
      <c r="AN144" s="23">
        <v>47980000</v>
      </c>
      <c r="AO144" s="23">
        <v>0</v>
      </c>
      <c r="AP144" s="23">
        <v>21740889</v>
      </c>
      <c r="AQ144" s="23">
        <v>63706261</v>
      </c>
      <c r="AR144" s="23">
        <v>25553343</v>
      </c>
      <c r="AS144" s="23">
        <v>9318954</v>
      </c>
      <c r="AT144" s="23">
        <v>512469797</v>
      </c>
    </row>
    <row r="145" spans="1:46" ht="12.75" hidden="1">
      <c r="A145" s="57" t="s">
        <v>229</v>
      </c>
      <c r="B145" s="23">
        <v>774300000</v>
      </c>
      <c r="C145" s="23">
        <v>2097522919</v>
      </c>
      <c r="D145" s="23">
        <v>19783000</v>
      </c>
      <c r="E145" s="23">
        <v>12000000</v>
      </c>
      <c r="F145" s="23">
        <v>33921549</v>
      </c>
      <c r="G145" s="23">
        <v>114354116</v>
      </c>
      <c r="H145" s="23">
        <v>73861680</v>
      </c>
      <c r="I145" s="23">
        <v>22921856</v>
      </c>
      <c r="J145" s="23">
        <v>22530000</v>
      </c>
      <c r="K145" s="23">
        <v>100230719</v>
      </c>
      <c r="L145" s="23">
        <v>16250000</v>
      </c>
      <c r="M145" s="23">
        <v>23363480</v>
      </c>
      <c r="N145" s="23">
        <v>0</v>
      </c>
      <c r="O145" s="23">
        <v>85763289</v>
      </c>
      <c r="P145" s="23">
        <v>8500000</v>
      </c>
      <c r="Q145" s="23">
        <v>0</v>
      </c>
      <c r="R145" s="23">
        <v>5000000</v>
      </c>
      <c r="S145" s="23">
        <v>28000000</v>
      </c>
      <c r="T145" s="23">
        <v>29651907</v>
      </c>
      <c r="U145" s="23">
        <v>347102871</v>
      </c>
      <c r="V145" s="23">
        <v>0</v>
      </c>
      <c r="W145" s="23">
        <v>7761788</v>
      </c>
      <c r="X145" s="23">
        <v>27729403</v>
      </c>
      <c r="Y145" s="23">
        <v>31177690</v>
      </c>
      <c r="Z145" s="23">
        <v>0</v>
      </c>
      <c r="AA145" s="23">
        <v>9875186</v>
      </c>
      <c r="AB145" s="23">
        <v>77929428</v>
      </c>
      <c r="AC145" s="23">
        <v>13026215</v>
      </c>
      <c r="AD145" s="23">
        <v>14796481</v>
      </c>
      <c r="AE145" s="23">
        <v>55196000</v>
      </c>
      <c r="AF145" s="23">
        <v>8332663</v>
      </c>
      <c r="AG145" s="23">
        <v>61554650</v>
      </c>
      <c r="AH145" s="23">
        <v>89155460</v>
      </c>
      <c r="AI145" s="23">
        <v>4153068</v>
      </c>
      <c r="AJ145" s="23">
        <v>21104098</v>
      </c>
      <c r="AK145" s="23">
        <v>0</v>
      </c>
      <c r="AL145" s="23">
        <v>9284000</v>
      </c>
      <c r="AM145" s="23">
        <v>8825986</v>
      </c>
      <c r="AN145" s="23">
        <v>128448000</v>
      </c>
      <c r="AO145" s="23">
        <v>0</v>
      </c>
      <c r="AP145" s="23">
        <v>27287125</v>
      </c>
      <c r="AQ145" s="23">
        <v>17119339</v>
      </c>
      <c r="AR145" s="23">
        <v>13268661</v>
      </c>
      <c r="AS145" s="23">
        <v>6165163</v>
      </c>
      <c r="AT145" s="23">
        <v>12698771</v>
      </c>
    </row>
    <row r="146" spans="1:46" ht="12.75" hidden="1">
      <c r="A146" s="57" t="s">
        <v>230</v>
      </c>
      <c r="B146" s="23">
        <v>671945000</v>
      </c>
      <c r="C146" s="23">
        <v>1174058181</v>
      </c>
      <c r="D146" s="23">
        <v>24794000</v>
      </c>
      <c r="E146" s="23">
        <v>17000000</v>
      </c>
      <c r="F146" s="23">
        <v>4584535</v>
      </c>
      <c r="G146" s="23">
        <v>136584323</v>
      </c>
      <c r="H146" s="23">
        <v>13900347</v>
      </c>
      <c r="I146" s="23">
        <v>47767785</v>
      </c>
      <c r="J146" s="23">
        <v>1360000</v>
      </c>
      <c r="K146" s="23">
        <v>59005975</v>
      </c>
      <c r="L146" s="23">
        <v>53884583</v>
      </c>
      <c r="M146" s="23">
        <v>0</v>
      </c>
      <c r="N146" s="23">
        <v>0</v>
      </c>
      <c r="O146" s="23">
        <v>0</v>
      </c>
      <c r="P146" s="23">
        <v>12000000</v>
      </c>
      <c r="Q146" s="23">
        <v>0</v>
      </c>
      <c r="R146" s="23">
        <v>0</v>
      </c>
      <c r="S146" s="23">
        <v>18532396</v>
      </c>
      <c r="T146" s="23">
        <v>14797760</v>
      </c>
      <c r="U146" s="23">
        <v>-59625066</v>
      </c>
      <c r="V146" s="23">
        <v>0</v>
      </c>
      <c r="W146" s="23">
        <v>30507661</v>
      </c>
      <c r="X146" s="23">
        <v>5977149</v>
      </c>
      <c r="Y146" s="23">
        <v>36254470</v>
      </c>
      <c r="Z146" s="23">
        <v>0</v>
      </c>
      <c r="AA146" s="23">
        <v>5436859</v>
      </c>
      <c r="AB146" s="23">
        <v>9616790</v>
      </c>
      <c r="AC146" s="23">
        <v>12679272</v>
      </c>
      <c r="AD146" s="23">
        <v>570941760</v>
      </c>
      <c r="AE146" s="23">
        <v>13888000</v>
      </c>
      <c r="AF146" s="23">
        <v>3875591</v>
      </c>
      <c r="AG146" s="23">
        <v>12805820</v>
      </c>
      <c r="AH146" s="23">
        <v>8862133</v>
      </c>
      <c r="AI146" s="23">
        <v>52807899</v>
      </c>
      <c r="AJ146" s="23">
        <v>60493556</v>
      </c>
      <c r="AK146" s="23">
        <v>0</v>
      </c>
      <c r="AL146" s="23">
        <v>9661050</v>
      </c>
      <c r="AM146" s="23">
        <v>6020774</v>
      </c>
      <c r="AN146" s="23">
        <v>51091000</v>
      </c>
      <c r="AO146" s="23">
        <v>0</v>
      </c>
      <c r="AP146" s="23">
        <v>4702495</v>
      </c>
      <c r="AQ146" s="23">
        <v>930759</v>
      </c>
      <c r="AR146" s="23">
        <v>10571997</v>
      </c>
      <c r="AS146" s="23">
        <v>1408121</v>
      </c>
      <c r="AT146" s="23">
        <v>21342284</v>
      </c>
    </row>
    <row r="147" spans="1:46" ht="12.75" hidden="1">
      <c r="A147" s="57" t="s">
        <v>231</v>
      </c>
      <c r="B147" s="23">
        <v>98188000</v>
      </c>
      <c r="C147" s="23">
        <v>395587666</v>
      </c>
      <c r="D147" s="23">
        <v>17972000</v>
      </c>
      <c r="E147" s="23">
        <v>2000000</v>
      </c>
      <c r="F147" s="23">
        <v>2006134</v>
      </c>
      <c r="G147" s="23">
        <v>30124301</v>
      </c>
      <c r="H147" s="23">
        <v>13533577</v>
      </c>
      <c r="I147" s="23">
        <v>0</v>
      </c>
      <c r="J147" s="23">
        <v>708000</v>
      </c>
      <c r="K147" s="23">
        <v>12657587</v>
      </c>
      <c r="L147" s="23">
        <v>0</v>
      </c>
      <c r="M147" s="23">
        <v>3600000</v>
      </c>
      <c r="N147" s="23">
        <v>0</v>
      </c>
      <c r="O147" s="23">
        <v>11176830</v>
      </c>
      <c r="P147" s="23">
        <v>0</v>
      </c>
      <c r="Q147" s="23">
        <v>0</v>
      </c>
      <c r="R147" s="23">
        <v>24121023</v>
      </c>
      <c r="S147" s="23">
        <v>0</v>
      </c>
      <c r="T147" s="23">
        <v>14797760</v>
      </c>
      <c r="U147" s="23">
        <v>53515266</v>
      </c>
      <c r="V147" s="23">
        <v>22460578</v>
      </c>
      <c r="W147" s="23">
        <v>3406237</v>
      </c>
      <c r="X147" s="23">
        <v>134000</v>
      </c>
      <c r="Y147" s="23">
        <v>28657201</v>
      </c>
      <c r="Z147" s="23">
        <v>0</v>
      </c>
      <c r="AA147" s="23">
        <v>5365047</v>
      </c>
      <c r="AB147" s="23">
        <v>0</v>
      </c>
      <c r="AC147" s="23">
        <v>3716604</v>
      </c>
      <c r="AD147" s="23">
        <v>19080000</v>
      </c>
      <c r="AE147" s="23">
        <v>6487000</v>
      </c>
      <c r="AF147" s="23">
        <v>7062477</v>
      </c>
      <c r="AG147" s="23">
        <v>5807915</v>
      </c>
      <c r="AH147" s="23">
        <v>18048316</v>
      </c>
      <c r="AI147" s="23">
        <v>10000000</v>
      </c>
      <c r="AJ147" s="23">
        <v>19357529</v>
      </c>
      <c r="AK147" s="23">
        <v>0</v>
      </c>
      <c r="AL147" s="23">
        <v>0</v>
      </c>
      <c r="AM147" s="23">
        <v>395045</v>
      </c>
      <c r="AN147" s="23">
        <v>25762000</v>
      </c>
      <c r="AO147" s="23">
        <v>0</v>
      </c>
      <c r="AP147" s="23">
        <v>10512487</v>
      </c>
      <c r="AQ147" s="23">
        <v>1436683</v>
      </c>
      <c r="AR147" s="23">
        <v>3979159</v>
      </c>
      <c r="AS147" s="23">
        <v>7894790</v>
      </c>
      <c r="AT147" s="23">
        <v>17899348</v>
      </c>
    </row>
    <row r="148" spans="1:46" ht="12.75" hidden="1">
      <c r="A148" s="57" t="s">
        <v>232</v>
      </c>
      <c r="B148" s="23">
        <v>60000</v>
      </c>
      <c r="C148" s="23">
        <v>12091250</v>
      </c>
      <c r="D148" s="23">
        <v>0</v>
      </c>
      <c r="E148" s="23">
        <v>14000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191821</v>
      </c>
      <c r="L148" s="23">
        <v>0</v>
      </c>
      <c r="M148" s="23">
        <v>183872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1572063</v>
      </c>
      <c r="V148" s="23">
        <v>8439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157000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162387</v>
      </c>
    </row>
    <row r="149" spans="1:46" ht="12.75" hidden="1">
      <c r="A149" s="57" t="s">
        <v>233</v>
      </c>
      <c r="B149" s="23">
        <v>0</v>
      </c>
      <c r="C149" s="23">
        <v>83130000</v>
      </c>
      <c r="D149" s="23">
        <v>0</v>
      </c>
      <c r="E149" s="23">
        <v>0</v>
      </c>
      <c r="F149" s="23">
        <v>0</v>
      </c>
      <c r="G149" s="23">
        <v>25721910</v>
      </c>
      <c r="H149" s="23">
        <v>0</v>
      </c>
      <c r="I149" s="23">
        <v>0</v>
      </c>
      <c r="J149" s="23">
        <v>0</v>
      </c>
      <c r="K149" s="23">
        <v>10000000</v>
      </c>
      <c r="L149" s="23">
        <v>0</v>
      </c>
      <c r="M149" s="23">
        <v>132328366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305246549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159611801</v>
      </c>
      <c r="AE149" s="23">
        <v>0</v>
      </c>
      <c r="AF149" s="23">
        <v>102020365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5915044</v>
      </c>
      <c r="AT149" s="23">
        <v>0</v>
      </c>
    </row>
    <row r="150" spans="1:46" ht="12.75" hidden="1">
      <c r="A150" s="57" t="s">
        <v>234</v>
      </c>
      <c r="B150" s="23">
        <v>3152043896</v>
      </c>
      <c r="C150" s="23">
        <v>6028337580</v>
      </c>
      <c r="D150" s="23">
        <v>143397856</v>
      </c>
      <c r="E150" s="23">
        <v>139010000</v>
      </c>
      <c r="F150" s="23">
        <v>35960591</v>
      </c>
      <c r="G150" s="23">
        <v>282278408</v>
      </c>
      <c r="H150" s="23">
        <v>179166455</v>
      </c>
      <c r="I150" s="23">
        <v>74646545</v>
      </c>
      <c r="J150" s="23">
        <v>45807376</v>
      </c>
      <c r="K150" s="23">
        <v>452163812</v>
      </c>
      <c r="L150" s="23">
        <v>71894283</v>
      </c>
      <c r="M150" s="23">
        <v>84701100</v>
      </c>
      <c r="N150" s="23">
        <v>107333190</v>
      </c>
      <c r="O150" s="23">
        <v>185723053</v>
      </c>
      <c r="P150" s="23">
        <v>56060546</v>
      </c>
      <c r="Q150" s="23">
        <v>120789101</v>
      </c>
      <c r="R150" s="23">
        <v>57619810</v>
      </c>
      <c r="S150" s="23">
        <v>166397718</v>
      </c>
      <c r="T150" s="23">
        <v>50106714</v>
      </c>
      <c r="U150" s="23">
        <v>819839149</v>
      </c>
      <c r="V150" s="23">
        <v>152836529</v>
      </c>
      <c r="W150" s="23">
        <v>33945268</v>
      </c>
      <c r="X150" s="23">
        <v>37486059</v>
      </c>
      <c r="Y150" s="23">
        <v>395970187</v>
      </c>
      <c r="Z150" s="23">
        <v>63839431</v>
      </c>
      <c r="AA150" s="23">
        <v>121439867</v>
      </c>
      <c r="AB150" s="23">
        <v>62379383</v>
      </c>
      <c r="AC150" s="23">
        <v>54558654</v>
      </c>
      <c r="AD150" s="23">
        <v>337995032</v>
      </c>
      <c r="AE150" s="23">
        <v>100866762</v>
      </c>
      <c r="AF150" s="23">
        <v>116248370</v>
      </c>
      <c r="AG150" s="23">
        <v>120909100</v>
      </c>
      <c r="AH150" s="23">
        <v>89945356</v>
      </c>
      <c r="AI150" s="23">
        <v>223310227</v>
      </c>
      <c r="AJ150" s="23">
        <v>114105981</v>
      </c>
      <c r="AK150" s="23">
        <v>0</v>
      </c>
      <c r="AL150" s="23">
        <v>130618482</v>
      </c>
      <c r="AM150" s="23">
        <v>121320524</v>
      </c>
      <c r="AN150" s="23">
        <v>626111633</v>
      </c>
      <c r="AO150" s="23">
        <v>1002023530</v>
      </c>
      <c r="AP150" s="23">
        <v>186890728</v>
      </c>
      <c r="AQ150" s="23">
        <v>93995002</v>
      </c>
      <c r="AR150" s="23">
        <v>126550636</v>
      </c>
      <c r="AS150" s="23">
        <v>57279745</v>
      </c>
      <c r="AT150" s="23">
        <v>223962399</v>
      </c>
    </row>
    <row r="151" spans="1:46" ht="12.75" hidden="1">
      <c r="A151" s="57" t="s">
        <v>235</v>
      </c>
      <c r="B151" s="23">
        <v>245009326</v>
      </c>
      <c r="C151" s="23">
        <v>379383790</v>
      </c>
      <c r="D151" s="23">
        <v>3467887</v>
      </c>
      <c r="E151" s="23">
        <v>6335000</v>
      </c>
      <c r="F151" s="23">
        <v>668458</v>
      </c>
      <c r="G151" s="23">
        <v>0</v>
      </c>
      <c r="H151" s="23">
        <v>2359153</v>
      </c>
      <c r="I151" s="23">
        <v>18873183</v>
      </c>
      <c r="J151" s="23">
        <v>0</v>
      </c>
      <c r="K151" s="23">
        <v>52020541</v>
      </c>
      <c r="L151" s="23">
        <v>15387207</v>
      </c>
      <c r="M151" s="23">
        <v>0</v>
      </c>
      <c r="N151" s="23">
        <v>1010344</v>
      </c>
      <c r="O151" s="23">
        <v>3000000</v>
      </c>
      <c r="P151" s="23">
        <v>4100000</v>
      </c>
      <c r="Q151" s="23">
        <v>6298287</v>
      </c>
      <c r="R151" s="23">
        <v>14000000</v>
      </c>
      <c r="S151" s="23">
        <v>12967604</v>
      </c>
      <c r="T151" s="23">
        <v>500000</v>
      </c>
      <c r="U151" s="23">
        <v>162127101</v>
      </c>
      <c r="V151" s="23">
        <v>6712776</v>
      </c>
      <c r="W151" s="23">
        <v>1450000</v>
      </c>
      <c r="X151" s="23">
        <v>6828717</v>
      </c>
      <c r="Y151" s="23">
        <v>57972818</v>
      </c>
      <c r="Z151" s="23">
        <v>0</v>
      </c>
      <c r="AA151" s="23">
        <v>1303000</v>
      </c>
      <c r="AB151" s="23">
        <v>2000000</v>
      </c>
      <c r="AC151" s="23">
        <v>4180000</v>
      </c>
      <c r="AD151" s="23">
        <v>100065240</v>
      </c>
      <c r="AE151" s="23">
        <v>8289457</v>
      </c>
      <c r="AF151" s="23">
        <v>4610000</v>
      </c>
      <c r="AG151" s="23">
        <v>350000</v>
      </c>
      <c r="AH151" s="23">
        <v>2804908</v>
      </c>
      <c r="AI151" s="23">
        <v>19582685</v>
      </c>
      <c r="AJ151" s="23">
        <v>0</v>
      </c>
      <c r="AK151" s="23">
        <v>0</v>
      </c>
      <c r="AL151" s="23">
        <v>3668000</v>
      </c>
      <c r="AM151" s="23">
        <v>5350000</v>
      </c>
      <c r="AN151" s="23">
        <v>30050000</v>
      </c>
      <c r="AO151" s="23">
        <v>42500000</v>
      </c>
      <c r="AP151" s="23">
        <v>12610000</v>
      </c>
      <c r="AQ151" s="23">
        <v>30000000</v>
      </c>
      <c r="AR151" s="23">
        <v>2000000</v>
      </c>
      <c r="AS151" s="23">
        <v>529000</v>
      </c>
      <c r="AT151" s="23">
        <v>15000000</v>
      </c>
    </row>
    <row r="152" spans="1:46" ht="12.75" hidden="1">
      <c r="A152" s="57" t="s">
        <v>236</v>
      </c>
      <c r="B152" s="23">
        <v>1609418924</v>
      </c>
      <c r="C152" s="23">
        <v>1538371456</v>
      </c>
      <c r="D152" s="23">
        <v>64824812</v>
      </c>
      <c r="E152" s="23">
        <v>40189980</v>
      </c>
      <c r="F152" s="23">
        <v>12532542</v>
      </c>
      <c r="G152" s="23">
        <v>113857337</v>
      </c>
      <c r="H152" s="23">
        <v>140581442</v>
      </c>
      <c r="I152" s="23">
        <v>48198393</v>
      </c>
      <c r="J152" s="23">
        <v>16224964</v>
      </c>
      <c r="K152" s="23">
        <v>104346254</v>
      </c>
      <c r="L152" s="23">
        <v>21251088</v>
      </c>
      <c r="M152" s="23">
        <v>58810200</v>
      </c>
      <c r="N152" s="23">
        <v>112391705</v>
      </c>
      <c r="O152" s="23">
        <v>65530408</v>
      </c>
      <c r="P152" s="23">
        <v>31314692</v>
      </c>
      <c r="Q152" s="23">
        <v>92983524</v>
      </c>
      <c r="R152" s="23">
        <v>68793580</v>
      </c>
      <c r="S152" s="23">
        <v>57218228</v>
      </c>
      <c r="T152" s="23">
        <v>21840471</v>
      </c>
      <c r="U152" s="23">
        <v>355327730</v>
      </c>
      <c r="V152" s="23">
        <v>41748853</v>
      </c>
      <c r="W152" s="23">
        <v>44158773</v>
      </c>
      <c r="X152" s="23">
        <v>12713309</v>
      </c>
      <c r="Y152" s="23">
        <v>80206945</v>
      </c>
      <c r="Z152" s="23">
        <v>203296001</v>
      </c>
      <c r="AA152" s="23">
        <v>53835000</v>
      </c>
      <c r="AB152" s="23">
        <v>64601516</v>
      </c>
      <c r="AC152" s="23">
        <v>25507731</v>
      </c>
      <c r="AD152" s="23">
        <v>408952549</v>
      </c>
      <c r="AE152" s="23">
        <v>124303393</v>
      </c>
      <c r="AF152" s="23">
        <v>57532046</v>
      </c>
      <c r="AG152" s="23">
        <v>30878000</v>
      </c>
      <c r="AH152" s="23">
        <v>32923821</v>
      </c>
      <c r="AI152" s="23">
        <v>171113228</v>
      </c>
      <c r="AJ152" s="23">
        <v>223337272</v>
      </c>
      <c r="AK152" s="23">
        <v>0</v>
      </c>
      <c r="AL152" s="23">
        <v>195357535</v>
      </c>
      <c r="AM152" s="23">
        <v>68432456</v>
      </c>
      <c r="AN152" s="23">
        <v>206984723</v>
      </c>
      <c r="AO152" s="23">
        <v>314642860</v>
      </c>
      <c r="AP152" s="23">
        <v>69599278</v>
      </c>
      <c r="AQ152" s="23">
        <v>90018340</v>
      </c>
      <c r="AR152" s="23">
        <v>195271244</v>
      </c>
      <c r="AS152" s="23">
        <v>48741327</v>
      </c>
      <c r="AT152" s="23">
        <v>203369648</v>
      </c>
    </row>
    <row r="153" spans="1:46" ht="12.75" hidden="1">
      <c r="A153" s="57" t="s">
        <v>237</v>
      </c>
      <c r="B153" s="23">
        <v>40</v>
      </c>
      <c r="C153" s="23">
        <v>40</v>
      </c>
      <c r="D153" s="23">
        <v>40</v>
      </c>
      <c r="E153" s="23">
        <v>40</v>
      </c>
      <c r="F153" s="23">
        <v>40</v>
      </c>
      <c r="G153" s="23">
        <v>40</v>
      </c>
      <c r="H153" s="23">
        <v>40</v>
      </c>
      <c r="I153" s="23">
        <v>40</v>
      </c>
      <c r="J153" s="23">
        <v>40</v>
      </c>
      <c r="K153" s="23">
        <v>40</v>
      </c>
      <c r="L153" s="23">
        <v>40</v>
      </c>
      <c r="M153" s="23">
        <v>40</v>
      </c>
      <c r="N153" s="23">
        <v>40</v>
      </c>
      <c r="O153" s="23">
        <v>40</v>
      </c>
      <c r="P153" s="23">
        <v>40</v>
      </c>
      <c r="Q153" s="23">
        <v>40</v>
      </c>
      <c r="R153" s="23">
        <v>40</v>
      </c>
      <c r="S153" s="23">
        <v>40</v>
      </c>
      <c r="T153" s="23">
        <v>40</v>
      </c>
      <c r="U153" s="23">
        <v>40</v>
      </c>
      <c r="V153" s="23">
        <v>0</v>
      </c>
      <c r="W153" s="23">
        <v>0</v>
      </c>
      <c r="X153" s="23">
        <v>40</v>
      </c>
      <c r="Y153" s="23">
        <v>84</v>
      </c>
      <c r="Z153" s="23">
        <v>40</v>
      </c>
      <c r="AA153" s="23">
        <v>40</v>
      </c>
      <c r="AB153" s="23">
        <v>40</v>
      </c>
      <c r="AC153" s="23">
        <v>40</v>
      </c>
      <c r="AD153" s="23">
        <v>40</v>
      </c>
      <c r="AE153" s="23">
        <v>40</v>
      </c>
      <c r="AF153" s="23">
        <v>40</v>
      </c>
      <c r="AG153" s="23">
        <v>40</v>
      </c>
      <c r="AH153" s="23">
        <v>40</v>
      </c>
      <c r="AI153" s="23">
        <v>40</v>
      </c>
      <c r="AJ153" s="23">
        <v>40</v>
      </c>
      <c r="AK153" s="23">
        <v>40</v>
      </c>
      <c r="AL153" s="23">
        <v>40</v>
      </c>
      <c r="AM153" s="23">
        <v>40</v>
      </c>
      <c r="AN153" s="23">
        <v>40</v>
      </c>
      <c r="AO153" s="23">
        <v>40</v>
      </c>
      <c r="AP153" s="23">
        <v>40</v>
      </c>
      <c r="AQ153" s="23">
        <v>40</v>
      </c>
      <c r="AR153" s="23">
        <v>40</v>
      </c>
      <c r="AS153" s="23">
        <v>40</v>
      </c>
      <c r="AT153" s="23">
        <v>40</v>
      </c>
    </row>
    <row r="154" spans="1:46" ht="12.75" hidden="1">
      <c r="A154" s="57" t="s">
        <v>238</v>
      </c>
      <c r="B154" s="23">
        <v>4761340447</v>
      </c>
      <c r="C154" s="23">
        <v>8119587739</v>
      </c>
      <c r="D154" s="23">
        <v>227262791</v>
      </c>
      <c r="E154" s="23">
        <v>173569620</v>
      </c>
      <c r="F154" s="23">
        <v>43788123</v>
      </c>
      <c r="G154" s="23">
        <v>316710080</v>
      </c>
      <c r="H154" s="23">
        <v>213450835</v>
      </c>
      <c r="I154" s="23">
        <v>109007609</v>
      </c>
      <c r="J154" s="23">
        <v>52443507</v>
      </c>
      <c r="K154" s="23">
        <v>619063916</v>
      </c>
      <c r="L154" s="23">
        <v>93913138</v>
      </c>
      <c r="M154" s="23">
        <v>153708200</v>
      </c>
      <c r="N154" s="23">
        <v>194123548</v>
      </c>
      <c r="O154" s="23">
        <v>214494060</v>
      </c>
      <c r="P154" s="23">
        <v>78851003</v>
      </c>
      <c r="Q154" s="23">
        <v>214089991</v>
      </c>
      <c r="R154" s="23">
        <v>118937976</v>
      </c>
      <c r="S154" s="23">
        <v>216636682</v>
      </c>
      <c r="T154" s="23">
        <v>62622858</v>
      </c>
      <c r="U154" s="23">
        <v>1399999607</v>
      </c>
      <c r="V154" s="23">
        <v>211233157</v>
      </c>
      <c r="W154" s="23">
        <v>96824276</v>
      </c>
      <c r="X154" s="23">
        <v>61222258</v>
      </c>
      <c r="Y154" s="23">
        <v>456212643</v>
      </c>
      <c r="Z154" s="23">
        <v>147572000</v>
      </c>
      <c r="AA154" s="23">
        <v>168489051</v>
      </c>
      <c r="AB154" s="23">
        <v>153899148</v>
      </c>
      <c r="AC154" s="23">
        <v>108958030</v>
      </c>
      <c r="AD154" s="23">
        <v>1074624326</v>
      </c>
      <c r="AE154" s="23">
        <v>199025199</v>
      </c>
      <c r="AF154" s="23">
        <v>158751472</v>
      </c>
      <c r="AG154" s="23">
        <v>130034620</v>
      </c>
      <c r="AH154" s="23">
        <v>103149735</v>
      </c>
      <c r="AI154" s="23">
        <v>319653000</v>
      </c>
      <c r="AJ154" s="23">
        <v>247206524</v>
      </c>
      <c r="AK154" s="23">
        <v>108758164</v>
      </c>
      <c r="AL154" s="23">
        <v>210547175</v>
      </c>
      <c r="AM154" s="23">
        <v>162163508</v>
      </c>
      <c r="AN154" s="23">
        <v>814452372</v>
      </c>
      <c r="AO154" s="23">
        <v>1062138902</v>
      </c>
      <c r="AP154" s="23">
        <v>298402758</v>
      </c>
      <c r="AQ154" s="23">
        <v>181172920</v>
      </c>
      <c r="AR154" s="23">
        <v>307497178</v>
      </c>
      <c r="AS154" s="23">
        <v>90614139</v>
      </c>
      <c r="AT154" s="23">
        <v>724299992</v>
      </c>
    </row>
    <row r="155" spans="1:46" ht="12.75" hidden="1">
      <c r="A155" s="57" t="s">
        <v>239</v>
      </c>
      <c r="B155" s="23">
        <v>902841980</v>
      </c>
      <c r="C155" s="23">
        <v>1504945280</v>
      </c>
      <c r="D155" s="23">
        <v>22890584</v>
      </c>
      <c r="E155" s="23">
        <v>9988000</v>
      </c>
      <c r="F155" s="23">
        <v>1825945</v>
      </c>
      <c r="G155" s="23">
        <v>52694527</v>
      </c>
      <c r="H155" s="23">
        <v>93796781</v>
      </c>
      <c r="I155" s="23">
        <v>12780674</v>
      </c>
      <c r="J155" s="23">
        <v>4814167</v>
      </c>
      <c r="K155" s="23">
        <v>146959846</v>
      </c>
      <c r="L155" s="23">
        <v>15741795</v>
      </c>
      <c r="M155" s="23">
        <v>0</v>
      </c>
      <c r="N155" s="23">
        <v>5957028</v>
      </c>
      <c r="O155" s="23">
        <v>19472102</v>
      </c>
      <c r="P155" s="23">
        <v>22500000</v>
      </c>
      <c r="Q155" s="23">
        <v>15800000</v>
      </c>
      <c r="R155" s="23">
        <v>16840000</v>
      </c>
      <c r="S155" s="23">
        <v>40000000</v>
      </c>
      <c r="T155" s="23">
        <v>4190386</v>
      </c>
      <c r="U155" s="23">
        <v>0</v>
      </c>
      <c r="V155" s="23">
        <v>26661250</v>
      </c>
      <c r="W155" s="23">
        <v>3576470</v>
      </c>
      <c r="X155" s="23">
        <v>6000256</v>
      </c>
      <c r="Y155" s="23">
        <v>80146512</v>
      </c>
      <c r="Z155" s="23">
        <v>3919150</v>
      </c>
      <c r="AA155" s="23">
        <v>2851000</v>
      </c>
      <c r="AB155" s="23">
        <v>4000000</v>
      </c>
      <c r="AC155" s="23">
        <v>4735000</v>
      </c>
      <c r="AD155" s="23">
        <v>0</v>
      </c>
      <c r="AE155" s="23">
        <v>15120550</v>
      </c>
      <c r="AF155" s="23">
        <v>6856119</v>
      </c>
      <c r="AG155" s="23">
        <v>18797000</v>
      </c>
      <c r="AH155" s="23">
        <v>7995550</v>
      </c>
      <c r="AI155" s="23">
        <v>0</v>
      </c>
      <c r="AJ155" s="23">
        <v>12000000</v>
      </c>
      <c r="AK155" s="23">
        <v>0</v>
      </c>
      <c r="AL155" s="23">
        <v>5317061</v>
      </c>
      <c r="AM155" s="23">
        <v>15662648</v>
      </c>
      <c r="AN155" s="23">
        <v>169602451</v>
      </c>
      <c r="AO155" s="23">
        <v>0</v>
      </c>
      <c r="AP155" s="23">
        <v>34365482</v>
      </c>
      <c r="AQ155" s="23">
        <v>10430000</v>
      </c>
      <c r="AR155" s="23">
        <v>23320000</v>
      </c>
      <c r="AS155" s="23">
        <v>2844360</v>
      </c>
      <c r="AT155" s="23">
        <v>0</v>
      </c>
    </row>
    <row r="156" spans="1:46" ht="12.75" hidden="1">
      <c r="A156" s="57" t="s">
        <v>240</v>
      </c>
      <c r="B156" s="23">
        <v>796667651</v>
      </c>
      <c r="C156" s="23">
        <v>1373532540</v>
      </c>
      <c r="D156" s="23">
        <v>21842161</v>
      </c>
      <c r="E156" s="23">
        <v>9080300</v>
      </c>
      <c r="F156" s="23">
        <v>1676503</v>
      </c>
      <c r="G156" s="23">
        <v>45925379</v>
      </c>
      <c r="H156" s="23">
        <v>75468114</v>
      </c>
      <c r="I156" s="23">
        <v>14622526</v>
      </c>
      <c r="J156" s="23">
        <v>4376515</v>
      </c>
      <c r="K156" s="23">
        <v>141165932</v>
      </c>
      <c r="L156" s="23">
        <v>15259249</v>
      </c>
      <c r="M156" s="23">
        <v>0</v>
      </c>
      <c r="N156" s="23">
        <v>5843820</v>
      </c>
      <c r="O156" s="23">
        <v>17561070</v>
      </c>
      <c r="P156" s="23">
        <v>19008000</v>
      </c>
      <c r="Q156" s="23">
        <v>11790792</v>
      </c>
      <c r="R156" s="23">
        <v>27709708</v>
      </c>
      <c r="S156" s="23">
        <v>30580058</v>
      </c>
      <c r="T156" s="23">
        <v>3302733</v>
      </c>
      <c r="U156" s="23">
        <v>0</v>
      </c>
      <c r="V156" s="23">
        <v>23456412</v>
      </c>
      <c r="W156" s="23">
        <v>3137576</v>
      </c>
      <c r="X156" s="23">
        <v>5649959</v>
      </c>
      <c r="Y156" s="23">
        <v>75161501</v>
      </c>
      <c r="Z156" s="23">
        <v>4865251</v>
      </c>
      <c r="AA156" s="23">
        <v>2034044</v>
      </c>
      <c r="AB156" s="23">
        <v>4000000</v>
      </c>
      <c r="AC156" s="23">
        <v>4400000</v>
      </c>
      <c r="AD156" s="23">
        <v>0</v>
      </c>
      <c r="AE156" s="23">
        <v>14428006</v>
      </c>
      <c r="AF156" s="23">
        <v>4520998</v>
      </c>
      <c r="AG156" s="23">
        <v>12783120</v>
      </c>
      <c r="AH156" s="23">
        <v>10077000</v>
      </c>
      <c r="AI156" s="23">
        <v>0</v>
      </c>
      <c r="AJ156" s="23">
        <v>12000000</v>
      </c>
      <c r="AK156" s="23">
        <v>4758800</v>
      </c>
      <c r="AL156" s="23">
        <v>5005175</v>
      </c>
      <c r="AM156" s="23">
        <v>7970738</v>
      </c>
      <c r="AN156" s="23">
        <v>189717364</v>
      </c>
      <c r="AO156" s="23">
        <v>0</v>
      </c>
      <c r="AP156" s="23">
        <v>30729031</v>
      </c>
      <c r="AQ156" s="23">
        <v>10000000</v>
      </c>
      <c r="AR156" s="23">
        <v>15000000</v>
      </c>
      <c r="AS156" s="23">
        <v>1000000</v>
      </c>
      <c r="AT156" s="23">
        <v>0</v>
      </c>
    </row>
    <row r="157" spans="1:46" ht="12.75" hidden="1">
      <c r="A157" s="57" t="s">
        <v>241</v>
      </c>
      <c r="B157" s="23">
        <v>1658671213</v>
      </c>
      <c r="C157" s="23">
        <v>3519221730</v>
      </c>
      <c r="D157" s="23">
        <v>88493250</v>
      </c>
      <c r="E157" s="23">
        <v>82753090</v>
      </c>
      <c r="F157" s="23">
        <v>10197824</v>
      </c>
      <c r="G157" s="23">
        <v>168727426</v>
      </c>
      <c r="H157" s="23">
        <v>59716889</v>
      </c>
      <c r="I157" s="23">
        <v>20088819</v>
      </c>
      <c r="J157" s="23">
        <v>12637381</v>
      </c>
      <c r="K157" s="23">
        <v>232428708</v>
      </c>
      <c r="L157" s="23">
        <v>2030615</v>
      </c>
      <c r="M157" s="23">
        <v>0</v>
      </c>
      <c r="N157" s="23">
        <v>0</v>
      </c>
      <c r="O157" s="23">
        <v>0</v>
      </c>
      <c r="P157" s="23">
        <v>6600000</v>
      </c>
      <c r="Q157" s="23">
        <v>25606050</v>
      </c>
      <c r="R157" s="23">
        <v>0</v>
      </c>
      <c r="S157" s="23">
        <v>35524648</v>
      </c>
      <c r="T157" s="23">
        <v>30050000</v>
      </c>
      <c r="U157" s="23">
        <v>0</v>
      </c>
      <c r="V157" s="23">
        <v>102307740</v>
      </c>
      <c r="W157" s="23">
        <v>9754902</v>
      </c>
      <c r="X157" s="23">
        <v>6000300</v>
      </c>
      <c r="Y157" s="23">
        <v>202832200</v>
      </c>
      <c r="Z157" s="23">
        <v>0</v>
      </c>
      <c r="AA157" s="23">
        <v>13482761</v>
      </c>
      <c r="AB157" s="23">
        <v>0</v>
      </c>
      <c r="AC157" s="23">
        <v>11558600</v>
      </c>
      <c r="AD157" s="23">
        <v>0</v>
      </c>
      <c r="AE157" s="23">
        <v>23684994</v>
      </c>
      <c r="AF157" s="23">
        <v>26936681</v>
      </c>
      <c r="AG157" s="23">
        <v>75918200</v>
      </c>
      <c r="AH157" s="23">
        <v>50250897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291449000</v>
      </c>
      <c r="AO157" s="23">
        <v>0</v>
      </c>
      <c r="AP157" s="23">
        <v>46895000</v>
      </c>
      <c r="AQ157" s="23">
        <v>0</v>
      </c>
      <c r="AR157" s="23">
        <v>25689000</v>
      </c>
      <c r="AS157" s="23">
        <v>0</v>
      </c>
      <c r="AT157" s="23">
        <v>0</v>
      </c>
    </row>
    <row r="158" spans="1:46" ht="12.75" hidden="1">
      <c r="A158" s="57" t="s">
        <v>242</v>
      </c>
      <c r="B158" s="23">
        <v>1511514216</v>
      </c>
      <c r="C158" s="23">
        <v>3182151220</v>
      </c>
      <c r="D158" s="23">
        <v>78577789</v>
      </c>
      <c r="E158" s="23">
        <v>80025140</v>
      </c>
      <c r="F158" s="23">
        <v>9219863</v>
      </c>
      <c r="G158" s="23">
        <v>144242000</v>
      </c>
      <c r="H158" s="23">
        <v>53334095</v>
      </c>
      <c r="I158" s="23">
        <v>10500716</v>
      </c>
      <c r="J158" s="23">
        <v>11091027</v>
      </c>
      <c r="K158" s="23">
        <v>217205784</v>
      </c>
      <c r="L158" s="23">
        <v>1915675</v>
      </c>
      <c r="M158" s="23">
        <v>0</v>
      </c>
      <c r="N158" s="23">
        <v>0</v>
      </c>
      <c r="O158" s="23">
        <v>0</v>
      </c>
      <c r="P158" s="23">
        <v>6364645</v>
      </c>
      <c r="Q158" s="23">
        <v>30452016</v>
      </c>
      <c r="R158" s="23">
        <v>0</v>
      </c>
      <c r="S158" s="23">
        <v>38810700</v>
      </c>
      <c r="T158" s="23">
        <v>16456616</v>
      </c>
      <c r="U158" s="23">
        <v>0</v>
      </c>
      <c r="V158" s="23">
        <v>84774816</v>
      </c>
      <c r="W158" s="23">
        <v>8981100</v>
      </c>
      <c r="X158" s="23">
        <v>5650000</v>
      </c>
      <c r="Y158" s="23">
        <v>178929107</v>
      </c>
      <c r="Z158" s="23">
        <v>0</v>
      </c>
      <c r="AA158" s="23">
        <v>7141159</v>
      </c>
      <c r="AB158" s="23">
        <v>0</v>
      </c>
      <c r="AC158" s="23">
        <v>8650000</v>
      </c>
      <c r="AD158" s="23">
        <v>0</v>
      </c>
      <c r="AE158" s="23">
        <v>20817429</v>
      </c>
      <c r="AF158" s="23">
        <v>20892435</v>
      </c>
      <c r="AG158" s="23">
        <v>63399640</v>
      </c>
      <c r="AH158" s="23">
        <v>25142000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255081154</v>
      </c>
      <c r="AO158" s="23">
        <v>0</v>
      </c>
      <c r="AP158" s="23">
        <v>41500000</v>
      </c>
      <c r="AQ158" s="23">
        <v>0</v>
      </c>
      <c r="AR158" s="23">
        <v>33327582</v>
      </c>
      <c r="AS158" s="23">
        <v>0</v>
      </c>
      <c r="AT158" s="23">
        <v>0</v>
      </c>
    </row>
    <row r="159" spans="1:46" ht="12.75" hidden="1">
      <c r="A159" s="57" t="s">
        <v>243</v>
      </c>
      <c r="B159" s="23">
        <v>411380727</v>
      </c>
      <c r="C159" s="23">
        <v>639699040</v>
      </c>
      <c r="D159" s="23">
        <v>23618239</v>
      </c>
      <c r="E159" s="23">
        <v>13131700</v>
      </c>
      <c r="F159" s="23">
        <v>3167086</v>
      </c>
      <c r="G159" s="23">
        <v>54899581</v>
      </c>
      <c r="H159" s="23">
        <v>34055545</v>
      </c>
      <c r="I159" s="23">
        <v>7624025</v>
      </c>
      <c r="J159" s="23">
        <v>4339180</v>
      </c>
      <c r="K159" s="23">
        <v>54836115</v>
      </c>
      <c r="L159" s="23">
        <v>9346637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171129499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179997400</v>
      </c>
      <c r="AE159" s="23">
        <v>0</v>
      </c>
      <c r="AF159" s="23">
        <v>0</v>
      </c>
      <c r="AG159" s="23">
        <v>0</v>
      </c>
      <c r="AH159" s="23">
        <v>0</v>
      </c>
      <c r="AI159" s="23">
        <v>50270549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748568590</v>
      </c>
      <c r="AP159" s="23">
        <v>0</v>
      </c>
      <c r="AQ159" s="23">
        <v>0</v>
      </c>
      <c r="AR159" s="23">
        <v>0</v>
      </c>
      <c r="AS159" s="23">
        <v>0</v>
      </c>
      <c r="AT159" s="23">
        <v>30700000</v>
      </c>
    </row>
    <row r="160" spans="1:46" ht="12.75" hidden="1">
      <c r="A160" s="57" t="s">
        <v>244</v>
      </c>
      <c r="B160" s="23">
        <v>370613268</v>
      </c>
      <c r="C160" s="23">
        <v>558220370</v>
      </c>
      <c r="D160" s="23">
        <v>22409533</v>
      </c>
      <c r="E160" s="23">
        <v>12038400</v>
      </c>
      <c r="F160" s="23">
        <v>2101817</v>
      </c>
      <c r="G160" s="23">
        <v>50837378</v>
      </c>
      <c r="H160" s="23">
        <v>39918954</v>
      </c>
      <c r="I160" s="23">
        <v>7805532</v>
      </c>
      <c r="J160" s="23">
        <v>3883636</v>
      </c>
      <c r="K160" s="23">
        <v>57152580</v>
      </c>
      <c r="L160" s="23">
        <v>8817581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99362223</v>
      </c>
      <c r="V160" s="23">
        <v>22003752</v>
      </c>
      <c r="W160" s="23">
        <v>6048000</v>
      </c>
      <c r="X160" s="23">
        <v>1205964</v>
      </c>
      <c r="Y160" s="23">
        <v>0</v>
      </c>
      <c r="Z160" s="23">
        <v>0</v>
      </c>
      <c r="AA160" s="23">
        <v>2036439</v>
      </c>
      <c r="AB160" s="23">
        <v>0</v>
      </c>
      <c r="AC160" s="23">
        <v>5650000</v>
      </c>
      <c r="AD160" s="23">
        <v>398644333</v>
      </c>
      <c r="AE160" s="23">
        <v>0</v>
      </c>
      <c r="AF160" s="23">
        <v>0</v>
      </c>
      <c r="AG160" s="23">
        <v>0</v>
      </c>
      <c r="AH160" s="23">
        <v>0</v>
      </c>
      <c r="AI160" s="23">
        <v>40495410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362877789</v>
      </c>
      <c r="AP160" s="23">
        <v>0</v>
      </c>
      <c r="AQ160" s="23">
        <v>0</v>
      </c>
      <c r="AR160" s="23">
        <v>0</v>
      </c>
      <c r="AS160" s="23">
        <v>0</v>
      </c>
      <c r="AT160" s="23">
        <v>18566103</v>
      </c>
    </row>
    <row r="161" spans="1:46" ht="12.75" hidden="1">
      <c r="A161" s="57" t="s">
        <v>245</v>
      </c>
      <c r="B161" s="23">
        <v>3590154171</v>
      </c>
      <c r="C161" s="23">
        <v>6322279550</v>
      </c>
      <c r="D161" s="23">
        <v>153986966</v>
      </c>
      <c r="E161" s="23">
        <v>121587950</v>
      </c>
      <c r="F161" s="23">
        <v>18534450</v>
      </c>
      <c r="G161" s="23">
        <v>313250140</v>
      </c>
      <c r="H161" s="23">
        <v>228129888</v>
      </c>
      <c r="I161" s="23">
        <v>47182956</v>
      </c>
      <c r="J161" s="23">
        <v>27744555</v>
      </c>
      <c r="K161" s="23">
        <v>515055107</v>
      </c>
      <c r="L161" s="23">
        <v>38497376</v>
      </c>
      <c r="M161" s="23">
        <v>0</v>
      </c>
      <c r="N161" s="23">
        <v>6764588</v>
      </c>
      <c r="O161" s="23">
        <v>23571968</v>
      </c>
      <c r="P161" s="23">
        <v>34828023</v>
      </c>
      <c r="Q161" s="23">
        <v>50069921</v>
      </c>
      <c r="R161" s="23">
        <v>17336110</v>
      </c>
      <c r="S161" s="23">
        <v>79024648</v>
      </c>
      <c r="T161" s="23">
        <v>38800386</v>
      </c>
      <c r="U161" s="23">
        <v>242728289</v>
      </c>
      <c r="V161" s="23">
        <v>147777452</v>
      </c>
      <c r="W161" s="23">
        <v>16331372</v>
      </c>
      <c r="X161" s="23">
        <v>15010068</v>
      </c>
      <c r="Y161" s="23">
        <v>315981023</v>
      </c>
      <c r="Z161" s="23">
        <v>14339638</v>
      </c>
      <c r="AA161" s="23">
        <v>18866401</v>
      </c>
      <c r="AB161" s="23">
        <v>5000000</v>
      </c>
      <c r="AC161" s="23">
        <v>19775600</v>
      </c>
      <c r="AD161" s="23">
        <v>222367200</v>
      </c>
      <c r="AE161" s="23">
        <v>43259782</v>
      </c>
      <c r="AF161" s="23">
        <v>36237234</v>
      </c>
      <c r="AG161" s="23">
        <v>108825200</v>
      </c>
      <c r="AH161" s="23">
        <v>66081418</v>
      </c>
      <c r="AI161" s="23">
        <v>62280584</v>
      </c>
      <c r="AJ161" s="23">
        <v>12881126</v>
      </c>
      <c r="AK161" s="23">
        <v>0</v>
      </c>
      <c r="AL161" s="23">
        <v>5529061</v>
      </c>
      <c r="AM161" s="23">
        <v>16638291</v>
      </c>
      <c r="AN161" s="23">
        <v>500930753</v>
      </c>
      <c r="AO161" s="23">
        <v>748568590</v>
      </c>
      <c r="AP161" s="23">
        <v>88810407</v>
      </c>
      <c r="AQ161" s="23">
        <v>12430000</v>
      </c>
      <c r="AR161" s="23">
        <v>51021982</v>
      </c>
      <c r="AS161" s="23">
        <v>3124307</v>
      </c>
      <c r="AT161" s="23">
        <v>34159000</v>
      </c>
    </row>
    <row r="162" spans="1:46" ht="12.75" hidden="1">
      <c r="A162" s="57" t="s">
        <v>246</v>
      </c>
      <c r="B162" s="23">
        <v>3217267547</v>
      </c>
      <c r="C162" s="23">
        <v>5698559560</v>
      </c>
      <c r="D162" s="23">
        <v>141394205</v>
      </c>
      <c r="E162" s="23">
        <v>115527460</v>
      </c>
      <c r="F162" s="23">
        <v>16142598</v>
      </c>
      <c r="G162" s="23">
        <v>276129782</v>
      </c>
      <c r="H162" s="23">
        <v>200451733</v>
      </c>
      <c r="I162" s="23">
        <v>39984683</v>
      </c>
      <c r="J162" s="23">
        <v>24376172</v>
      </c>
      <c r="K162" s="23">
        <v>496761703</v>
      </c>
      <c r="L162" s="23">
        <v>37882769</v>
      </c>
      <c r="M162" s="23">
        <v>0</v>
      </c>
      <c r="N162" s="23">
        <v>6614393</v>
      </c>
      <c r="O162" s="23">
        <v>21660936</v>
      </c>
      <c r="P162" s="23">
        <v>29443045</v>
      </c>
      <c r="Q162" s="23">
        <v>49416936</v>
      </c>
      <c r="R162" s="23">
        <v>28249320</v>
      </c>
      <c r="S162" s="23">
        <v>76390758</v>
      </c>
      <c r="T162" s="23">
        <v>24355349</v>
      </c>
      <c r="U162" s="23">
        <v>156197913</v>
      </c>
      <c r="V162" s="23">
        <v>152287415</v>
      </c>
      <c r="W162" s="23">
        <v>22308676</v>
      </c>
      <c r="X162" s="23">
        <v>20265353</v>
      </c>
      <c r="Y162" s="23">
        <v>284597785</v>
      </c>
      <c r="Z162" s="23">
        <v>4865251</v>
      </c>
      <c r="AA162" s="23">
        <v>14683807</v>
      </c>
      <c r="AB162" s="23">
        <v>5000000</v>
      </c>
      <c r="AC162" s="23">
        <v>22185000</v>
      </c>
      <c r="AD162" s="23">
        <v>571704545</v>
      </c>
      <c r="AE162" s="23">
        <v>39495435</v>
      </c>
      <c r="AF162" s="23">
        <v>27684190</v>
      </c>
      <c r="AG162" s="23">
        <v>86022760</v>
      </c>
      <c r="AH162" s="23">
        <v>48154644</v>
      </c>
      <c r="AI162" s="23">
        <v>55945848</v>
      </c>
      <c r="AJ162" s="23">
        <v>12000000</v>
      </c>
      <c r="AK162" s="23">
        <v>5282564</v>
      </c>
      <c r="AL162" s="23">
        <v>5205175</v>
      </c>
      <c r="AM162" s="23">
        <v>8542523</v>
      </c>
      <c r="AN162" s="23">
        <v>477829132</v>
      </c>
      <c r="AO162" s="23">
        <v>362877789</v>
      </c>
      <c r="AP162" s="23">
        <v>79419436</v>
      </c>
      <c r="AQ162" s="23">
        <v>12500000</v>
      </c>
      <c r="AR162" s="23">
        <v>49538776</v>
      </c>
      <c r="AS162" s="23">
        <v>1050000</v>
      </c>
      <c r="AT162" s="23">
        <v>21534862</v>
      </c>
    </row>
    <row r="163" spans="1:46" ht="12.75" hidden="1">
      <c r="A163" s="57" t="s">
        <v>247</v>
      </c>
      <c r="B163" s="23">
        <v>1249333299</v>
      </c>
      <c r="C163" s="23">
        <v>1327271470</v>
      </c>
      <c r="D163" s="23">
        <v>80039183</v>
      </c>
      <c r="E163" s="23">
        <v>51890000</v>
      </c>
      <c r="F163" s="23">
        <v>26344251</v>
      </c>
      <c r="G163" s="23">
        <v>84920190</v>
      </c>
      <c r="H163" s="23">
        <v>75832000</v>
      </c>
      <c r="I163" s="23">
        <v>61808569</v>
      </c>
      <c r="J163" s="23">
        <v>28053499</v>
      </c>
      <c r="K163" s="23">
        <v>92151392</v>
      </c>
      <c r="L163" s="23">
        <v>43238779</v>
      </c>
      <c r="M163" s="23">
        <v>91265000</v>
      </c>
      <c r="N163" s="23">
        <v>228702232</v>
      </c>
      <c r="O163" s="23">
        <v>207295350</v>
      </c>
      <c r="P163" s="23">
        <v>47417000</v>
      </c>
      <c r="Q163" s="23">
        <v>130340850</v>
      </c>
      <c r="R163" s="23">
        <v>86892563</v>
      </c>
      <c r="S163" s="23">
        <v>136949302</v>
      </c>
      <c r="T163" s="23">
        <v>35813100</v>
      </c>
      <c r="U163" s="23">
        <v>736127578</v>
      </c>
      <c r="V163" s="23">
        <v>57054354</v>
      </c>
      <c r="W163" s="23">
        <v>69403200</v>
      </c>
      <c r="X163" s="23">
        <v>29948000</v>
      </c>
      <c r="Y163" s="23">
        <v>130818550</v>
      </c>
      <c r="Z163" s="23">
        <v>149850000</v>
      </c>
      <c r="AA163" s="23">
        <v>131473300</v>
      </c>
      <c r="AB163" s="23">
        <v>139046000</v>
      </c>
      <c r="AC163" s="23">
        <v>64709000</v>
      </c>
      <c r="AD163" s="23">
        <v>573878244</v>
      </c>
      <c r="AE163" s="23">
        <v>184464129</v>
      </c>
      <c r="AF163" s="23">
        <v>143637100</v>
      </c>
      <c r="AG163" s="23">
        <v>32441600</v>
      </c>
      <c r="AH163" s="23">
        <v>32578384</v>
      </c>
      <c r="AI163" s="23">
        <v>345410400</v>
      </c>
      <c r="AJ163" s="23">
        <v>204487000</v>
      </c>
      <c r="AK163" s="23">
        <v>0</v>
      </c>
      <c r="AL163" s="23">
        <v>245817000</v>
      </c>
      <c r="AM163" s="23">
        <v>181705780</v>
      </c>
      <c r="AN163" s="23">
        <v>273144193</v>
      </c>
      <c r="AO163" s="23">
        <v>631381570</v>
      </c>
      <c r="AP163" s="23">
        <v>183173200</v>
      </c>
      <c r="AQ163" s="23">
        <v>179115837</v>
      </c>
      <c r="AR163" s="23">
        <v>187613150</v>
      </c>
      <c r="AS163" s="23">
        <v>103352000</v>
      </c>
      <c r="AT163" s="23">
        <v>409733000</v>
      </c>
    </row>
    <row r="164" spans="1:46" ht="12.75" hidden="1">
      <c r="A164" s="57" t="s">
        <v>248</v>
      </c>
      <c r="B164" s="23">
        <v>828530940</v>
      </c>
      <c r="C164" s="23">
        <v>1340738649</v>
      </c>
      <c r="D164" s="23">
        <v>75848558</v>
      </c>
      <c r="E164" s="23">
        <v>50061200</v>
      </c>
      <c r="F164" s="23">
        <v>24524400</v>
      </c>
      <c r="G164" s="23">
        <v>12853000</v>
      </c>
      <c r="H164" s="23">
        <v>0</v>
      </c>
      <c r="I164" s="23">
        <v>54456133</v>
      </c>
      <c r="J164" s="23">
        <v>25819415</v>
      </c>
      <c r="K164" s="23">
        <v>87846799</v>
      </c>
      <c r="L164" s="23">
        <v>45026247</v>
      </c>
      <c r="M164" s="23">
        <v>92375000</v>
      </c>
      <c r="N164" s="23">
        <v>169325080</v>
      </c>
      <c r="O164" s="23">
        <v>176592825</v>
      </c>
      <c r="P164" s="23">
        <v>41018000</v>
      </c>
      <c r="Q164" s="23">
        <v>115320852</v>
      </c>
      <c r="R164" s="23">
        <v>75676750</v>
      </c>
      <c r="S164" s="23">
        <v>114369499</v>
      </c>
      <c r="T164" s="23">
        <v>28157000</v>
      </c>
      <c r="U164" s="23">
        <v>681519788</v>
      </c>
      <c r="V164" s="23">
        <v>47095000</v>
      </c>
      <c r="W164" s="23">
        <v>62579546</v>
      </c>
      <c r="X164" s="23">
        <v>26237650</v>
      </c>
      <c r="Y164" s="23">
        <v>128899000</v>
      </c>
      <c r="Z164" s="23">
        <v>120382000</v>
      </c>
      <c r="AA164" s="23">
        <v>108177876</v>
      </c>
      <c r="AB164" s="23">
        <v>108212000</v>
      </c>
      <c r="AC164" s="23">
        <v>53757000</v>
      </c>
      <c r="AD164" s="23">
        <v>484418700</v>
      </c>
      <c r="AE164" s="23">
        <v>106731000</v>
      </c>
      <c r="AF164" s="23">
        <v>119987509</v>
      </c>
      <c r="AG164" s="23">
        <v>30682100</v>
      </c>
      <c r="AH164" s="23">
        <v>31289000</v>
      </c>
      <c r="AI164" s="23">
        <v>254204227</v>
      </c>
      <c r="AJ164" s="23">
        <v>157076000</v>
      </c>
      <c r="AK164" s="23">
        <v>100018000</v>
      </c>
      <c r="AL164" s="23">
        <v>177502000</v>
      </c>
      <c r="AM164" s="23">
        <v>136020000</v>
      </c>
      <c r="AN164" s="23">
        <v>226387000</v>
      </c>
      <c r="AO164" s="23">
        <v>562406945</v>
      </c>
      <c r="AP164" s="23">
        <v>154135297</v>
      </c>
      <c r="AQ164" s="23">
        <v>141431720</v>
      </c>
      <c r="AR164" s="23">
        <v>151396600</v>
      </c>
      <c r="AS164" s="23">
        <v>85992000</v>
      </c>
      <c r="AT164" s="23">
        <v>362387992</v>
      </c>
    </row>
    <row r="165" spans="1:46" ht="12.75" hidden="1">
      <c r="A165" s="57" t="s">
        <v>249</v>
      </c>
      <c r="B165" s="23">
        <v>850352601</v>
      </c>
      <c r="C165" s="23">
        <v>962059432</v>
      </c>
      <c r="D165" s="23">
        <v>0</v>
      </c>
      <c r="E165" s="23">
        <v>16162900</v>
      </c>
      <c r="F165" s="23">
        <v>16072749</v>
      </c>
      <c r="G165" s="23">
        <v>0</v>
      </c>
      <c r="H165" s="23">
        <v>10668306</v>
      </c>
      <c r="I165" s="23">
        <v>23619999</v>
      </c>
      <c r="J165" s="23">
        <v>34050500</v>
      </c>
      <c r="K165" s="23">
        <v>0</v>
      </c>
      <c r="L165" s="23">
        <v>19949000</v>
      </c>
      <c r="M165" s="23">
        <v>0</v>
      </c>
      <c r="N165" s="23">
        <v>73122019</v>
      </c>
      <c r="O165" s="23">
        <v>107806650</v>
      </c>
      <c r="P165" s="23">
        <v>30210837</v>
      </c>
      <c r="Q165" s="23">
        <v>30701150</v>
      </c>
      <c r="R165" s="23">
        <v>23309601</v>
      </c>
      <c r="S165" s="23">
        <v>43754700</v>
      </c>
      <c r="T165" s="23">
        <v>9560000</v>
      </c>
      <c r="U165" s="23">
        <v>417606409</v>
      </c>
      <c r="V165" s="23">
        <v>164000</v>
      </c>
      <c r="W165" s="23">
        <v>12057350</v>
      </c>
      <c r="X165" s="23">
        <v>9350000</v>
      </c>
      <c r="Y165" s="23">
        <v>40971000</v>
      </c>
      <c r="Z165" s="23">
        <v>0</v>
      </c>
      <c r="AA165" s="23">
        <v>30614700</v>
      </c>
      <c r="AB165" s="23">
        <v>57304000</v>
      </c>
      <c r="AC165" s="23">
        <v>21136050</v>
      </c>
      <c r="AD165" s="23">
        <v>664253343</v>
      </c>
      <c r="AE165" s="23">
        <v>37992000</v>
      </c>
      <c r="AF165" s="23">
        <v>35398900</v>
      </c>
      <c r="AG165" s="23">
        <v>13319700</v>
      </c>
      <c r="AH165" s="23">
        <v>10629550</v>
      </c>
      <c r="AI165" s="23">
        <v>238814000</v>
      </c>
      <c r="AJ165" s="23">
        <v>70704000</v>
      </c>
      <c r="AK165" s="23">
        <v>0</v>
      </c>
      <c r="AL165" s="23">
        <v>58809000</v>
      </c>
      <c r="AM165" s="23">
        <v>36866220</v>
      </c>
      <c r="AN165" s="23">
        <v>228111277</v>
      </c>
      <c r="AO165" s="23">
        <v>756226500</v>
      </c>
      <c r="AP165" s="23">
        <v>75261800</v>
      </c>
      <c r="AQ165" s="23">
        <v>78277000</v>
      </c>
      <c r="AR165" s="23">
        <v>69443850</v>
      </c>
      <c r="AS165" s="23">
        <v>103245000</v>
      </c>
      <c r="AT165" s="23">
        <v>600869000</v>
      </c>
    </row>
    <row r="166" spans="1:46" ht="12.75" hidden="1">
      <c r="A166" s="57" t="s">
        <v>250</v>
      </c>
      <c r="B166" s="23">
        <v>700780770</v>
      </c>
      <c r="C166" s="23">
        <v>846775460</v>
      </c>
      <c r="D166" s="23">
        <v>0</v>
      </c>
      <c r="E166" s="23">
        <v>18146450</v>
      </c>
      <c r="F166" s="23">
        <v>7284600</v>
      </c>
      <c r="G166" s="23">
        <v>65295668</v>
      </c>
      <c r="H166" s="23">
        <v>25920362</v>
      </c>
      <c r="I166" s="23">
        <v>25147000</v>
      </c>
      <c r="J166" s="23">
        <v>42539736</v>
      </c>
      <c r="K166" s="23">
        <v>0</v>
      </c>
      <c r="L166" s="23">
        <v>14026750</v>
      </c>
      <c r="M166" s="23">
        <v>0</v>
      </c>
      <c r="N166" s="23">
        <v>53865920</v>
      </c>
      <c r="O166" s="23">
        <v>84082175</v>
      </c>
      <c r="P166" s="23">
        <v>12815000</v>
      </c>
      <c r="Q166" s="23">
        <v>29673000</v>
      </c>
      <c r="R166" s="23">
        <v>0</v>
      </c>
      <c r="S166" s="23">
        <v>32228000</v>
      </c>
      <c r="T166" s="23">
        <v>9451000</v>
      </c>
      <c r="U166" s="23">
        <v>470727193</v>
      </c>
      <c r="V166" s="23">
        <v>15214000</v>
      </c>
      <c r="W166" s="23">
        <v>11741050</v>
      </c>
      <c r="X166" s="23">
        <v>8695000</v>
      </c>
      <c r="Y166" s="23">
        <v>40589000</v>
      </c>
      <c r="Z166" s="23">
        <v>38856000</v>
      </c>
      <c r="AA166" s="23">
        <v>30970000</v>
      </c>
      <c r="AB166" s="23">
        <v>49004000</v>
      </c>
      <c r="AC166" s="23">
        <v>17464000</v>
      </c>
      <c r="AD166" s="23">
        <v>671662969</v>
      </c>
      <c r="AE166" s="23">
        <v>34661000</v>
      </c>
      <c r="AF166" s="23">
        <v>44614393</v>
      </c>
      <c r="AG166" s="23">
        <v>10399290</v>
      </c>
      <c r="AH166" s="23">
        <v>10427000</v>
      </c>
      <c r="AI166" s="23">
        <v>209478000</v>
      </c>
      <c r="AJ166" s="23">
        <v>50594000</v>
      </c>
      <c r="AK166" s="23">
        <v>31998000</v>
      </c>
      <c r="AL166" s="23">
        <v>56324000</v>
      </c>
      <c r="AM166" s="23">
        <v>40675000</v>
      </c>
      <c r="AN166" s="23">
        <v>121826755</v>
      </c>
      <c r="AO166" s="23">
        <v>711854053</v>
      </c>
      <c r="AP166" s="23">
        <v>77059000</v>
      </c>
      <c r="AQ166" s="23">
        <v>68294000</v>
      </c>
      <c r="AR166" s="23">
        <v>67142400</v>
      </c>
      <c r="AS166" s="23">
        <v>55577000</v>
      </c>
      <c r="AT166" s="23">
        <v>535411258</v>
      </c>
    </row>
    <row r="167" spans="1:46" ht="12.75" hidden="1">
      <c r="A167" s="57" t="s">
        <v>251</v>
      </c>
      <c r="B167" s="23">
        <v>4749700438</v>
      </c>
      <c r="C167" s="23">
        <v>8306387129</v>
      </c>
      <c r="D167" s="23">
        <v>223028373</v>
      </c>
      <c r="E167" s="23">
        <v>199469142</v>
      </c>
      <c r="F167" s="23">
        <v>44262157</v>
      </c>
      <c r="G167" s="23">
        <v>382010412</v>
      </c>
      <c r="H167" s="23">
        <v>234502320</v>
      </c>
      <c r="I167" s="23">
        <v>145490224</v>
      </c>
      <c r="J167" s="23">
        <v>71694483</v>
      </c>
      <c r="K167" s="23">
        <v>696535225</v>
      </c>
      <c r="L167" s="23">
        <v>92260329</v>
      </c>
      <c r="M167" s="23">
        <v>153708200</v>
      </c>
      <c r="N167" s="23">
        <v>214592703</v>
      </c>
      <c r="O167" s="23">
        <v>252082990</v>
      </c>
      <c r="P167" s="23">
        <v>98451053</v>
      </c>
      <c r="Q167" s="23">
        <v>214089976</v>
      </c>
      <c r="R167" s="23">
        <v>114460221</v>
      </c>
      <c r="S167" s="23">
        <v>208547580</v>
      </c>
      <c r="T167" s="23">
        <v>83237044</v>
      </c>
      <c r="U167" s="23">
        <v>1357686998</v>
      </c>
      <c r="V167" s="23">
        <v>232178521</v>
      </c>
      <c r="W167" s="23">
        <v>103357971</v>
      </c>
      <c r="X167" s="23">
        <v>67709059</v>
      </c>
      <c r="Y167" s="23">
        <v>456212243</v>
      </c>
      <c r="Z167" s="23">
        <v>178273892</v>
      </c>
      <c r="AA167" s="23">
        <v>199454774</v>
      </c>
      <c r="AB167" s="23">
        <v>173779895</v>
      </c>
      <c r="AC167" s="23">
        <v>102333000</v>
      </c>
      <c r="AD167" s="23">
        <v>1189542485</v>
      </c>
      <c r="AE167" s="23">
        <v>194430761</v>
      </c>
      <c r="AF167" s="23">
        <v>189580240</v>
      </c>
      <c r="AG167" s="23">
        <v>129729620</v>
      </c>
      <c r="AH167" s="23">
        <v>122120530</v>
      </c>
      <c r="AI167" s="23">
        <v>478908420</v>
      </c>
      <c r="AJ167" s="23">
        <v>299154668</v>
      </c>
      <c r="AK167" s="23">
        <v>185522439</v>
      </c>
      <c r="AL167" s="23">
        <v>304968262</v>
      </c>
      <c r="AM167" s="23">
        <v>148117734</v>
      </c>
      <c r="AN167" s="23">
        <v>936279127</v>
      </c>
      <c r="AO167" s="23">
        <v>1006385951</v>
      </c>
      <c r="AP167" s="23">
        <v>257880526</v>
      </c>
      <c r="AQ167" s="23">
        <v>187796711</v>
      </c>
      <c r="AR167" s="23">
        <v>408532633</v>
      </c>
      <c r="AS167" s="23">
        <v>149085722</v>
      </c>
      <c r="AT167" s="23">
        <v>475796758</v>
      </c>
    </row>
    <row r="168" spans="1:46" ht="12.75" hidden="1">
      <c r="A168" s="57" t="s">
        <v>252</v>
      </c>
      <c r="B168" s="23">
        <v>1387618913</v>
      </c>
      <c r="C168" s="23">
        <v>2289516510</v>
      </c>
      <c r="D168" s="23">
        <v>79005429</v>
      </c>
      <c r="E168" s="23">
        <v>69727220</v>
      </c>
      <c r="F168" s="23">
        <v>22294794</v>
      </c>
      <c r="G168" s="23">
        <v>126773006</v>
      </c>
      <c r="H168" s="23">
        <v>104096000</v>
      </c>
      <c r="I168" s="23">
        <v>47294472</v>
      </c>
      <c r="J168" s="23">
        <v>24695766</v>
      </c>
      <c r="K168" s="23">
        <v>212437084</v>
      </c>
      <c r="L168" s="23">
        <v>43273998</v>
      </c>
      <c r="M168" s="23">
        <v>47705300</v>
      </c>
      <c r="N168" s="23">
        <v>80351207</v>
      </c>
      <c r="O168" s="23">
        <v>146304231</v>
      </c>
      <c r="P168" s="23">
        <v>44595262</v>
      </c>
      <c r="Q168" s="23">
        <v>81638000</v>
      </c>
      <c r="R168" s="23">
        <v>50309950</v>
      </c>
      <c r="S168" s="23">
        <v>96495018</v>
      </c>
      <c r="T168" s="23">
        <v>25424873</v>
      </c>
      <c r="U168" s="23">
        <v>621668275</v>
      </c>
      <c r="V168" s="23">
        <v>73499122</v>
      </c>
      <c r="W168" s="23">
        <v>27775748</v>
      </c>
      <c r="X168" s="23">
        <v>28117213</v>
      </c>
      <c r="Y168" s="23">
        <v>172983838</v>
      </c>
      <c r="Z168" s="23">
        <v>63839431</v>
      </c>
      <c r="AA168" s="23">
        <v>59213779</v>
      </c>
      <c r="AB168" s="23">
        <v>46324598</v>
      </c>
      <c r="AC168" s="23">
        <v>33372930</v>
      </c>
      <c r="AD168" s="23">
        <v>259219996</v>
      </c>
      <c r="AE168" s="23">
        <v>62850185</v>
      </c>
      <c r="AF168" s="23">
        <v>72098604</v>
      </c>
      <c r="AG168" s="23">
        <v>49488500</v>
      </c>
      <c r="AH168" s="23">
        <v>38886634</v>
      </c>
      <c r="AI168" s="23">
        <v>176370911</v>
      </c>
      <c r="AJ168" s="23">
        <v>95374553</v>
      </c>
      <c r="AK168" s="23">
        <v>0</v>
      </c>
      <c r="AL168" s="23">
        <v>107017453</v>
      </c>
      <c r="AM168" s="23">
        <v>79999484</v>
      </c>
      <c r="AN168" s="23">
        <v>342445261</v>
      </c>
      <c r="AO168" s="23">
        <v>362992506</v>
      </c>
      <c r="AP168" s="23">
        <v>96710568</v>
      </c>
      <c r="AQ168" s="23">
        <v>53544489</v>
      </c>
      <c r="AR168" s="23">
        <v>79768377</v>
      </c>
      <c r="AS168" s="23">
        <v>45887861</v>
      </c>
      <c r="AT168" s="23">
        <v>195321762</v>
      </c>
    </row>
    <row r="169" spans="1:46" ht="12.75" hidden="1">
      <c r="A169" s="57" t="s">
        <v>253</v>
      </c>
      <c r="B169" s="23">
        <v>1237215012</v>
      </c>
      <c r="C169" s="23">
        <v>2196693034</v>
      </c>
      <c r="D169" s="23">
        <v>73263396</v>
      </c>
      <c r="E169" s="23">
        <v>63161937</v>
      </c>
      <c r="F169" s="23">
        <v>21082291</v>
      </c>
      <c r="G169" s="23">
        <v>135188460</v>
      </c>
      <c r="H169" s="23">
        <v>91202763</v>
      </c>
      <c r="I169" s="23">
        <v>48163786</v>
      </c>
      <c r="J169" s="23">
        <v>22200379</v>
      </c>
      <c r="K169" s="23">
        <v>202775420</v>
      </c>
      <c r="L169" s="23">
        <v>34214436</v>
      </c>
      <c r="M169" s="23">
        <v>46278100</v>
      </c>
      <c r="N169" s="23">
        <v>70484652</v>
      </c>
      <c r="O169" s="23">
        <v>121324826</v>
      </c>
      <c r="P169" s="23">
        <v>37998278</v>
      </c>
      <c r="Q169" s="23">
        <v>67512252</v>
      </c>
      <c r="R169" s="23">
        <v>43821706</v>
      </c>
      <c r="S169" s="23">
        <v>68127719</v>
      </c>
      <c r="T169" s="23">
        <v>26830255</v>
      </c>
      <c r="U169" s="23">
        <v>521705056</v>
      </c>
      <c r="V169" s="23">
        <v>64497000</v>
      </c>
      <c r="W169" s="23">
        <v>26806688</v>
      </c>
      <c r="X169" s="23">
        <v>26288442</v>
      </c>
      <c r="Y169" s="23">
        <v>133285835</v>
      </c>
      <c r="Z169" s="23">
        <v>67709030</v>
      </c>
      <c r="AA169" s="23">
        <v>61639479</v>
      </c>
      <c r="AB169" s="23">
        <v>49160667</v>
      </c>
      <c r="AC169" s="23">
        <v>36328000</v>
      </c>
      <c r="AD169" s="23">
        <v>223849787</v>
      </c>
      <c r="AE169" s="23">
        <v>59458000</v>
      </c>
      <c r="AF169" s="23">
        <v>55967165</v>
      </c>
      <c r="AG169" s="23">
        <v>50927100</v>
      </c>
      <c r="AH169" s="23">
        <v>35007220</v>
      </c>
      <c r="AI169" s="23">
        <v>149790276</v>
      </c>
      <c r="AJ169" s="23">
        <v>115328018</v>
      </c>
      <c r="AK169" s="23">
        <v>49483599</v>
      </c>
      <c r="AL169" s="23">
        <v>80928298</v>
      </c>
      <c r="AM169" s="23">
        <v>72378856</v>
      </c>
      <c r="AN169" s="23">
        <v>315478000</v>
      </c>
      <c r="AO169" s="23">
        <v>304510224</v>
      </c>
      <c r="AP169" s="23">
        <v>89428880</v>
      </c>
      <c r="AQ169" s="23">
        <v>52557261</v>
      </c>
      <c r="AR169" s="23">
        <v>73042316</v>
      </c>
      <c r="AS169" s="23">
        <v>47699126</v>
      </c>
      <c r="AT169" s="23">
        <v>167666248</v>
      </c>
    </row>
    <row r="170" spans="1:46" ht="12.75" hidden="1">
      <c r="A170" s="57" t="s">
        <v>254</v>
      </c>
      <c r="B170" s="23">
        <v>60348385</v>
      </c>
      <c r="C170" s="23">
        <v>105184290</v>
      </c>
      <c r="D170" s="23">
        <v>0</v>
      </c>
      <c r="E170" s="23">
        <v>2894500</v>
      </c>
      <c r="F170" s="23">
        <v>654776</v>
      </c>
      <c r="G170" s="23">
        <v>3235232</v>
      </c>
      <c r="H170" s="23">
        <v>1968250</v>
      </c>
      <c r="I170" s="23">
        <v>2001450</v>
      </c>
      <c r="J170" s="23">
        <v>440158</v>
      </c>
      <c r="K170" s="23">
        <v>10911630</v>
      </c>
      <c r="L170" s="23">
        <v>1902929</v>
      </c>
      <c r="M170" s="23">
        <v>0</v>
      </c>
      <c r="N170" s="23">
        <v>776569</v>
      </c>
      <c r="O170" s="23">
        <v>540000</v>
      </c>
      <c r="P170" s="23">
        <v>770000</v>
      </c>
      <c r="Q170" s="23">
        <v>1419765</v>
      </c>
      <c r="R170" s="23">
        <v>0</v>
      </c>
      <c r="S170" s="23">
        <v>0</v>
      </c>
      <c r="T170" s="23">
        <v>0</v>
      </c>
      <c r="U170" s="23">
        <v>15050000</v>
      </c>
      <c r="V170" s="23">
        <v>0</v>
      </c>
      <c r="W170" s="23">
        <v>0</v>
      </c>
      <c r="X170" s="23">
        <v>0</v>
      </c>
      <c r="Y170" s="23">
        <v>9125630</v>
      </c>
      <c r="Z170" s="23">
        <v>0</v>
      </c>
      <c r="AA170" s="23">
        <v>993000</v>
      </c>
      <c r="AB170" s="23">
        <v>708860</v>
      </c>
      <c r="AC170" s="23">
        <v>837192</v>
      </c>
      <c r="AD170" s="23">
        <v>3575735</v>
      </c>
      <c r="AE170" s="23">
        <v>149178</v>
      </c>
      <c r="AF170" s="23">
        <v>0</v>
      </c>
      <c r="AG170" s="23">
        <v>551000</v>
      </c>
      <c r="AH170" s="23">
        <v>0</v>
      </c>
      <c r="AI170" s="23">
        <v>0</v>
      </c>
      <c r="AJ170" s="23">
        <v>1296000</v>
      </c>
      <c r="AK170" s="23">
        <v>0</v>
      </c>
      <c r="AL170" s="23">
        <v>50000</v>
      </c>
      <c r="AM170" s="23">
        <v>0</v>
      </c>
      <c r="AN170" s="23">
        <v>12314063</v>
      </c>
      <c r="AO170" s="23">
        <v>7710026</v>
      </c>
      <c r="AP170" s="23">
        <v>935000</v>
      </c>
      <c r="AQ170" s="23">
        <v>0</v>
      </c>
      <c r="AR170" s="23">
        <v>518420</v>
      </c>
      <c r="AS170" s="23">
        <v>0</v>
      </c>
      <c r="AT170" s="23">
        <v>0</v>
      </c>
    </row>
    <row r="171" spans="1:46" ht="12.75" hidden="1">
      <c r="A171" s="57" t="s">
        <v>255</v>
      </c>
      <c r="B171" s="23">
        <v>1190815485</v>
      </c>
      <c r="C171" s="23">
        <v>2638067560</v>
      </c>
      <c r="D171" s="23">
        <v>56125091</v>
      </c>
      <c r="E171" s="23">
        <v>59188010</v>
      </c>
      <c r="F171" s="23">
        <v>6320048</v>
      </c>
      <c r="G171" s="23">
        <v>87573632</v>
      </c>
      <c r="H171" s="23">
        <v>39955352</v>
      </c>
      <c r="I171" s="23">
        <v>15519823</v>
      </c>
      <c r="J171" s="23">
        <v>10620000</v>
      </c>
      <c r="K171" s="23">
        <v>185525145</v>
      </c>
      <c r="L171" s="23">
        <v>3375233</v>
      </c>
      <c r="M171" s="23">
        <v>0</v>
      </c>
      <c r="N171" s="23">
        <v>0</v>
      </c>
      <c r="O171" s="23">
        <v>0</v>
      </c>
      <c r="P171" s="23">
        <v>7000000</v>
      </c>
      <c r="Q171" s="23">
        <v>22000000</v>
      </c>
      <c r="R171" s="23">
        <v>0</v>
      </c>
      <c r="S171" s="23">
        <v>40000000</v>
      </c>
      <c r="T171" s="23">
        <v>22208000</v>
      </c>
      <c r="U171" s="23">
        <v>0</v>
      </c>
      <c r="V171" s="23">
        <v>67000000</v>
      </c>
      <c r="W171" s="23">
        <v>0</v>
      </c>
      <c r="X171" s="23">
        <v>7082880</v>
      </c>
      <c r="Y171" s="23">
        <v>188770176</v>
      </c>
      <c r="Z171" s="23">
        <v>0</v>
      </c>
      <c r="AA171" s="23">
        <v>17391997</v>
      </c>
      <c r="AB171" s="23">
        <v>0</v>
      </c>
      <c r="AC171" s="23">
        <v>9293160</v>
      </c>
      <c r="AD171" s="23">
        <v>0</v>
      </c>
      <c r="AE171" s="23">
        <v>21178448</v>
      </c>
      <c r="AF171" s="23">
        <v>31200000</v>
      </c>
      <c r="AG171" s="23">
        <v>51027100</v>
      </c>
      <c r="AH171" s="23">
        <v>27328981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224883000</v>
      </c>
      <c r="AO171" s="23">
        <v>0</v>
      </c>
      <c r="AP171" s="23">
        <v>34000000</v>
      </c>
      <c r="AQ171" s="23">
        <v>0</v>
      </c>
      <c r="AR171" s="23">
        <v>22120626</v>
      </c>
      <c r="AS171" s="23">
        <v>0</v>
      </c>
      <c r="AT171" s="23">
        <v>0</v>
      </c>
    </row>
    <row r="172" spans="1:46" ht="12.75" hidden="1">
      <c r="A172" s="57" t="s">
        <v>256</v>
      </c>
      <c r="B172" s="23">
        <v>1029452182</v>
      </c>
      <c r="C172" s="23">
        <v>2294034910</v>
      </c>
      <c r="D172" s="23">
        <v>49129106</v>
      </c>
      <c r="E172" s="23">
        <v>58441500</v>
      </c>
      <c r="F172" s="23">
        <v>6409268</v>
      </c>
      <c r="G172" s="23">
        <v>79623733</v>
      </c>
      <c r="H172" s="23">
        <v>6316864</v>
      </c>
      <c r="I172" s="23">
        <v>13544352</v>
      </c>
      <c r="J172" s="23">
        <v>10153318</v>
      </c>
      <c r="K172" s="23">
        <v>168710580</v>
      </c>
      <c r="L172" s="23">
        <v>2054511</v>
      </c>
      <c r="M172" s="23">
        <v>0</v>
      </c>
      <c r="N172" s="23">
        <v>0</v>
      </c>
      <c r="O172" s="23">
        <v>0</v>
      </c>
      <c r="P172" s="23">
        <v>6500000</v>
      </c>
      <c r="Q172" s="23">
        <v>21753096</v>
      </c>
      <c r="R172" s="23">
        <v>0</v>
      </c>
      <c r="S172" s="23">
        <v>22100230</v>
      </c>
      <c r="T172" s="23">
        <v>21445166</v>
      </c>
      <c r="U172" s="23">
        <v>0</v>
      </c>
      <c r="V172" s="23">
        <v>0</v>
      </c>
      <c r="W172" s="23">
        <v>9507940</v>
      </c>
      <c r="X172" s="23">
        <v>6285000</v>
      </c>
      <c r="Y172" s="23">
        <v>150240237</v>
      </c>
      <c r="Z172" s="23">
        <v>0</v>
      </c>
      <c r="AA172" s="23">
        <v>16595417</v>
      </c>
      <c r="AB172" s="23">
        <v>0</v>
      </c>
      <c r="AC172" s="23">
        <v>9789000</v>
      </c>
      <c r="AD172" s="23">
        <v>0</v>
      </c>
      <c r="AE172" s="23">
        <v>18538557</v>
      </c>
      <c r="AF172" s="23">
        <v>28544741</v>
      </c>
      <c r="AG172" s="23">
        <v>45600000</v>
      </c>
      <c r="AH172" s="23">
        <v>22577809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196507430</v>
      </c>
      <c r="AO172" s="23">
        <v>0</v>
      </c>
      <c r="AP172" s="23">
        <v>28000000</v>
      </c>
      <c r="AQ172" s="23">
        <v>0</v>
      </c>
      <c r="AR172" s="23">
        <v>22152300</v>
      </c>
      <c r="AS172" s="23">
        <v>0</v>
      </c>
      <c r="AT172" s="23">
        <v>0</v>
      </c>
    </row>
    <row r="173" spans="1:46" ht="12.75" hidden="1">
      <c r="A173" s="57" t="s">
        <v>257</v>
      </c>
      <c r="B173" s="23">
        <v>186196228</v>
      </c>
      <c r="C173" s="23">
        <v>104101300</v>
      </c>
      <c r="D173" s="23">
        <v>0</v>
      </c>
      <c r="E173" s="23">
        <v>744200</v>
      </c>
      <c r="F173" s="23">
        <v>0</v>
      </c>
      <c r="G173" s="23">
        <v>0</v>
      </c>
      <c r="H173" s="23">
        <v>9840000</v>
      </c>
      <c r="I173" s="23">
        <v>3526872</v>
      </c>
      <c r="J173" s="23">
        <v>0</v>
      </c>
      <c r="K173" s="23">
        <v>15342814</v>
      </c>
      <c r="L173" s="23">
        <v>50000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75000000</v>
      </c>
      <c r="V173" s="23">
        <v>0</v>
      </c>
      <c r="W173" s="23">
        <v>162220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25821600</v>
      </c>
      <c r="AE173" s="23">
        <v>0</v>
      </c>
      <c r="AF173" s="23">
        <v>0</v>
      </c>
      <c r="AG173" s="23">
        <v>0</v>
      </c>
      <c r="AH173" s="23">
        <v>0</v>
      </c>
      <c r="AI173" s="23">
        <v>10479853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43706000</v>
      </c>
      <c r="AP173" s="23">
        <v>0</v>
      </c>
      <c r="AQ173" s="23">
        <v>0</v>
      </c>
      <c r="AR173" s="23">
        <v>0</v>
      </c>
      <c r="AS173" s="23">
        <v>0</v>
      </c>
      <c r="AT173" s="23">
        <v>3500000</v>
      </c>
    </row>
    <row r="174" spans="1:46" ht="12.75" hidden="1">
      <c r="A174" s="57" t="s">
        <v>258</v>
      </c>
      <c r="B174" s="23">
        <v>172403915</v>
      </c>
      <c r="C174" s="23">
        <v>92947590</v>
      </c>
      <c r="D174" s="23">
        <v>0</v>
      </c>
      <c r="E174" s="23">
        <v>1478400</v>
      </c>
      <c r="F174" s="23">
        <v>0</v>
      </c>
      <c r="G174" s="23">
        <v>0</v>
      </c>
      <c r="H174" s="23">
        <v>16655478</v>
      </c>
      <c r="I174" s="23">
        <v>633215</v>
      </c>
      <c r="J174" s="23">
        <v>0</v>
      </c>
      <c r="K174" s="23">
        <v>22000000</v>
      </c>
      <c r="L174" s="23">
        <v>32328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69917501</v>
      </c>
      <c r="V174" s="23">
        <v>0</v>
      </c>
      <c r="W174" s="23">
        <v>270150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5852800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41000000</v>
      </c>
      <c r="AP174" s="23">
        <v>0</v>
      </c>
      <c r="AQ174" s="23">
        <v>0</v>
      </c>
      <c r="AR174" s="23">
        <v>0</v>
      </c>
      <c r="AS174" s="23">
        <v>0</v>
      </c>
      <c r="AT174" s="23">
        <v>3500000</v>
      </c>
    </row>
    <row r="175" spans="1:46" ht="12.75" hidden="1">
      <c r="A175" s="57" t="s">
        <v>259</v>
      </c>
      <c r="B175" s="23">
        <v>52910192</v>
      </c>
      <c r="C175" s="23">
        <v>64428880</v>
      </c>
      <c r="D175" s="23">
        <v>6053902</v>
      </c>
      <c r="E175" s="23">
        <v>4139530</v>
      </c>
      <c r="F175" s="23">
        <v>1994079</v>
      </c>
      <c r="G175" s="23">
        <v>9723000</v>
      </c>
      <c r="H175" s="23">
        <v>3612000</v>
      </c>
      <c r="I175" s="23">
        <v>5300573</v>
      </c>
      <c r="J175" s="23">
        <v>1858644</v>
      </c>
      <c r="K175" s="23">
        <v>11678390</v>
      </c>
      <c r="L175" s="23">
        <v>4646409</v>
      </c>
      <c r="M175" s="23">
        <v>7024800</v>
      </c>
      <c r="N175" s="23">
        <v>25585611</v>
      </c>
      <c r="O175" s="23">
        <v>24139862</v>
      </c>
      <c r="P175" s="23">
        <v>3726784</v>
      </c>
      <c r="Q175" s="23">
        <v>14551101</v>
      </c>
      <c r="R175" s="23">
        <v>7309860</v>
      </c>
      <c r="S175" s="23">
        <v>13797055</v>
      </c>
      <c r="T175" s="23">
        <v>2473841</v>
      </c>
      <c r="U175" s="23">
        <v>14874167</v>
      </c>
      <c r="V175" s="23">
        <v>6753239</v>
      </c>
      <c r="W175" s="23">
        <v>2758480</v>
      </c>
      <c r="X175" s="23">
        <v>1970041</v>
      </c>
      <c r="Y175" s="23">
        <v>21536056</v>
      </c>
      <c r="Z175" s="23">
        <v>0</v>
      </c>
      <c r="AA175" s="23">
        <v>10739427</v>
      </c>
      <c r="AB175" s="23">
        <v>13054785</v>
      </c>
      <c r="AC175" s="23">
        <v>5558928</v>
      </c>
      <c r="AD175" s="23">
        <v>10922965</v>
      </c>
      <c r="AE175" s="23">
        <v>12399743</v>
      </c>
      <c r="AF175" s="23">
        <v>11728752</v>
      </c>
      <c r="AG175" s="23">
        <v>3989700</v>
      </c>
      <c r="AH175" s="23">
        <v>3110776</v>
      </c>
      <c r="AI175" s="23">
        <v>6033786</v>
      </c>
      <c r="AJ175" s="23">
        <v>17417373</v>
      </c>
      <c r="AK175" s="23">
        <v>0</v>
      </c>
      <c r="AL175" s="23">
        <v>17456970</v>
      </c>
      <c r="AM175" s="23">
        <v>19533040</v>
      </c>
      <c r="AN175" s="23">
        <v>22483372</v>
      </c>
      <c r="AO175" s="23">
        <v>17719598</v>
      </c>
      <c r="AP175" s="23">
        <v>15890942</v>
      </c>
      <c r="AQ175" s="23">
        <v>17410843</v>
      </c>
      <c r="AR175" s="23">
        <v>19537333</v>
      </c>
      <c r="AS175" s="23">
        <v>11291884</v>
      </c>
      <c r="AT175" s="23">
        <v>9000637</v>
      </c>
    </row>
    <row r="176" spans="1:46" ht="12.75" hidden="1">
      <c r="A176" s="57" t="s">
        <v>260</v>
      </c>
      <c r="B176" s="23">
        <v>712213176</v>
      </c>
      <c r="C176" s="23">
        <v>873746470</v>
      </c>
      <c r="D176" s="23">
        <v>43125200</v>
      </c>
      <c r="E176" s="23">
        <v>36801800</v>
      </c>
      <c r="F176" s="23">
        <v>4203279</v>
      </c>
      <c r="G176" s="23">
        <v>31501786</v>
      </c>
      <c r="H176" s="23">
        <v>4913912</v>
      </c>
      <c r="I176" s="23">
        <v>17500000</v>
      </c>
      <c r="J176" s="23">
        <v>16000000</v>
      </c>
      <c r="K176" s="23">
        <v>80713788</v>
      </c>
      <c r="L176" s="23">
        <v>22343782</v>
      </c>
      <c r="M176" s="23">
        <v>1882000</v>
      </c>
      <c r="N176" s="23">
        <v>38199958</v>
      </c>
      <c r="O176" s="23">
        <v>47099209</v>
      </c>
      <c r="P176" s="23">
        <v>23000000</v>
      </c>
      <c r="Q176" s="23">
        <v>26320220</v>
      </c>
      <c r="R176" s="23">
        <v>15914342</v>
      </c>
      <c r="S176" s="23">
        <v>20000000</v>
      </c>
      <c r="T176" s="23">
        <v>3000000</v>
      </c>
      <c r="U176" s="23">
        <v>176382616</v>
      </c>
      <c r="V176" s="23">
        <v>57743348</v>
      </c>
      <c r="W176" s="23">
        <v>7470380</v>
      </c>
      <c r="X176" s="23">
        <v>11770014</v>
      </c>
      <c r="Y176" s="23">
        <v>26652382</v>
      </c>
      <c r="Z176" s="23">
        <v>0</v>
      </c>
      <c r="AA176" s="23">
        <v>24503017</v>
      </c>
      <c r="AB176" s="23">
        <v>40000000</v>
      </c>
      <c r="AC176" s="23">
        <v>9097000</v>
      </c>
      <c r="AD176" s="23">
        <v>115434000</v>
      </c>
      <c r="AE176" s="23">
        <v>33787195</v>
      </c>
      <c r="AF176" s="23">
        <v>19131859</v>
      </c>
      <c r="AG176" s="23">
        <v>1250000</v>
      </c>
      <c r="AH176" s="23">
        <v>9059872</v>
      </c>
      <c r="AI176" s="23">
        <v>47648476</v>
      </c>
      <c r="AJ176" s="23">
        <v>0</v>
      </c>
      <c r="AK176" s="23">
        <v>0</v>
      </c>
      <c r="AL176" s="23">
        <v>46924844</v>
      </c>
      <c r="AM176" s="23">
        <v>9787000</v>
      </c>
      <c r="AN176" s="23">
        <v>205000000</v>
      </c>
      <c r="AO176" s="23">
        <v>165500000</v>
      </c>
      <c r="AP176" s="23">
        <v>20879000</v>
      </c>
      <c r="AQ176" s="23">
        <v>45705000</v>
      </c>
      <c r="AR176" s="23">
        <v>20500000</v>
      </c>
      <c r="AS176" s="23">
        <v>2824000</v>
      </c>
      <c r="AT176" s="23">
        <v>52500000</v>
      </c>
    </row>
    <row r="177" spans="1:46" ht="12.75" hidden="1">
      <c r="A177" s="57" t="s">
        <v>261</v>
      </c>
      <c r="B177" s="23">
        <v>21621596</v>
      </c>
      <c r="C177" s="23">
        <v>333353370</v>
      </c>
      <c r="D177" s="23">
        <v>2179714</v>
      </c>
      <c r="E177" s="23">
        <v>0</v>
      </c>
      <c r="F177" s="23">
        <v>5253451</v>
      </c>
      <c r="G177" s="23">
        <v>8734000</v>
      </c>
      <c r="H177" s="23">
        <v>15603783</v>
      </c>
      <c r="I177" s="23">
        <v>1950986</v>
      </c>
      <c r="J177" s="23">
        <v>0</v>
      </c>
      <c r="K177" s="23">
        <v>11068659</v>
      </c>
      <c r="L177" s="23">
        <v>3324821</v>
      </c>
      <c r="M177" s="23">
        <v>4465000</v>
      </c>
      <c r="N177" s="23">
        <v>1396372</v>
      </c>
      <c r="O177" s="23">
        <v>7078960</v>
      </c>
      <c r="P177" s="23">
        <v>0</v>
      </c>
      <c r="Q177" s="23">
        <v>2600000</v>
      </c>
      <c r="R177" s="23">
        <v>0</v>
      </c>
      <c r="S177" s="23">
        <v>255645</v>
      </c>
      <c r="T177" s="23">
        <v>0</v>
      </c>
      <c r="U177" s="23">
        <v>34431968</v>
      </c>
      <c r="V177" s="23">
        <v>5584168</v>
      </c>
      <c r="W177" s="23">
        <v>0</v>
      </c>
      <c r="X177" s="23">
        <v>177865</v>
      </c>
      <c r="Y177" s="23">
        <v>5159139</v>
      </c>
      <c r="Z177" s="23">
        <v>0</v>
      </c>
      <c r="AA177" s="23">
        <v>4327000</v>
      </c>
      <c r="AB177" s="23">
        <v>0</v>
      </c>
      <c r="AC177" s="23">
        <v>1365000</v>
      </c>
      <c r="AD177" s="23">
        <v>20671974</v>
      </c>
      <c r="AE177" s="23">
        <v>4345000</v>
      </c>
      <c r="AF177" s="23">
        <v>0</v>
      </c>
      <c r="AG177" s="23">
        <v>0</v>
      </c>
      <c r="AH177" s="23">
        <v>1951420</v>
      </c>
      <c r="AI177" s="23">
        <v>0</v>
      </c>
      <c r="AJ177" s="23">
        <v>767940</v>
      </c>
      <c r="AK177" s="23">
        <v>0</v>
      </c>
      <c r="AL177" s="23">
        <v>1033600</v>
      </c>
      <c r="AM177" s="23">
        <v>21788000</v>
      </c>
      <c r="AN177" s="23">
        <v>6900000</v>
      </c>
      <c r="AO177" s="23">
        <v>14500000</v>
      </c>
      <c r="AP177" s="23">
        <v>19956368</v>
      </c>
      <c r="AQ177" s="23">
        <v>16622905</v>
      </c>
      <c r="AR177" s="23">
        <v>0</v>
      </c>
      <c r="AS177" s="23">
        <v>0</v>
      </c>
      <c r="AT177" s="23">
        <v>0</v>
      </c>
    </row>
    <row r="178" spans="1:46" ht="12.75" hidden="1">
      <c r="A178" s="57" t="s">
        <v>262</v>
      </c>
      <c r="B178" s="18">
        <v>188033</v>
      </c>
      <c r="C178" s="18">
        <v>185503451</v>
      </c>
      <c r="D178" s="18">
        <v>0</v>
      </c>
      <c r="E178" s="18">
        <v>13500000</v>
      </c>
      <c r="F178" s="18">
        <v>0</v>
      </c>
      <c r="G178" s="18">
        <v>0</v>
      </c>
      <c r="H178" s="18">
        <v>0</v>
      </c>
      <c r="I178" s="18">
        <v>0</v>
      </c>
      <c r="J178" s="18">
        <v>1061400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8556710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  <c r="AT178" s="18">
        <v>0</v>
      </c>
    </row>
    <row r="179" spans="1:46" ht="12.75" hidden="1">
      <c r="A179" s="57" t="s">
        <v>263</v>
      </c>
      <c r="B179" s="18">
        <v>93817</v>
      </c>
      <c r="C179" s="18">
        <v>313733</v>
      </c>
      <c r="D179" s="18">
        <v>0</v>
      </c>
      <c r="E179" s="18">
        <v>3400000</v>
      </c>
      <c r="F179" s="18">
        <v>0</v>
      </c>
      <c r="G179" s="18">
        <v>0</v>
      </c>
      <c r="H179" s="18">
        <v>0</v>
      </c>
      <c r="I179" s="18">
        <v>0</v>
      </c>
      <c r="J179" s="18">
        <v>559800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65520000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21819</v>
      </c>
      <c r="AP179" s="18">
        <v>0</v>
      </c>
      <c r="AQ179" s="18">
        <v>0</v>
      </c>
      <c r="AR179" s="18">
        <v>0</v>
      </c>
      <c r="AS179" s="18">
        <v>0</v>
      </c>
      <c r="AT179" s="18">
        <v>0</v>
      </c>
    </row>
    <row r="180" spans="1:46" ht="12.75" hidden="1">
      <c r="A180" s="57" t="s">
        <v>264</v>
      </c>
      <c r="B180" s="18">
        <v>46097194</v>
      </c>
      <c r="C180" s="18">
        <v>104092767</v>
      </c>
      <c r="D180" s="18">
        <v>0</v>
      </c>
      <c r="E180" s="18">
        <v>4500000</v>
      </c>
      <c r="F180" s="18">
        <v>0</v>
      </c>
      <c r="G180" s="18">
        <v>2500000</v>
      </c>
      <c r="H180" s="18">
        <v>0</v>
      </c>
      <c r="I180" s="18">
        <v>0</v>
      </c>
      <c r="J180" s="18">
        <v>4401000</v>
      </c>
      <c r="K180" s="18">
        <v>0</v>
      </c>
      <c r="L180" s="18">
        <v>12000000</v>
      </c>
      <c r="M180" s="18">
        <v>0</v>
      </c>
      <c r="N180" s="18">
        <v>0</v>
      </c>
      <c r="O180" s="18">
        <v>0</v>
      </c>
      <c r="P180" s="18">
        <v>316500</v>
      </c>
      <c r="Q180" s="18">
        <v>0</v>
      </c>
      <c r="R180" s="18">
        <v>0</v>
      </c>
      <c r="S180" s="18">
        <v>13796004</v>
      </c>
      <c r="T180" s="18">
        <v>0</v>
      </c>
      <c r="U180" s="18">
        <v>0</v>
      </c>
      <c r="V180" s="18">
        <v>0</v>
      </c>
      <c r="W180" s="18">
        <v>11328</v>
      </c>
      <c r="X180" s="18">
        <v>0</v>
      </c>
      <c r="Y180" s="18">
        <v>1036227</v>
      </c>
      <c r="Z180" s="18">
        <v>0</v>
      </c>
      <c r="AA180" s="18">
        <v>5460</v>
      </c>
      <c r="AB180" s="18">
        <v>0</v>
      </c>
      <c r="AC180" s="18">
        <v>3341424</v>
      </c>
      <c r="AD180" s="18">
        <v>0</v>
      </c>
      <c r="AE180" s="18">
        <v>0</v>
      </c>
      <c r="AF180" s="18">
        <v>803194</v>
      </c>
      <c r="AG180" s="18">
        <v>1396762</v>
      </c>
      <c r="AH180" s="18">
        <v>329948</v>
      </c>
      <c r="AI180" s="18">
        <v>1350000</v>
      </c>
      <c r="AJ180" s="18">
        <v>0</v>
      </c>
      <c r="AK180" s="18">
        <v>0</v>
      </c>
      <c r="AL180" s="18">
        <v>0</v>
      </c>
      <c r="AM180" s="18">
        <v>0</v>
      </c>
      <c r="AN180" s="18">
        <v>6508000</v>
      </c>
      <c r="AO180" s="18">
        <v>0</v>
      </c>
      <c r="AP180" s="18">
        <v>9216384</v>
      </c>
      <c r="AQ180" s="18">
        <v>25000000</v>
      </c>
      <c r="AR180" s="18">
        <v>25000000</v>
      </c>
      <c r="AS180" s="18">
        <v>0</v>
      </c>
      <c r="AT180" s="18">
        <v>0</v>
      </c>
    </row>
    <row r="181" spans="1:46" ht="12.75" hidden="1">
      <c r="A181" s="57" t="s">
        <v>265</v>
      </c>
      <c r="B181" s="18">
        <v>54312999</v>
      </c>
      <c r="C181" s="18">
        <v>168361460</v>
      </c>
      <c r="D181" s="18">
        <v>0</v>
      </c>
      <c r="E181" s="18">
        <v>4121040</v>
      </c>
      <c r="F181" s="18">
        <v>98219</v>
      </c>
      <c r="G181" s="18">
        <v>478000</v>
      </c>
      <c r="H181" s="18">
        <v>2554320</v>
      </c>
      <c r="I181" s="18">
        <v>1053819</v>
      </c>
      <c r="J181" s="18">
        <v>1305000</v>
      </c>
      <c r="K181" s="18">
        <v>16111720</v>
      </c>
      <c r="L181" s="18">
        <v>196100</v>
      </c>
      <c r="M181" s="18">
        <v>0</v>
      </c>
      <c r="N181" s="18">
        <v>0</v>
      </c>
      <c r="O181" s="18">
        <v>1200000</v>
      </c>
      <c r="P181" s="18">
        <v>738500</v>
      </c>
      <c r="Q181" s="18">
        <v>0</v>
      </c>
      <c r="R181" s="18">
        <v>0</v>
      </c>
      <c r="S181" s="18">
        <v>800000</v>
      </c>
      <c r="T181" s="18">
        <v>0</v>
      </c>
      <c r="U181" s="18">
        <v>53864739</v>
      </c>
      <c r="V181" s="18">
        <v>0</v>
      </c>
      <c r="W181" s="18">
        <v>120000</v>
      </c>
      <c r="X181" s="18">
        <v>138060</v>
      </c>
      <c r="Y181" s="18">
        <v>57428</v>
      </c>
      <c r="Z181" s="18">
        <v>0</v>
      </c>
      <c r="AA181" s="18">
        <v>730000</v>
      </c>
      <c r="AB181" s="18">
        <v>0</v>
      </c>
      <c r="AC181" s="18">
        <v>396636</v>
      </c>
      <c r="AD181" s="18">
        <v>700897</v>
      </c>
      <c r="AE181" s="18">
        <v>93386</v>
      </c>
      <c r="AF181" s="18">
        <v>1221014</v>
      </c>
      <c r="AG181" s="18">
        <v>580200</v>
      </c>
      <c r="AH181" s="18">
        <v>1065917</v>
      </c>
      <c r="AI181" s="18">
        <v>2293887</v>
      </c>
      <c r="AJ181" s="18">
        <v>104300</v>
      </c>
      <c r="AK181" s="18">
        <v>0</v>
      </c>
      <c r="AL181" s="18">
        <v>110459</v>
      </c>
      <c r="AM181" s="18">
        <v>0</v>
      </c>
      <c r="AN181" s="18">
        <v>5400000</v>
      </c>
      <c r="AO181" s="18">
        <v>5500</v>
      </c>
      <c r="AP181" s="18">
        <v>0</v>
      </c>
      <c r="AQ181" s="18">
        <v>2000000</v>
      </c>
      <c r="AR181" s="18">
        <v>1428300</v>
      </c>
      <c r="AS181" s="18">
        <v>100000</v>
      </c>
      <c r="AT181" s="18">
        <v>1140000</v>
      </c>
    </row>
    <row r="182" spans="1:46" ht="12.75" hidden="1">
      <c r="A182" s="57" t="s">
        <v>266</v>
      </c>
      <c r="B182" s="18">
        <v>770207000</v>
      </c>
      <c r="C182" s="18">
        <v>1581737177</v>
      </c>
      <c r="D182" s="18">
        <v>42766000</v>
      </c>
      <c r="E182" s="18">
        <v>19016200</v>
      </c>
      <c r="F182" s="18">
        <v>6590669</v>
      </c>
      <c r="G182" s="18">
        <v>166708624</v>
      </c>
      <c r="H182" s="18">
        <v>27433924</v>
      </c>
      <c r="I182" s="18">
        <v>47771282</v>
      </c>
      <c r="J182" s="18">
        <v>2068000</v>
      </c>
      <c r="K182" s="18">
        <v>71855383</v>
      </c>
      <c r="L182" s="18">
        <v>53884583</v>
      </c>
      <c r="M182" s="18">
        <v>3783872</v>
      </c>
      <c r="N182" s="18">
        <v>0</v>
      </c>
      <c r="O182" s="18">
        <v>20612228</v>
      </c>
      <c r="P182" s="18">
        <v>12000000</v>
      </c>
      <c r="Q182" s="18">
        <v>0</v>
      </c>
      <c r="R182" s="18">
        <v>24121023</v>
      </c>
      <c r="S182" s="18">
        <v>18532396</v>
      </c>
      <c r="T182" s="18">
        <v>29595520</v>
      </c>
      <c r="U182" s="18">
        <v>-4537737</v>
      </c>
      <c r="V182" s="18">
        <v>22469017</v>
      </c>
      <c r="W182" s="18">
        <v>33913898</v>
      </c>
      <c r="X182" s="18">
        <v>7711149</v>
      </c>
      <c r="Y182" s="18">
        <v>64911671</v>
      </c>
      <c r="Z182" s="18">
        <v>0</v>
      </c>
      <c r="AA182" s="18">
        <v>10801906</v>
      </c>
      <c r="AB182" s="18">
        <v>9616790</v>
      </c>
      <c r="AC182" s="18">
        <v>16395876</v>
      </c>
      <c r="AD182" s="18">
        <v>590021760</v>
      </c>
      <c r="AE182" s="18">
        <v>20375000</v>
      </c>
      <c r="AF182" s="18">
        <v>10938068</v>
      </c>
      <c r="AG182" s="18">
        <v>18613735</v>
      </c>
      <c r="AH182" s="18">
        <v>26910449</v>
      </c>
      <c r="AI182" s="18">
        <v>62807899</v>
      </c>
      <c r="AJ182" s="18">
        <v>79851085</v>
      </c>
      <c r="AK182" s="18">
        <v>0</v>
      </c>
      <c r="AL182" s="18">
        <v>9661050</v>
      </c>
      <c r="AM182" s="18">
        <v>6415819</v>
      </c>
      <c r="AN182" s="18">
        <v>77010000</v>
      </c>
      <c r="AO182" s="18">
        <v>0</v>
      </c>
      <c r="AP182" s="18">
        <v>15214982</v>
      </c>
      <c r="AQ182" s="18">
        <v>2480558</v>
      </c>
      <c r="AR182" s="18">
        <v>16167963</v>
      </c>
      <c r="AS182" s="18">
        <v>9302911</v>
      </c>
      <c r="AT182" s="18">
        <v>39404019</v>
      </c>
    </row>
    <row r="183" spans="1:46" ht="12.75" hidden="1">
      <c r="A183" s="57" t="s">
        <v>267</v>
      </c>
      <c r="B183" s="18">
        <v>3774577893</v>
      </c>
      <c r="C183" s="18">
        <v>6575093830</v>
      </c>
      <c r="D183" s="18">
        <v>160210710</v>
      </c>
      <c r="E183" s="18">
        <v>125561350</v>
      </c>
      <c r="F183" s="18">
        <v>19334382</v>
      </c>
      <c r="G183" s="18">
        <v>328318877</v>
      </c>
      <c r="H183" s="18">
        <v>236315134</v>
      </c>
      <c r="I183" s="18">
        <v>54600716</v>
      </c>
      <c r="J183" s="18">
        <v>28704046</v>
      </c>
      <c r="K183" s="18">
        <v>524777209</v>
      </c>
      <c r="L183" s="18">
        <v>44080308</v>
      </c>
      <c r="M183" s="18">
        <v>11900000</v>
      </c>
      <c r="N183" s="18">
        <v>13571993</v>
      </c>
      <c r="O183" s="18">
        <v>34913324</v>
      </c>
      <c r="P183" s="18">
        <v>39399485</v>
      </c>
      <c r="Q183" s="18">
        <v>61696105</v>
      </c>
      <c r="R183" s="18">
        <v>36356110</v>
      </c>
      <c r="S183" s="18">
        <v>83919648</v>
      </c>
      <c r="T183" s="18">
        <v>39028386</v>
      </c>
      <c r="U183" s="18">
        <v>262410461</v>
      </c>
      <c r="V183" s="18">
        <v>155776332</v>
      </c>
      <c r="W183" s="18">
        <v>18508942</v>
      </c>
      <c r="X183" s="18">
        <v>16395575</v>
      </c>
      <c r="Y183" s="18">
        <v>332788075</v>
      </c>
      <c r="Z183" s="18">
        <v>14774899</v>
      </c>
      <c r="AA183" s="18">
        <v>24365849</v>
      </c>
      <c r="AB183" s="18">
        <v>8890000</v>
      </c>
      <c r="AC183" s="18">
        <v>23682600</v>
      </c>
      <c r="AD183" s="18">
        <v>252310013</v>
      </c>
      <c r="AE183" s="18">
        <v>59574406</v>
      </c>
      <c r="AF183" s="18">
        <v>45051386</v>
      </c>
      <c r="AG183" s="18">
        <v>112237600</v>
      </c>
      <c r="AH183" s="18">
        <v>72509621</v>
      </c>
      <c r="AI183" s="18">
        <v>68352656</v>
      </c>
      <c r="AJ183" s="18">
        <v>16188626</v>
      </c>
      <c r="AK183" s="18">
        <v>0</v>
      </c>
      <c r="AL183" s="18">
        <v>11003961</v>
      </c>
      <c r="AM183" s="18">
        <v>17474796</v>
      </c>
      <c r="AN183" s="18">
        <v>558158398</v>
      </c>
      <c r="AO183" s="18">
        <v>786878590</v>
      </c>
      <c r="AP183" s="18">
        <v>97120659</v>
      </c>
      <c r="AQ183" s="18">
        <v>17570556</v>
      </c>
      <c r="AR183" s="18">
        <v>59604148</v>
      </c>
      <c r="AS183" s="18">
        <v>6501703</v>
      </c>
      <c r="AT183" s="18">
        <v>71497420</v>
      </c>
    </row>
    <row r="184" spans="1:46" ht="12.75" hidden="1">
      <c r="A184" s="57" t="s">
        <v>268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12162868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6944251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  <c r="AT184" s="18">
        <v>0</v>
      </c>
    </row>
    <row r="185" spans="1:46" ht="12.75" hidden="1">
      <c r="A185" s="57" t="s">
        <v>269</v>
      </c>
      <c r="B185" s="18">
        <v>0</v>
      </c>
      <c r="C185" s="18">
        <v>53000000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9400000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122368700</v>
      </c>
      <c r="AP185" s="18">
        <v>0</v>
      </c>
      <c r="AQ185" s="18">
        <v>0</v>
      </c>
      <c r="AR185" s="18">
        <v>0</v>
      </c>
      <c r="AS185" s="18">
        <v>9400000</v>
      </c>
      <c r="AT185" s="18">
        <v>0</v>
      </c>
    </row>
    <row r="186" spans="1:46" ht="12.75" hidden="1">
      <c r="A186" s="57" t="s">
        <v>270</v>
      </c>
      <c r="B186" s="18">
        <v>12831357000</v>
      </c>
      <c r="C186" s="18">
        <v>11908457521</v>
      </c>
      <c r="D186" s="18">
        <v>711477000</v>
      </c>
      <c r="E186" s="18">
        <v>650260255</v>
      </c>
      <c r="F186" s="18">
        <v>105067577</v>
      </c>
      <c r="G186" s="18">
        <v>953296358</v>
      </c>
      <c r="H186" s="18">
        <v>661945106</v>
      </c>
      <c r="I186" s="18">
        <v>378396113</v>
      </c>
      <c r="J186" s="18">
        <v>253505000</v>
      </c>
      <c r="K186" s="18">
        <v>2432193297</v>
      </c>
      <c r="L186" s="18">
        <v>228568147</v>
      </c>
      <c r="M186" s="18">
        <v>200922744</v>
      </c>
      <c r="N186" s="18">
        <v>166554142</v>
      </c>
      <c r="O186" s="18">
        <v>615659000</v>
      </c>
      <c r="P186" s="18">
        <v>366019497</v>
      </c>
      <c r="Q186" s="18">
        <v>52522026</v>
      </c>
      <c r="R186" s="18">
        <v>211006987</v>
      </c>
      <c r="S186" s="18">
        <v>275935750</v>
      </c>
      <c r="T186" s="18">
        <v>266563014</v>
      </c>
      <c r="U186" s="18">
        <v>4343307184</v>
      </c>
      <c r="V186" s="18">
        <v>0</v>
      </c>
      <c r="W186" s="18">
        <v>146150077</v>
      </c>
      <c r="X186" s="18">
        <v>134782689</v>
      </c>
      <c r="Y186" s="18">
        <v>1163413732</v>
      </c>
      <c r="Z186" s="18">
        <v>0</v>
      </c>
      <c r="AA186" s="18">
        <v>471113798</v>
      </c>
      <c r="AB186" s="18">
        <v>319157750</v>
      </c>
      <c r="AC186" s="18">
        <v>158924159</v>
      </c>
      <c r="AD186" s="18">
        <v>5553030903</v>
      </c>
      <c r="AE186" s="18">
        <v>396876000</v>
      </c>
      <c r="AF186" s="18">
        <v>416372156</v>
      </c>
      <c r="AG186" s="18">
        <v>196266023</v>
      </c>
      <c r="AH186" s="18">
        <v>260657015</v>
      </c>
      <c r="AI186" s="18">
        <v>1457428089</v>
      </c>
      <c r="AJ186" s="18">
        <v>1033524190</v>
      </c>
      <c r="AK186" s="18">
        <v>0</v>
      </c>
      <c r="AL186" s="18">
        <v>436091086</v>
      </c>
      <c r="AM186" s="18">
        <v>226767893</v>
      </c>
      <c r="AN186" s="18">
        <v>1750929000</v>
      </c>
      <c r="AO186" s="18">
        <v>0</v>
      </c>
      <c r="AP186" s="18">
        <v>831070802</v>
      </c>
      <c r="AQ186" s="18">
        <v>285416418</v>
      </c>
      <c r="AR186" s="18">
        <v>470597365</v>
      </c>
      <c r="AS186" s="18">
        <v>253152000</v>
      </c>
      <c r="AT186" s="18">
        <v>3144461288</v>
      </c>
    </row>
    <row r="187" spans="1:46" ht="12.75" hidden="1">
      <c r="A187" s="57" t="s">
        <v>271</v>
      </c>
      <c r="B187" s="18">
        <v>3250381000</v>
      </c>
      <c r="C187" s="18">
        <v>2880060927</v>
      </c>
      <c r="D187" s="18">
        <v>71168000</v>
      </c>
      <c r="E187" s="18">
        <v>28002200</v>
      </c>
      <c r="F187" s="18">
        <v>6614528</v>
      </c>
      <c r="G187" s="18">
        <v>187314837</v>
      </c>
      <c r="H187" s="18">
        <v>76852940</v>
      </c>
      <c r="I187" s="18">
        <v>49929287</v>
      </c>
      <c r="J187" s="18">
        <v>2752000</v>
      </c>
      <c r="K187" s="18">
        <v>86234313</v>
      </c>
      <c r="L187" s="18">
        <v>54408583</v>
      </c>
      <c r="M187" s="18">
        <v>189591512</v>
      </c>
      <c r="N187" s="18">
        <v>165554142</v>
      </c>
      <c r="O187" s="18">
        <v>134250338</v>
      </c>
      <c r="P187" s="18">
        <v>43100000</v>
      </c>
      <c r="Q187" s="18">
        <v>0</v>
      </c>
      <c r="R187" s="18">
        <v>19621023</v>
      </c>
      <c r="S187" s="18">
        <v>21427225</v>
      </c>
      <c r="T187" s="18">
        <v>31946664</v>
      </c>
      <c r="U187" s="18">
        <v>397524223</v>
      </c>
      <c r="V187" s="18">
        <v>47377300</v>
      </c>
      <c r="W187" s="18">
        <v>72143146</v>
      </c>
      <c r="X187" s="18">
        <v>8103698</v>
      </c>
      <c r="Y187" s="18">
        <v>162122642</v>
      </c>
      <c r="Z187" s="18">
        <v>0</v>
      </c>
      <c r="AA187" s="18">
        <v>32607869</v>
      </c>
      <c r="AB187" s="18">
        <v>99824945</v>
      </c>
      <c r="AC187" s="18">
        <v>10019744</v>
      </c>
      <c r="AD187" s="18">
        <v>1083005221</v>
      </c>
      <c r="AE187" s="18">
        <v>115261000</v>
      </c>
      <c r="AF187" s="18">
        <v>135492314</v>
      </c>
      <c r="AG187" s="18">
        <v>27886911</v>
      </c>
      <c r="AH187" s="18">
        <v>-5943568</v>
      </c>
      <c r="AI187" s="18">
        <v>87349989</v>
      </c>
      <c r="AJ187" s="18">
        <v>203018901</v>
      </c>
      <c r="AK187" s="18">
        <v>0</v>
      </c>
      <c r="AL187" s="18">
        <v>85259650</v>
      </c>
      <c r="AM187" s="18">
        <v>32797881</v>
      </c>
      <c r="AN187" s="18">
        <v>127713000</v>
      </c>
      <c r="AO187" s="18">
        <v>0</v>
      </c>
      <c r="AP187" s="18">
        <v>37536320</v>
      </c>
      <c r="AQ187" s="18">
        <v>66639043</v>
      </c>
      <c r="AR187" s="18">
        <v>42139777</v>
      </c>
      <c r="AS187" s="18">
        <v>38038653</v>
      </c>
      <c r="AT187" s="18">
        <v>536256883</v>
      </c>
    </row>
    <row r="188" spans="1:46" ht="12.75" hidden="1">
      <c r="A188" s="57" t="s">
        <v>272</v>
      </c>
      <c r="B188" s="18">
        <v>1026227000</v>
      </c>
      <c r="C188" s="18">
        <v>2472268675</v>
      </c>
      <c r="D188" s="18">
        <v>26878000</v>
      </c>
      <c r="E188" s="18">
        <v>44090209</v>
      </c>
      <c r="F188" s="18">
        <v>33579416</v>
      </c>
      <c r="G188" s="18">
        <v>123422840</v>
      </c>
      <c r="H188" s="18">
        <v>80874610</v>
      </c>
      <c r="I188" s="18">
        <v>23647502</v>
      </c>
      <c r="J188" s="18">
        <v>24228000</v>
      </c>
      <c r="K188" s="18">
        <v>144256761</v>
      </c>
      <c r="L188" s="18">
        <v>10250000</v>
      </c>
      <c r="M188" s="18">
        <v>28234213</v>
      </c>
      <c r="N188" s="18">
        <v>0</v>
      </c>
      <c r="O188" s="18">
        <v>110894103</v>
      </c>
      <c r="P188" s="18">
        <v>11080503</v>
      </c>
      <c r="Q188" s="18">
        <v>0</v>
      </c>
      <c r="R188" s="18">
        <v>89304183</v>
      </c>
      <c r="S188" s="18">
        <v>43181308</v>
      </c>
      <c r="T188" s="18">
        <v>30075811</v>
      </c>
      <c r="U188" s="18">
        <v>361097817</v>
      </c>
      <c r="V188" s="18">
        <v>53504610</v>
      </c>
      <c r="W188" s="18">
        <v>8899529</v>
      </c>
      <c r="X188" s="18">
        <v>27813055</v>
      </c>
      <c r="Y188" s="18">
        <v>112903606</v>
      </c>
      <c r="Z188" s="18">
        <v>0</v>
      </c>
      <c r="AA188" s="18">
        <v>17142867</v>
      </c>
      <c r="AB188" s="18">
        <v>129188015</v>
      </c>
      <c r="AC188" s="18">
        <v>16151651</v>
      </c>
      <c r="AD188" s="18">
        <v>14796481</v>
      </c>
      <c r="AE188" s="18">
        <v>66526000</v>
      </c>
      <c r="AF188" s="18">
        <v>16923291</v>
      </c>
      <c r="AG188" s="18">
        <v>73774233</v>
      </c>
      <c r="AH188" s="18">
        <v>90097636</v>
      </c>
      <c r="AI188" s="18">
        <v>36770068</v>
      </c>
      <c r="AJ188" s="18">
        <v>71929233</v>
      </c>
      <c r="AK188" s="18">
        <v>0</v>
      </c>
      <c r="AL188" s="18">
        <v>9284000</v>
      </c>
      <c r="AM188" s="18">
        <v>28236789</v>
      </c>
      <c r="AN188" s="18">
        <v>149636000</v>
      </c>
      <c r="AO188" s="18">
        <v>0</v>
      </c>
      <c r="AP188" s="18">
        <v>28140115</v>
      </c>
      <c r="AQ188" s="18">
        <v>33055384</v>
      </c>
      <c r="AR188" s="18">
        <v>13910098</v>
      </c>
      <c r="AS188" s="18">
        <v>6165163</v>
      </c>
      <c r="AT188" s="18">
        <v>14277176</v>
      </c>
    </row>
    <row r="189" spans="1:46" ht="12.75" hidden="1">
      <c r="A189" s="57" t="s">
        <v>273</v>
      </c>
      <c r="B189" s="18">
        <v>2383434000</v>
      </c>
      <c r="C189" s="18">
        <v>1194875000</v>
      </c>
      <c r="D189" s="18">
        <v>25588000</v>
      </c>
      <c r="E189" s="18">
        <v>8000000</v>
      </c>
      <c r="F189" s="18">
        <v>11443</v>
      </c>
      <c r="G189" s="18">
        <v>10934890</v>
      </c>
      <c r="H189" s="18">
        <v>22448836</v>
      </c>
      <c r="I189" s="18">
        <v>2000000</v>
      </c>
      <c r="J189" s="18">
        <v>675000</v>
      </c>
      <c r="K189" s="18">
        <v>10000000</v>
      </c>
      <c r="L189" s="18">
        <v>524000</v>
      </c>
      <c r="M189" s="18">
        <v>185991512</v>
      </c>
      <c r="N189" s="18">
        <v>165554142</v>
      </c>
      <c r="O189" s="18">
        <v>108064935</v>
      </c>
      <c r="P189" s="18">
        <v>3100000</v>
      </c>
      <c r="Q189" s="18">
        <v>0</v>
      </c>
      <c r="R189" s="18">
        <v>-4500000</v>
      </c>
      <c r="S189" s="18">
        <v>2130526</v>
      </c>
      <c r="T189" s="18">
        <v>1998918</v>
      </c>
      <c r="U189" s="18">
        <v>399000119</v>
      </c>
      <c r="V189" s="18">
        <v>23667160</v>
      </c>
      <c r="W189" s="18">
        <v>37352058</v>
      </c>
      <c r="X189" s="18">
        <v>226775</v>
      </c>
      <c r="Y189" s="18">
        <v>97210971</v>
      </c>
      <c r="Z189" s="18">
        <v>0</v>
      </c>
      <c r="AA189" s="18">
        <v>21156155</v>
      </c>
      <c r="AB189" s="18">
        <v>89114589</v>
      </c>
      <c r="AC189" s="18">
        <v>-6447158</v>
      </c>
      <c r="AD189" s="18">
        <v>492135461</v>
      </c>
      <c r="AE189" s="18">
        <v>87952000</v>
      </c>
      <c r="AF189" s="18">
        <v>122278770</v>
      </c>
      <c r="AG189" s="18">
        <v>8342481</v>
      </c>
      <c r="AH189" s="18">
        <v>-33000196</v>
      </c>
      <c r="AI189" s="18">
        <v>20974090</v>
      </c>
      <c r="AJ189" s="18">
        <v>110189838</v>
      </c>
      <c r="AK189" s="18">
        <v>0</v>
      </c>
      <c r="AL189" s="18">
        <v>75439600</v>
      </c>
      <c r="AM189" s="18">
        <v>10319664</v>
      </c>
      <c r="AN189" s="18">
        <v>47980000</v>
      </c>
      <c r="AO189" s="18">
        <v>0</v>
      </c>
      <c r="AP189" s="18">
        <v>21740889</v>
      </c>
      <c r="AQ189" s="18">
        <v>63706261</v>
      </c>
      <c r="AR189" s="18">
        <v>25553343</v>
      </c>
      <c r="AS189" s="18">
        <v>9318954</v>
      </c>
      <c r="AT189" s="18">
        <v>492044063</v>
      </c>
    </row>
    <row r="190" spans="1:46" ht="12.75" hidden="1">
      <c r="A190" s="57" t="s">
        <v>274</v>
      </c>
      <c r="B190" s="18">
        <v>770147000</v>
      </c>
      <c r="C190" s="18">
        <v>1569645927</v>
      </c>
      <c r="D190" s="18">
        <v>42766000</v>
      </c>
      <c r="E190" s="18">
        <v>19002200</v>
      </c>
      <c r="F190" s="18">
        <v>6590669</v>
      </c>
      <c r="G190" s="18">
        <v>166708624</v>
      </c>
      <c r="H190" s="18">
        <v>27433924</v>
      </c>
      <c r="I190" s="18">
        <v>47771282</v>
      </c>
      <c r="J190" s="18">
        <v>2068000</v>
      </c>
      <c r="K190" s="18">
        <v>71663562</v>
      </c>
      <c r="L190" s="18">
        <v>53884583</v>
      </c>
      <c r="M190" s="18">
        <v>3600000</v>
      </c>
      <c r="N190" s="18">
        <v>0</v>
      </c>
      <c r="O190" s="18">
        <v>20612228</v>
      </c>
      <c r="P190" s="18">
        <v>12000000</v>
      </c>
      <c r="Q190" s="18">
        <v>0</v>
      </c>
      <c r="R190" s="18">
        <v>24121023</v>
      </c>
      <c r="S190" s="18">
        <v>18532396</v>
      </c>
      <c r="T190" s="18">
        <v>29595520</v>
      </c>
      <c r="U190" s="18">
        <v>-6109800</v>
      </c>
      <c r="V190" s="18">
        <v>22460578</v>
      </c>
      <c r="W190" s="18">
        <v>33913898</v>
      </c>
      <c r="X190" s="18">
        <v>7711149</v>
      </c>
      <c r="Y190" s="18">
        <v>64911671</v>
      </c>
      <c r="Z190" s="18">
        <v>0</v>
      </c>
      <c r="AA190" s="18">
        <v>10801906</v>
      </c>
      <c r="AB190" s="18">
        <v>9616790</v>
      </c>
      <c r="AC190" s="18">
        <v>16395876</v>
      </c>
      <c r="AD190" s="18">
        <v>590021760</v>
      </c>
      <c r="AE190" s="18">
        <v>20375000</v>
      </c>
      <c r="AF190" s="18">
        <v>10938068</v>
      </c>
      <c r="AG190" s="18">
        <v>18613735</v>
      </c>
      <c r="AH190" s="18">
        <v>26910449</v>
      </c>
      <c r="AI190" s="18">
        <v>62807899</v>
      </c>
      <c r="AJ190" s="18">
        <v>79851085</v>
      </c>
      <c r="AK190" s="18">
        <v>0</v>
      </c>
      <c r="AL190" s="18">
        <v>9661050</v>
      </c>
      <c r="AM190" s="18">
        <v>6415819</v>
      </c>
      <c r="AN190" s="18">
        <v>76853000</v>
      </c>
      <c r="AO190" s="18">
        <v>0</v>
      </c>
      <c r="AP190" s="18">
        <v>15214982</v>
      </c>
      <c r="AQ190" s="18">
        <v>2480558</v>
      </c>
      <c r="AR190" s="18">
        <v>16167963</v>
      </c>
      <c r="AS190" s="18">
        <v>9302911</v>
      </c>
      <c r="AT190" s="18">
        <v>39241632</v>
      </c>
    </row>
    <row r="191" spans="1:46" ht="12.75" hidden="1">
      <c r="A191" s="57" t="s">
        <v>275</v>
      </c>
      <c r="B191" s="18">
        <v>0</v>
      </c>
      <c r="C191" s="18">
        <v>0</v>
      </c>
      <c r="D191" s="18">
        <v>0</v>
      </c>
      <c r="E191" s="18">
        <v>3300000</v>
      </c>
      <c r="F191" s="18">
        <v>0</v>
      </c>
      <c r="G191" s="18">
        <v>0</v>
      </c>
      <c r="H191" s="18">
        <v>0</v>
      </c>
      <c r="I191" s="18">
        <v>0</v>
      </c>
      <c r="J191" s="18">
        <v>902979</v>
      </c>
      <c r="K191" s="18">
        <v>0</v>
      </c>
      <c r="L191" s="18">
        <v>12000000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1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22500000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18156996</v>
      </c>
      <c r="AQ191" s="18">
        <v>0</v>
      </c>
      <c r="AR191" s="18">
        <v>0</v>
      </c>
      <c r="AS191" s="18">
        <v>0</v>
      </c>
      <c r="AT191" s="18">
        <v>0</v>
      </c>
    </row>
    <row r="192" spans="1:46" ht="12.75" hidden="1">
      <c r="A192" s="57" t="s">
        <v>276</v>
      </c>
      <c r="B192" s="18">
        <v>3302941837</v>
      </c>
      <c r="C192" s="18">
        <v>5564578226</v>
      </c>
      <c r="D192" s="18">
        <v>153986976</v>
      </c>
      <c r="E192" s="18">
        <v>111316554</v>
      </c>
      <c r="F192" s="18">
        <v>18534468</v>
      </c>
      <c r="G192" s="18">
        <v>266937577</v>
      </c>
      <c r="H192" s="18">
        <v>228129888</v>
      </c>
      <c r="I192" s="18">
        <v>27590185</v>
      </c>
      <c r="J192" s="18">
        <v>27744548</v>
      </c>
      <c r="K192" s="18">
        <v>463034556</v>
      </c>
      <c r="L192" s="18">
        <v>18767748</v>
      </c>
      <c r="M192" s="18">
        <v>0</v>
      </c>
      <c r="N192" s="18">
        <v>6764592</v>
      </c>
      <c r="O192" s="18">
        <v>23571972</v>
      </c>
      <c r="P192" s="18">
        <v>34828020</v>
      </c>
      <c r="Q192" s="18">
        <v>48769921</v>
      </c>
      <c r="R192" s="18">
        <v>8710713</v>
      </c>
      <c r="S192" s="18">
        <v>75073414</v>
      </c>
      <c r="T192" s="18">
        <v>38800386</v>
      </c>
      <c r="U192" s="18">
        <v>242728296</v>
      </c>
      <c r="V192" s="18">
        <v>1</v>
      </c>
      <c r="W192" s="18">
        <v>7164037</v>
      </c>
      <c r="X192" s="18">
        <v>12758304</v>
      </c>
      <c r="Y192" s="18">
        <v>265056118</v>
      </c>
      <c r="Z192" s="18">
        <v>14264270</v>
      </c>
      <c r="AA192" s="18">
        <v>21638312</v>
      </c>
      <c r="AB192" s="18">
        <v>5000000</v>
      </c>
      <c r="AC192" s="18">
        <v>8282988</v>
      </c>
      <c r="AD192" s="18">
        <v>122301200</v>
      </c>
      <c r="AE192" s="18">
        <v>22920461</v>
      </c>
      <c r="AF192" s="18">
        <v>34063008</v>
      </c>
      <c r="AG192" s="18">
        <v>108825196</v>
      </c>
      <c r="AH192" s="18">
        <v>46256992</v>
      </c>
      <c r="AI192" s="18">
        <v>31140288</v>
      </c>
      <c r="AJ192" s="18">
        <v>12881124</v>
      </c>
      <c r="AK192" s="18">
        <v>0</v>
      </c>
      <c r="AL192" s="18">
        <v>5529060</v>
      </c>
      <c r="AM192" s="18">
        <v>8319150</v>
      </c>
      <c r="AN192" s="18">
        <v>653650992</v>
      </c>
      <c r="AO192" s="18">
        <v>153906590</v>
      </c>
      <c r="AP192" s="18">
        <v>64831596</v>
      </c>
      <c r="AQ192" s="18">
        <v>10566000</v>
      </c>
      <c r="AR192" s="18">
        <v>49021992</v>
      </c>
      <c r="AS192" s="18">
        <v>3124307</v>
      </c>
      <c r="AT192" s="18">
        <v>34158996</v>
      </c>
    </row>
    <row r="193" spans="1:46" ht="12.75" hidden="1">
      <c r="A193" s="57" t="s">
        <v>277</v>
      </c>
      <c r="B193" s="18">
        <v>152530901</v>
      </c>
      <c r="C193" s="18">
        <v>70045280</v>
      </c>
      <c r="D193" s="18">
        <v>5430216</v>
      </c>
      <c r="E193" s="18">
        <v>3515550</v>
      </c>
      <c r="F193" s="18">
        <v>726696</v>
      </c>
      <c r="G193" s="18">
        <v>11892504</v>
      </c>
      <c r="H193" s="18">
        <v>6959922</v>
      </c>
      <c r="I193" s="18">
        <v>3756933</v>
      </c>
      <c r="J193" s="18">
        <v>650662</v>
      </c>
      <c r="K193" s="18">
        <v>8323740</v>
      </c>
      <c r="L193" s="18">
        <v>5335200</v>
      </c>
      <c r="M193" s="18">
        <v>10600000</v>
      </c>
      <c r="N193" s="18">
        <v>6000000</v>
      </c>
      <c r="O193" s="18">
        <v>9024672</v>
      </c>
      <c r="P193" s="18">
        <v>4348500</v>
      </c>
      <c r="Q193" s="18">
        <v>11000000</v>
      </c>
      <c r="R193" s="18">
        <v>9999996</v>
      </c>
      <c r="S193" s="18">
        <v>4650000</v>
      </c>
      <c r="T193" s="18">
        <v>75000</v>
      </c>
      <c r="U193" s="18">
        <v>17476176</v>
      </c>
      <c r="V193" s="18">
        <v>1</v>
      </c>
      <c r="W193" s="18">
        <v>1326012</v>
      </c>
      <c r="X193" s="18">
        <v>1160628</v>
      </c>
      <c r="Y193" s="18">
        <v>7330275</v>
      </c>
      <c r="Z193" s="18">
        <v>325425</v>
      </c>
      <c r="AA193" s="18">
        <v>4866864</v>
      </c>
      <c r="AB193" s="18">
        <v>3500000</v>
      </c>
      <c r="AC193" s="18">
        <v>1621716</v>
      </c>
      <c r="AD193" s="18">
        <v>28988300</v>
      </c>
      <c r="AE193" s="18">
        <v>3379140</v>
      </c>
      <c r="AF193" s="18">
        <v>8433288</v>
      </c>
      <c r="AG193" s="18">
        <v>1050000</v>
      </c>
      <c r="AH193" s="18">
        <v>4538675</v>
      </c>
      <c r="AI193" s="18">
        <v>6072072</v>
      </c>
      <c r="AJ193" s="18">
        <v>2499996</v>
      </c>
      <c r="AK193" s="18">
        <v>0</v>
      </c>
      <c r="AL193" s="18">
        <v>5300004</v>
      </c>
      <c r="AM193" s="18">
        <v>682254</v>
      </c>
      <c r="AN193" s="18">
        <v>38060004</v>
      </c>
      <c r="AO193" s="18">
        <v>38259998</v>
      </c>
      <c r="AP193" s="18">
        <v>7581264</v>
      </c>
      <c r="AQ193" s="18">
        <v>3701000</v>
      </c>
      <c r="AR193" s="18">
        <v>7786260</v>
      </c>
      <c r="AS193" s="18">
        <v>2293857</v>
      </c>
      <c r="AT193" s="18">
        <v>36999996</v>
      </c>
    </row>
  </sheetData>
  <sheetProtection password="F954" sheet="1" objects="1" scenarios="1"/>
  <mergeCells count="1">
    <mergeCell ref="A1:AT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93"/>
  <sheetViews>
    <sheetView showGridLines="0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1" bestFit="1" customWidth="1"/>
    <col min="2" max="71" width="9.7109375" style="1" customWidth="1"/>
    <col min="72" max="16384" width="9.140625" style="1" customWidth="1"/>
  </cols>
  <sheetData>
    <row r="1" spans="1:25" s="59" customFormat="1" ht="12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2.75">
      <c r="A2" s="65"/>
      <c r="B2" s="60" t="s">
        <v>278</v>
      </c>
      <c r="C2" s="60" t="s">
        <v>279</v>
      </c>
      <c r="D2" s="60" t="s">
        <v>280</v>
      </c>
      <c r="E2" s="60" t="s">
        <v>281</v>
      </c>
      <c r="F2" s="60" t="s">
        <v>282</v>
      </c>
      <c r="G2" s="60" t="s">
        <v>283</v>
      </c>
      <c r="H2" s="60" t="s">
        <v>284</v>
      </c>
      <c r="I2" s="60" t="s">
        <v>285</v>
      </c>
      <c r="J2" s="60" t="s">
        <v>286</v>
      </c>
      <c r="K2" s="60" t="s">
        <v>287</v>
      </c>
      <c r="L2" s="60" t="s">
        <v>288</v>
      </c>
      <c r="M2" s="60" t="s">
        <v>289</v>
      </c>
      <c r="N2" s="60" t="s">
        <v>290</v>
      </c>
      <c r="O2" s="60" t="s">
        <v>291</v>
      </c>
      <c r="P2" s="60" t="s">
        <v>292</v>
      </c>
      <c r="Q2" s="60" t="s">
        <v>293</v>
      </c>
      <c r="R2" s="60" t="s">
        <v>294</v>
      </c>
      <c r="S2" s="60" t="s">
        <v>295</v>
      </c>
      <c r="T2" s="60" t="s">
        <v>296</v>
      </c>
      <c r="U2" s="60" t="s">
        <v>297</v>
      </c>
      <c r="V2" s="60" t="s">
        <v>298</v>
      </c>
      <c r="W2" s="60" t="s">
        <v>299</v>
      </c>
      <c r="X2" s="60" t="s">
        <v>300</v>
      </c>
      <c r="Y2" s="60" t="s">
        <v>301</v>
      </c>
    </row>
    <row r="3" spans="1:25" ht="25.5">
      <c r="A3" s="66"/>
      <c r="B3" s="2" t="s">
        <v>302</v>
      </c>
      <c r="C3" s="2" t="s">
        <v>303</v>
      </c>
      <c r="D3" s="2" t="s">
        <v>304</v>
      </c>
      <c r="E3" s="2" t="s">
        <v>305</v>
      </c>
      <c r="F3" s="2" t="s">
        <v>306</v>
      </c>
      <c r="G3" s="2" t="s">
        <v>307</v>
      </c>
      <c r="H3" s="2" t="s">
        <v>308</v>
      </c>
      <c r="I3" s="2" t="s">
        <v>309</v>
      </c>
      <c r="J3" s="2" t="s">
        <v>310</v>
      </c>
      <c r="K3" s="2" t="s">
        <v>311</v>
      </c>
      <c r="L3" s="2" t="s">
        <v>312</v>
      </c>
      <c r="M3" s="2" t="s">
        <v>313</v>
      </c>
      <c r="N3" s="2" t="s">
        <v>314</v>
      </c>
      <c r="O3" s="2" t="s">
        <v>315</v>
      </c>
      <c r="P3" s="2" t="s">
        <v>316</v>
      </c>
      <c r="Q3" s="2" t="s">
        <v>317</v>
      </c>
      <c r="R3" s="2" t="s">
        <v>318</v>
      </c>
      <c r="S3" s="2" t="s">
        <v>319</v>
      </c>
      <c r="T3" s="2" t="s">
        <v>320</v>
      </c>
      <c r="U3" s="2" t="s">
        <v>321</v>
      </c>
      <c r="V3" s="2" t="s">
        <v>322</v>
      </c>
      <c r="W3" s="2" t="s">
        <v>323</v>
      </c>
      <c r="X3" s="2" t="s">
        <v>324</v>
      </c>
      <c r="Y3" s="2" t="s">
        <v>325</v>
      </c>
    </row>
    <row r="4" spans="1:25" ht="25.5">
      <c r="A4" s="67" t="s">
        <v>110</v>
      </c>
      <c r="B4" s="2" t="s">
        <v>99</v>
      </c>
      <c r="C4" s="2" t="s">
        <v>95</v>
      </c>
      <c r="D4" s="2" t="s">
        <v>95</v>
      </c>
      <c r="E4" s="2" t="s">
        <v>93</v>
      </c>
      <c r="F4" s="2" t="s">
        <v>326</v>
      </c>
      <c r="G4" s="2" t="s">
        <v>93</v>
      </c>
      <c r="H4" s="2" t="s">
        <v>93</v>
      </c>
      <c r="I4" s="2" t="s">
        <v>93</v>
      </c>
      <c r="J4" s="2" t="s">
        <v>95</v>
      </c>
      <c r="K4" s="2" t="s">
        <v>99</v>
      </c>
      <c r="L4" s="2" t="s">
        <v>95</v>
      </c>
      <c r="M4" s="2" t="s">
        <v>93</v>
      </c>
      <c r="N4" s="2" t="s">
        <v>95</v>
      </c>
      <c r="O4" s="2" t="s">
        <v>95</v>
      </c>
      <c r="P4" s="2" t="s">
        <v>95</v>
      </c>
      <c r="Q4" s="2" t="s">
        <v>99</v>
      </c>
      <c r="R4" s="2" t="s">
        <v>93</v>
      </c>
      <c r="S4" s="2" t="s">
        <v>95</v>
      </c>
      <c r="T4" s="2" t="s">
        <v>327</v>
      </c>
      <c r="U4" s="2" t="s">
        <v>99</v>
      </c>
      <c r="V4" s="2" t="s">
        <v>95</v>
      </c>
      <c r="W4" s="2" t="s">
        <v>99</v>
      </c>
      <c r="X4" s="2" t="s">
        <v>95</v>
      </c>
      <c r="Y4" s="2" t="s">
        <v>328</v>
      </c>
    </row>
    <row r="5" spans="1:25" ht="12.75">
      <c r="A5" s="68" t="s">
        <v>111</v>
      </c>
      <c r="B5" s="4">
        <v>6740247066</v>
      </c>
      <c r="C5" s="4">
        <v>132926556</v>
      </c>
      <c r="D5" s="4">
        <v>231798750</v>
      </c>
      <c r="E5" s="4">
        <v>153349260</v>
      </c>
      <c r="F5" s="4">
        <v>100080967</v>
      </c>
      <c r="G5" s="4">
        <v>52337065</v>
      </c>
      <c r="H5" s="4">
        <v>205065814</v>
      </c>
      <c r="I5" s="4">
        <v>87814208</v>
      </c>
      <c r="J5" s="4">
        <v>130768132</v>
      </c>
      <c r="K5" s="4">
        <v>1952720874</v>
      </c>
      <c r="L5" s="4">
        <v>351404366</v>
      </c>
      <c r="M5" s="4">
        <v>117760000</v>
      </c>
      <c r="N5" s="4">
        <v>411472900</v>
      </c>
      <c r="O5" s="4">
        <v>644937085</v>
      </c>
      <c r="P5" s="4">
        <v>310928934</v>
      </c>
      <c r="Q5" s="4">
        <v>2099118639</v>
      </c>
      <c r="R5" s="4">
        <v>148372031</v>
      </c>
      <c r="S5" s="4">
        <v>232892154</v>
      </c>
      <c r="T5" s="4">
        <v>108844333</v>
      </c>
      <c r="U5" s="4">
        <v>666515355</v>
      </c>
      <c r="V5" s="4">
        <v>530812080</v>
      </c>
      <c r="W5" s="4">
        <v>894194500</v>
      </c>
      <c r="X5" s="4">
        <v>187048761</v>
      </c>
      <c r="Y5" s="4">
        <v>149740512</v>
      </c>
    </row>
    <row r="6" spans="1:25" ht="12.75">
      <c r="A6" s="67" t="s">
        <v>112</v>
      </c>
      <c r="B6" s="6">
        <v>6206925733</v>
      </c>
      <c r="C6" s="6">
        <v>132636427</v>
      </c>
      <c r="D6" s="6">
        <v>318957292</v>
      </c>
      <c r="E6" s="6">
        <v>168416008</v>
      </c>
      <c r="F6" s="6">
        <v>99587200</v>
      </c>
      <c r="G6" s="6">
        <v>55637065</v>
      </c>
      <c r="H6" s="6">
        <v>255870085</v>
      </c>
      <c r="I6" s="6">
        <v>87812452</v>
      </c>
      <c r="J6" s="6">
        <v>152560846</v>
      </c>
      <c r="K6" s="6">
        <v>2068070714</v>
      </c>
      <c r="L6" s="6">
        <v>475530489</v>
      </c>
      <c r="M6" s="6">
        <v>119438323</v>
      </c>
      <c r="N6" s="6">
        <v>405999423</v>
      </c>
      <c r="O6" s="6">
        <v>644937087</v>
      </c>
      <c r="P6" s="6">
        <v>313772635</v>
      </c>
      <c r="Q6" s="6">
        <v>1953318640</v>
      </c>
      <c r="R6" s="6">
        <v>147333463</v>
      </c>
      <c r="S6" s="6">
        <v>229745431</v>
      </c>
      <c r="T6" s="6">
        <v>108844481</v>
      </c>
      <c r="U6" s="6">
        <v>665510312</v>
      </c>
      <c r="V6" s="6">
        <v>668031326</v>
      </c>
      <c r="W6" s="6">
        <v>931972130</v>
      </c>
      <c r="X6" s="6">
        <v>170558077</v>
      </c>
      <c r="Y6" s="6">
        <v>166783508</v>
      </c>
    </row>
    <row r="7" spans="1:25" ht="12.75">
      <c r="A7" s="67" t="s">
        <v>113</v>
      </c>
      <c r="B7" s="6">
        <f>+B5-B6</f>
        <v>533321333</v>
      </c>
      <c r="C7" s="6">
        <f aca="true" t="shared" si="0" ref="C7:Y7">+C5-C6</f>
        <v>290129</v>
      </c>
      <c r="D7" s="6">
        <f t="shared" si="0"/>
        <v>-87158542</v>
      </c>
      <c r="E7" s="6">
        <f t="shared" si="0"/>
        <v>-15066748</v>
      </c>
      <c r="F7" s="6">
        <f t="shared" si="0"/>
        <v>493767</v>
      </c>
      <c r="G7" s="6">
        <f t="shared" si="0"/>
        <v>-3300000</v>
      </c>
      <c r="H7" s="6">
        <f t="shared" si="0"/>
        <v>-50804271</v>
      </c>
      <c r="I7" s="6">
        <f t="shared" si="0"/>
        <v>1756</v>
      </c>
      <c r="J7" s="6">
        <f t="shared" si="0"/>
        <v>-21792714</v>
      </c>
      <c r="K7" s="6">
        <f t="shared" si="0"/>
        <v>-115349840</v>
      </c>
      <c r="L7" s="6">
        <f t="shared" si="0"/>
        <v>-124126123</v>
      </c>
      <c r="M7" s="6">
        <f t="shared" si="0"/>
        <v>-1678323</v>
      </c>
      <c r="N7" s="6">
        <f t="shared" si="0"/>
        <v>5473477</v>
      </c>
      <c r="O7" s="6">
        <f t="shared" si="0"/>
        <v>-2</v>
      </c>
      <c r="P7" s="6">
        <f t="shared" si="0"/>
        <v>-2843701</v>
      </c>
      <c r="Q7" s="6">
        <f t="shared" si="0"/>
        <v>145799999</v>
      </c>
      <c r="R7" s="6">
        <f t="shared" si="0"/>
        <v>1038568</v>
      </c>
      <c r="S7" s="6">
        <f t="shared" si="0"/>
        <v>3146723</v>
      </c>
      <c r="T7" s="6">
        <f t="shared" si="0"/>
        <v>-148</v>
      </c>
      <c r="U7" s="6">
        <f t="shared" si="0"/>
        <v>1005043</v>
      </c>
      <c r="V7" s="6">
        <f t="shared" si="0"/>
        <v>-137219246</v>
      </c>
      <c r="W7" s="6">
        <f t="shared" si="0"/>
        <v>-37777630</v>
      </c>
      <c r="X7" s="6">
        <f t="shared" si="0"/>
        <v>16490684</v>
      </c>
      <c r="Y7" s="6">
        <f t="shared" si="0"/>
        <v>-17042996</v>
      </c>
    </row>
    <row r="8" spans="1:25" ht="12.75">
      <c r="A8" s="67" t="s">
        <v>114</v>
      </c>
      <c r="B8" s="6">
        <v>680155562</v>
      </c>
      <c r="C8" s="6">
        <v>-35514960</v>
      </c>
      <c r="D8" s="6">
        <v>3086586</v>
      </c>
      <c r="E8" s="6">
        <v>131276</v>
      </c>
      <c r="F8" s="6">
        <v>3792004</v>
      </c>
      <c r="G8" s="6">
        <v>-9300000</v>
      </c>
      <c r="H8" s="6">
        <v>7090506</v>
      </c>
      <c r="I8" s="6">
        <v>-389276</v>
      </c>
      <c r="J8" s="6">
        <v>8823297</v>
      </c>
      <c r="K8" s="6">
        <v>-136758555</v>
      </c>
      <c r="L8" s="6">
        <v>1274016</v>
      </c>
      <c r="M8" s="6">
        <v>-2347080</v>
      </c>
      <c r="N8" s="6">
        <v>40041404</v>
      </c>
      <c r="O8" s="6">
        <v>240627942</v>
      </c>
      <c r="P8" s="6">
        <v>147156055</v>
      </c>
      <c r="Q8" s="6">
        <v>224500001</v>
      </c>
      <c r="R8" s="6">
        <v>-3224691</v>
      </c>
      <c r="S8" s="6">
        <v>-7987</v>
      </c>
      <c r="T8" s="6">
        <v>0</v>
      </c>
      <c r="U8" s="6">
        <v>7658000</v>
      </c>
      <c r="V8" s="6">
        <v>-54077302</v>
      </c>
      <c r="W8" s="6">
        <v>159010</v>
      </c>
      <c r="X8" s="6">
        <v>198126</v>
      </c>
      <c r="Y8" s="6">
        <v>51772504</v>
      </c>
    </row>
    <row r="9" spans="1:25" ht="12.75">
      <c r="A9" s="67" t="s">
        <v>115</v>
      </c>
      <c r="B9" s="6">
        <v>230820826</v>
      </c>
      <c r="C9" s="6">
        <v>-51414960</v>
      </c>
      <c r="D9" s="6">
        <v>2033586</v>
      </c>
      <c r="E9" s="6">
        <v>11703342</v>
      </c>
      <c r="F9" s="6">
        <v>3792004</v>
      </c>
      <c r="G9" s="6">
        <v>0</v>
      </c>
      <c r="H9" s="6">
        <v>-2705840</v>
      </c>
      <c r="I9" s="6">
        <v>-5431909</v>
      </c>
      <c r="J9" s="6">
        <v>3701298</v>
      </c>
      <c r="K9" s="6">
        <v>-166758555</v>
      </c>
      <c r="L9" s="6">
        <v>-13725984</v>
      </c>
      <c r="M9" s="6">
        <v>-9968080</v>
      </c>
      <c r="N9" s="6">
        <v>-2607463</v>
      </c>
      <c r="O9" s="6">
        <v>164337530</v>
      </c>
      <c r="P9" s="6">
        <v>60514055</v>
      </c>
      <c r="Q9" s="6">
        <v>221500001</v>
      </c>
      <c r="R9" s="6">
        <v>4590412</v>
      </c>
      <c r="S9" s="6">
        <v>-12987</v>
      </c>
      <c r="T9" s="6">
        <v>0</v>
      </c>
      <c r="U9" s="6">
        <v>-2585000</v>
      </c>
      <c r="V9" s="6">
        <v>-89861929</v>
      </c>
      <c r="W9" s="6">
        <v>-24009990</v>
      </c>
      <c r="X9" s="6">
        <v>198126</v>
      </c>
      <c r="Y9" s="6">
        <v>-11790496</v>
      </c>
    </row>
    <row r="10" spans="1:25" ht="12.75">
      <c r="A10" s="67" t="s">
        <v>116</v>
      </c>
      <c r="B10" s="6">
        <f>IF((B142+B143)=0,0,(B144-(B149-(((B146+B147+B148)*(B141/(B142+B143)))-B145))))</f>
        <v>176775099.80814457</v>
      </c>
      <c r="C10" s="6">
        <f aca="true" t="shared" si="1" ref="C10:Y10">IF((C142+C143)=0,0,(C144-(C149-(((C146+C147+C148)*(C141/(C142+C143)))-C145))))</f>
        <v>7658141.967489677</v>
      </c>
      <c r="D10" s="6">
        <f t="shared" si="1"/>
        <v>-98366715.26300251</v>
      </c>
      <c r="E10" s="6">
        <f t="shared" si="1"/>
        <v>-57423045.0284653</v>
      </c>
      <c r="F10" s="6">
        <f t="shared" si="1"/>
        <v>-20774877.744218227</v>
      </c>
      <c r="G10" s="6">
        <f t="shared" si="1"/>
        <v>-7065001.962473249</v>
      </c>
      <c r="H10" s="6">
        <f t="shared" si="1"/>
        <v>3115029.1098535545</v>
      </c>
      <c r="I10" s="6">
        <f t="shared" si="1"/>
        <v>-386631.101960402</v>
      </c>
      <c r="J10" s="6">
        <f t="shared" si="1"/>
        <v>5712148.853909558</v>
      </c>
      <c r="K10" s="6">
        <f t="shared" si="1"/>
        <v>79991805.72759724</v>
      </c>
      <c r="L10" s="6">
        <f t="shared" si="1"/>
        <v>-62522412.700323984</v>
      </c>
      <c r="M10" s="6">
        <f t="shared" si="1"/>
        <v>18531000</v>
      </c>
      <c r="N10" s="6">
        <f t="shared" si="1"/>
        <v>45082648.6368735</v>
      </c>
      <c r="O10" s="6">
        <f t="shared" si="1"/>
        <v>-118101144.82544383</v>
      </c>
      <c r="P10" s="6">
        <f t="shared" si="1"/>
        <v>44330034.31908497</v>
      </c>
      <c r="Q10" s="6">
        <f t="shared" si="1"/>
        <v>55329064.38725817</v>
      </c>
      <c r="R10" s="6">
        <f t="shared" si="1"/>
        <v>10311089.222416675</v>
      </c>
      <c r="S10" s="6">
        <f t="shared" si="1"/>
        <v>13234627.640857011</v>
      </c>
      <c r="T10" s="6">
        <f t="shared" si="1"/>
        <v>6480014</v>
      </c>
      <c r="U10" s="6">
        <f t="shared" si="1"/>
        <v>19060749.555807814</v>
      </c>
      <c r="V10" s="6">
        <f t="shared" si="1"/>
        <v>516071908.25494814</v>
      </c>
      <c r="W10" s="6">
        <f t="shared" si="1"/>
        <v>3547383.6366815567</v>
      </c>
      <c r="X10" s="6">
        <f t="shared" si="1"/>
        <v>80976897.13481963</v>
      </c>
      <c r="Y10" s="6">
        <f t="shared" si="1"/>
        <v>60104000</v>
      </c>
    </row>
    <row r="11" spans="1:25" ht="12.75">
      <c r="A11" s="67" t="s">
        <v>117</v>
      </c>
      <c r="B11" s="8">
        <f>IF(((B150+B151+(B152*B153/100))/12)=0,0,B8/((B150+B151+(B152*B153/100))/12))</f>
        <v>1.6454441780885674</v>
      </c>
      <c r="C11" s="8">
        <f aca="true" t="shared" si="2" ref="C11:Y11">IF(((C150+C151+(C152*C153/100))/12)=0,0,C8/((C150+C151+(C152*C153/100))/12))</f>
        <v>-4.601868953059316</v>
      </c>
      <c r="D11" s="8">
        <f t="shared" si="2"/>
        <v>0.1645025878936381</v>
      </c>
      <c r="E11" s="8">
        <f t="shared" si="2"/>
        <v>0.013193613276497314</v>
      </c>
      <c r="F11" s="8">
        <f t="shared" si="2"/>
        <v>0.5446957852350289</v>
      </c>
      <c r="G11" s="8">
        <f t="shared" si="2"/>
        <v>-2.4569381412325098</v>
      </c>
      <c r="H11" s="8">
        <f t="shared" si="2"/>
        <v>0.4180972786625144</v>
      </c>
      <c r="I11" s="8">
        <f t="shared" si="2"/>
        <v>-0.06143980456234221</v>
      </c>
      <c r="J11" s="8">
        <f t="shared" si="2"/>
        <v>0.9800310374923228</v>
      </c>
      <c r="K11" s="8">
        <f t="shared" si="2"/>
        <v>-0.9624044815056348</v>
      </c>
      <c r="L11" s="8">
        <f t="shared" si="2"/>
        <v>0.041267274998441225</v>
      </c>
      <c r="M11" s="8">
        <f t="shared" si="2"/>
        <v>-0.3070308485390854</v>
      </c>
      <c r="N11" s="8">
        <f t="shared" si="2"/>
        <v>1.3823332036269544</v>
      </c>
      <c r="O11" s="8">
        <f t="shared" si="2"/>
        <v>5.772627371173762</v>
      </c>
      <c r="P11" s="8">
        <f t="shared" si="2"/>
        <v>8.032266681110142</v>
      </c>
      <c r="Q11" s="8">
        <f t="shared" si="2"/>
        <v>1.7210431136779778</v>
      </c>
      <c r="R11" s="8">
        <f t="shared" si="2"/>
        <v>-0.35614046299169866</v>
      </c>
      <c r="S11" s="8">
        <f t="shared" si="2"/>
        <v>-0.000482652087349368</v>
      </c>
      <c r="T11" s="8">
        <f t="shared" si="2"/>
        <v>0</v>
      </c>
      <c r="U11" s="8">
        <f t="shared" si="2"/>
        <v>0.17049781841180314</v>
      </c>
      <c r="V11" s="8">
        <f t="shared" si="2"/>
        <v>-1.1976918714884883</v>
      </c>
      <c r="W11" s="8">
        <f t="shared" si="2"/>
        <v>0.002454064941247181</v>
      </c>
      <c r="X11" s="8">
        <f t="shared" si="2"/>
        <v>0.017920805598730806</v>
      </c>
      <c r="Y11" s="8">
        <f t="shared" si="2"/>
        <v>4.857439680215975</v>
      </c>
    </row>
    <row r="12" spans="1:25" ht="12.75">
      <c r="A12" s="68" t="s">
        <v>118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.75">
      <c r="A13" s="67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69" t="s">
        <v>120</v>
      </c>
      <c r="B14" s="14">
        <f>IF(B154=0,0,(B5-B154)*100/B154)</f>
        <v>6.774599665974911</v>
      </c>
      <c r="C14" s="14">
        <f aca="true" t="shared" si="3" ref="C14:Y14">IF(C154=0,0,(C5-C154)*100/C154)</f>
        <v>18.130318918089845</v>
      </c>
      <c r="D14" s="14">
        <f t="shared" si="3"/>
        <v>6.348066389721289</v>
      </c>
      <c r="E14" s="14">
        <f t="shared" si="3"/>
        <v>15.88223185978459</v>
      </c>
      <c r="F14" s="14">
        <f t="shared" si="3"/>
        <v>11.762724355806014</v>
      </c>
      <c r="G14" s="14">
        <f t="shared" si="3"/>
        <v>-18.484912757767372</v>
      </c>
      <c r="H14" s="14">
        <f t="shared" si="3"/>
        <v>13.361850480400756</v>
      </c>
      <c r="I14" s="14">
        <f t="shared" si="3"/>
        <v>20.984532412023068</v>
      </c>
      <c r="J14" s="14">
        <f t="shared" si="3"/>
        <v>16.608980942349746</v>
      </c>
      <c r="K14" s="14">
        <f t="shared" si="3"/>
        <v>8.615698531169627</v>
      </c>
      <c r="L14" s="14">
        <f t="shared" si="3"/>
        <v>-2.5932787009641802</v>
      </c>
      <c r="M14" s="14">
        <f t="shared" si="3"/>
        <v>5.851175404674005</v>
      </c>
      <c r="N14" s="14">
        <f t="shared" si="3"/>
        <v>4.775458432496956</v>
      </c>
      <c r="O14" s="14">
        <f t="shared" si="3"/>
        <v>6.955385566728534</v>
      </c>
      <c r="P14" s="14">
        <f t="shared" si="3"/>
        <v>27.775250728916888</v>
      </c>
      <c r="Q14" s="14">
        <f t="shared" si="3"/>
        <v>49.84823754970103</v>
      </c>
      <c r="R14" s="14">
        <f t="shared" si="3"/>
        <v>35.0239323163059</v>
      </c>
      <c r="S14" s="14">
        <f t="shared" si="3"/>
        <v>7.647602974352166</v>
      </c>
      <c r="T14" s="14">
        <f t="shared" si="3"/>
        <v>14.541554314160496</v>
      </c>
      <c r="U14" s="14">
        <f t="shared" si="3"/>
        <v>7.747080559477075</v>
      </c>
      <c r="V14" s="14">
        <f t="shared" si="3"/>
        <v>9.743356652673233</v>
      </c>
      <c r="W14" s="14">
        <f t="shared" si="3"/>
        <v>7.8660322178109165</v>
      </c>
      <c r="X14" s="14">
        <f t="shared" si="3"/>
        <v>21.136072711811856</v>
      </c>
      <c r="Y14" s="14">
        <f t="shared" si="3"/>
        <v>-0.33825840843485006</v>
      </c>
    </row>
    <row r="15" spans="1:25" ht="12.75">
      <c r="A15" s="70" t="s">
        <v>121</v>
      </c>
      <c r="B15" s="16">
        <f>IF(B156=0,0,(B155-B156)*100/B156)</f>
        <v>-15.783760451306893</v>
      </c>
      <c r="C15" s="16">
        <f aca="true" t="shared" si="4" ref="C15:Y15">IF(C156=0,0,(C155-C156)*100/C156)</f>
        <v>122.80245215122139</v>
      </c>
      <c r="D15" s="16">
        <f t="shared" si="4"/>
        <v>25.926031276143895</v>
      </c>
      <c r="E15" s="16">
        <f t="shared" si="4"/>
        <v>-16.773721771921196</v>
      </c>
      <c r="F15" s="16">
        <f t="shared" si="4"/>
        <v>18.61840423187128</v>
      </c>
      <c r="G15" s="16">
        <f t="shared" si="4"/>
        <v>0</v>
      </c>
      <c r="H15" s="16">
        <f t="shared" si="4"/>
        <v>5.797075633658775</v>
      </c>
      <c r="I15" s="16">
        <f t="shared" si="4"/>
        <v>55.624404667955105</v>
      </c>
      <c r="J15" s="16">
        <f t="shared" si="4"/>
        <v>137.52487521088855</v>
      </c>
      <c r="K15" s="16">
        <f t="shared" si="4"/>
        <v>4.800000008863568</v>
      </c>
      <c r="L15" s="16">
        <f t="shared" si="4"/>
        <v>14.251428571428571</v>
      </c>
      <c r="M15" s="16">
        <f t="shared" si="4"/>
        <v>0</v>
      </c>
      <c r="N15" s="16">
        <f t="shared" si="4"/>
        <v>-3.6458604459700044</v>
      </c>
      <c r="O15" s="16">
        <f t="shared" si="4"/>
        <v>9.210008184552489</v>
      </c>
      <c r="P15" s="16">
        <f t="shared" si="4"/>
        <v>-19.399622641509435</v>
      </c>
      <c r="Q15" s="16">
        <f t="shared" si="4"/>
        <v>30.56234718826406</v>
      </c>
      <c r="R15" s="16">
        <f t="shared" si="4"/>
        <v>185.8969504273886</v>
      </c>
      <c r="S15" s="16">
        <f t="shared" si="4"/>
        <v>-13.904232722234438</v>
      </c>
      <c r="T15" s="16">
        <f t="shared" si="4"/>
        <v>0</v>
      </c>
      <c r="U15" s="16">
        <f t="shared" si="4"/>
        <v>20.905603382348662</v>
      </c>
      <c r="V15" s="16">
        <f t="shared" si="4"/>
        <v>10.403506374790037</v>
      </c>
      <c r="W15" s="16">
        <f t="shared" si="4"/>
        <v>5.162609659452693</v>
      </c>
      <c r="X15" s="16">
        <f t="shared" si="4"/>
        <v>50.14723857327019</v>
      </c>
      <c r="Y15" s="16">
        <f t="shared" si="4"/>
        <v>0</v>
      </c>
    </row>
    <row r="16" spans="1:25" ht="12.75">
      <c r="A16" s="70" t="s">
        <v>122</v>
      </c>
      <c r="B16" s="16">
        <f>IF(B158=0,0,(B157-B158)*100/B158)</f>
        <v>0.6017299462599179</v>
      </c>
      <c r="C16" s="16">
        <f aca="true" t="shared" si="5" ref="C16:Y16">IF(C158=0,0,(C157-C158)*100/C158)</f>
        <v>8.884308386163468</v>
      </c>
      <c r="D16" s="16">
        <f t="shared" si="5"/>
        <v>-4.260557670614777</v>
      </c>
      <c r="E16" s="16">
        <f t="shared" si="5"/>
        <v>37.957868085106384</v>
      </c>
      <c r="F16" s="16">
        <f t="shared" si="5"/>
        <v>9.573813543562673</v>
      </c>
      <c r="G16" s="16">
        <f t="shared" si="5"/>
        <v>0</v>
      </c>
      <c r="H16" s="16">
        <f t="shared" si="5"/>
        <v>12.173596631096938</v>
      </c>
      <c r="I16" s="16">
        <f t="shared" si="5"/>
        <v>72.32332976471957</v>
      </c>
      <c r="J16" s="16">
        <f t="shared" si="5"/>
        <v>29.74650706927472</v>
      </c>
      <c r="K16" s="16">
        <f t="shared" si="5"/>
        <v>12.200000043915981</v>
      </c>
      <c r="L16" s="16">
        <f t="shared" si="5"/>
        <v>17.432970757207404</v>
      </c>
      <c r="M16" s="16">
        <f t="shared" si="5"/>
        <v>0</v>
      </c>
      <c r="N16" s="16">
        <f t="shared" si="5"/>
        <v>26.471914491245645</v>
      </c>
      <c r="O16" s="16">
        <f t="shared" si="5"/>
        <v>19.792889267734765</v>
      </c>
      <c r="P16" s="16">
        <f t="shared" si="5"/>
        <v>10.587486419753086</v>
      </c>
      <c r="Q16" s="16">
        <f t="shared" si="5"/>
        <v>25.5</v>
      </c>
      <c r="R16" s="16">
        <f t="shared" si="5"/>
        <v>-31.629911846465443</v>
      </c>
      <c r="S16" s="16">
        <f t="shared" si="5"/>
        <v>21.387549808477043</v>
      </c>
      <c r="T16" s="16">
        <f t="shared" si="5"/>
        <v>0</v>
      </c>
      <c r="U16" s="16">
        <f t="shared" si="5"/>
        <v>11.499847086905858</v>
      </c>
      <c r="V16" s="16">
        <f t="shared" si="5"/>
        <v>11.349584260427264</v>
      </c>
      <c r="W16" s="16">
        <f t="shared" si="5"/>
        <v>10.580510058131024</v>
      </c>
      <c r="X16" s="16">
        <f t="shared" si="5"/>
        <v>0</v>
      </c>
      <c r="Y16" s="16">
        <f t="shared" si="5"/>
        <v>0</v>
      </c>
    </row>
    <row r="17" spans="1:25" ht="12.75">
      <c r="A17" s="70" t="s">
        <v>123</v>
      </c>
      <c r="B17" s="16">
        <f>IF(B160=0,0,(B159-B160)*100/B160)</f>
        <v>29.238891355259412</v>
      </c>
      <c r="C17" s="16">
        <f aca="true" t="shared" si="6" ref="C17:Y17">IF(C160=0,0,(C159-C160)*100/C160)</f>
        <v>2.935655525932256</v>
      </c>
      <c r="D17" s="16">
        <f t="shared" si="6"/>
        <v>43.25638159728085</v>
      </c>
      <c r="E17" s="16">
        <f t="shared" si="6"/>
        <v>9.999996969606057</v>
      </c>
      <c r="F17" s="16">
        <f t="shared" si="6"/>
        <v>10.00002074960962</v>
      </c>
      <c r="G17" s="16">
        <f t="shared" si="6"/>
        <v>0</v>
      </c>
      <c r="H17" s="16">
        <f t="shared" si="6"/>
        <v>50.32696499551224</v>
      </c>
      <c r="I17" s="16">
        <f t="shared" si="6"/>
        <v>-14.420595672699342</v>
      </c>
      <c r="J17" s="16">
        <f t="shared" si="6"/>
        <v>31.9318678901512</v>
      </c>
      <c r="K17" s="16">
        <f t="shared" si="6"/>
        <v>3.9999985717737503</v>
      </c>
      <c r="L17" s="16">
        <f t="shared" si="6"/>
        <v>-30.543351434338838</v>
      </c>
      <c r="M17" s="16">
        <f t="shared" si="6"/>
        <v>0</v>
      </c>
      <c r="N17" s="16">
        <f t="shared" si="6"/>
        <v>30.916515035513175</v>
      </c>
      <c r="O17" s="16">
        <f t="shared" si="6"/>
        <v>18.92890276584038</v>
      </c>
      <c r="P17" s="16">
        <f t="shared" si="6"/>
        <v>24.324324324324323</v>
      </c>
      <c r="Q17" s="16">
        <f t="shared" si="6"/>
        <v>28.97872340425532</v>
      </c>
      <c r="R17" s="16">
        <f t="shared" si="6"/>
        <v>75.04770473851252</v>
      </c>
      <c r="S17" s="16">
        <f t="shared" si="6"/>
        <v>3.653010228754632</v>
      </c>
      <c r="T17" s="16">
        <f t="shared" si="6"/>
        <v>0</v>
      </c>
      <c r="U17" s="16">
        <f t="shared" si="6"/>
        <v>6.606678812341174</v>
      </c>
      <c r="V17" s="16">
        <f t="shared" si="6"/>
        <v>6.063770122283168</v>
      </c>
      <c r="W17" s="16">
        <f t="shared" si="6"/>
        <v>11.181449983561755</v>
      </c>
      <c r="X17" s="16">
        <f t="shared" si="6"/>
        <v>35.92692929857349</v>
      </c>
      <c r="Y17" s="16">
        <f t="shared" si="6"/>
        <v>0</v>
      </c>
    </row>
    <row r="18" spans="1:25" ht="12.75">
      <c r="A18" s="70" t="s">
        <v>124</v>
      </c>
      <c r="B18" s="16">
        <f>IF(B162=0,0,(B161-B162)*100/B162)</f>
        <v>-0.5591678901426127</v>
      </c>
      <c r="C18" s="16">
        <f aca="true" t="shared" si="7" ref="C18:Y18">IF(C162=0,0,(C161-C162)*100/C162)</f>
        <v>21.823217516104542</v>
      </c>
      <c r="D18" s="16">
        <f t="shared" si="7"/>
        <v>10.00056749592708</v>
      </c>
      <c r="E18" s="16">
        <f t="shared" si="7"/>
        <v>16.36112991154537</v>
      </c>
      <c r="F18" s="16">
        <f t="shared" si="7"/>
        <v>10.331577085547664</v>
      </c>
      <c r="G18" s="16">
        <f t="shared" si="7"/>
        <v>0</v>
      </c>
      <c r="H18" s="16">
        <f t="shared" si="7"/>
        <v>18.884898888846788</v>
      </c>
      <c r="I18" s="16">
        <f t="shared" si="7"/>
        <v>54.5818253009218</v>
      </c>
      <c r="J18" s="16">
        <f t="shared" si="7"/>
        <v>36.94051270260822</v>
      </c>
      <c r="K18" s="16">
        <f t="shared" si="7"/>
        <v>8.69896801672127</v>
      </c>
      <c r="L18" s="16">
        <f t="shared" si="7"/>
        <v>-4.85457825492127</v>
      </c>
      <c r="M18" s="16">
        <f t="shared" si="7"/>
        <v>0</v>
      </c>
      <c r="N18" s="16">
        <f t="shared" si="7"/>
        <v>20.192502034101764</v>
      </c>
      <c r="O18" s="16">
        <f t="shared" si="7"/>
        <v>14.601492068686706</v>
      </c>
      <c r="P18" s="16">
        <f t="shared" si="7"/>
        <v>15.460225113913925</v>
      </c>
      <c r="Q18" s="16">
        <f t="shared" si="7"/>
        <v>25.59641726967201</v>
      </c>
      <c r="R18" s="16">
        <f t="shared" si="7"/>
        <v>68.23706029852882</v>
      </c>
      <c r="S18" s="16">
        <f t="shared" si="7"/>
        <v>4.399095818701348</v>
      </c>
      <c r="T18" s="16">
        <f t="shared" si="7"/>
        <v>0</v>
      </c>
      <c r="U18" s="16">
        <f t="shared" si="7"/>
        <v>12.045122315911632</v>
      </c>
      <c r="V18" s="16">
        <f t="shared" si="7"/>
        <v>9.901665960946541</v>
      </c>
      <c r="W18" s="16">
        <f t="shared" si="7"/>
        <v>8.304174321514983</v>
      </c>
      <c r="X18" s="16">
        <f t="shared" si="7"/>
        <v>22.58006075599472</v>
      </c>
      <c r="Y18" s="16">
        <f t="shared" si="7"/>
        <v>0</v>
      </c>
    </row>
    <row r="19" spans="1:25" ht="12.75">
      <c r="A19" s="70" t="s">
        <v>125</v>
      </c>
      <c r="B19" s="16">
        <f>IF(B164=0,0,(B163-B164)*100/B164)</f>
        <v>-0.37501760931131806</v>
      </c>
      <c r="C19" s="16">
        <f aca="true" t="shared" si="8" ref="C19:Y19">IF(C164=0,0,(C163-C164)*100/C164)</f>
        <v>-0.7695303083684103</v>
      </c>
      <c r="D19" s="16">
        <f t="shared" si="8"/>
        <v>-4.63574408533642</v>
      </c>
      <c r="E19" s="16">
        <f t="shared" si="8"/>
        <v>4.13366277027732</v>
      </c>
      <c r="F19" s="16">
        <f t="shared" si="8"/>
        <v>4.012077964639843</v>
      </c>
      <c r="G19" s="16">
        <f t="shared" si="8"/>
        <v>-17.80861192201213</v>
      </c>
      <c r="H19" s="16">
        <f t="shared" si="8"/>
        <v>4.011940231130372</v>
      </c>
      <c r="I19" s="16">
        <f t="shared" si="8"/>
        <v>4.0578239341851425</v>
      </c>
      <c r="J19" s="16">
        <f t="shared" si="8"/>
        <v>0.5241973102320228</v>
      </c>
      <c r="K19" s="16">
        <f t="shared" si="8"/>
        <v>-2.7145629302444663</v>
      </c>
      <c r="L19" s="16">
        <f t="shared" si="8"/>
        <v>-5.036220220147602</v>
      </c>
      <c r="M19" s="16">
        <f t="shared" si="8"/>
        <v>6.410869685205968</v>
      </c>
      <c r="N19" s="16">
        <f t="shared" si="8"/>
        <v>-3.527939787813142</v>
      </c>
      <c r="O19" s="16">
        <f t="shared" si="8"/>
        <v>-5.093411128398904</v>
      </c>
      <c r="P19" s="16">
        <f t="shared" si="8"/>
        <v>1.8324591492888558</v>
      </c>
      <c r="Q19" s="16">
        <f t="shared" si="8"/>
        <v>15.822228730414409</v>
      </c>
      <c r="R19" s="16">
        <f t="shared" si="8"/>
        <v>1.8513822766835502</v>
      </c>
      <c r="S19" s="16">
        <f t="shared" si="8"/>
        <v>7.191947307924901</v>
      </c>
      <c r="T19" s="16">
        <f t="shared" si="8"/>
        <v>11.15312523700662</v>
      </c>
      <c r="U19" s="16">
        <f t="shared" si="8"/>
        <v>-4.674834622193236</v>
      </c>
      <c r="V19" s="16">
        <f t="shared" si="8"/>
        <v>-0.6130736115775655</v>
      </c>
      <c r="W19" s="16">
        <f t="shared" si="8"/>
        <v>6.40294945215702</v>
      </c>
      <c r="X19" s="16">
        <f t="shared" si="8"/>
        <v>3.5452614646039384</v>
      </c>
      <c r="Y19" s="16">
        <f t="shared" si="8"/>
        <v>2.0035228317391702</v>
      </c>
    </row>
    <row r="20" spans="1:25" ht="12.75">
      <c r="A20" s="70" t="s">
        <v>126</v>
      </c>
      <c r="B20" s="16">
        <f>IF(B166=0,0,(B165-B166)*100/B166)</f>
        <v>-0.3474603936122268</v>
      </c>
      <c r="C20" s="16">
        <f aca="true" t="shared" si="9" ref="C20:Y20">IF(C166=0,0,(C165-C166)*100/C166)</f>
        <v>-100</v>
      </c>
      <c r="D20" s="16">
        <f t="shared" si="9"/>
        <v>0</v>
      </c>
      <c r="E20" s="16">
        <f t="shared" si="9"/>
        <v>32.30764510982943</v>
      </c>
      <c r="F20" s="16">
        <f t="shared" si="9"/>
        <v>-37.28361121796977</v>
      </c>
      <c r="G20" s="16">
        <f t="shared" si="9"/>
        <v>0</v>
      </c>
      <c r="H20" s="16">
        <f t="shared" si="9"/>
        <v>-66.2389102246725</v>
      </c>
      <c r="I20" s="16">
        <f t="shared" si="9"/>
        <v>72.61473978823602</v>
      </c>
      <c r="J20" s="16">
        <f t="shared" si="9"/>
        <v>-13.21351727629414</v>
      </c>
      <c r="K20" s="16">
        <f t="shared" si="9"/>
        <v>-25.46945201797166</v>
      </c>
      <c r="L20" s="16">
        <f t="shared" si="9"/>
        <v>0</v>
      </c>
      <c r="M20" s="16">
        <f t="shared" si="9"/>
        <v>0</v>
      </c>
      <c r="N20" s="16">
        <f t="shared" si="9"/>
        <v>-20.328616546394482</v>
      </c>
      <c r="O20" s="16">
        <f t="shared" si="9"/>
        <v>8.189673106528161</v>
      </c>
      <c r="P20" s="16">
        <f t="shared" si="9"/>
        <v>10.375931917287945</v>
      </c>
      <c r="Q20" s="16">
        <f t="shared" si="9"/>
        <v>20.353007591518658</v>
      </c>
      <c r="R20" s="16">
        <f t="shared" si="9"/>
        <v>0</v>
      </c>
      <c r="S20" s="16">
        <f t="shared" si="9"/>
        <v>28.90505189531355</v>
      </c>
      <c r="T20" s="16">
        <f t="shared" si="9"/>
        <v>0</v>
      </c>
      <c r="U20" s="16">
        <f t="shared" si="9"/>
        <v>118.73007988741256</v>
      </c>
      <c r="V20" s="16">
        <f t="shared" si="9"/>
        <v>0</v>
      </c>
      <c r="W20" s="16">
        <f t="shared" si="9"/>
        <v>29.843069614651558</v>
      </c>
      <c r="X20" s="16">
        <f t="shared" si="9"/>
        <v>-49.93890494385074</v>
      </c>
      <c r="Y20" s="16">
        <f t="shared" si="9"/>
        <v>0</v>
      </c>
    </row>
    <row r="21" spans="1:25" ht="12.75">
      <c r="A21" s="70" t="s">
        <v>127</v>
      </c>
      <c r="B21" s="16">
        <f>IF((B142+B143)=0,0,B141*100/(B142+B143))</f>
        <v>86.53452547154068</v>
      </c>
      <c r="C21" s="16">
        <f aca="true" t="shared" si="10" ref="C21:Y21">IF((C142+C143)=0,0,C141*100/(C142+C143))</f>
        <v>74.62156373978573</v>
      </c>
      <c r="D21" s="16">
        <f t="shared" si="10"/>
        <v>86.83531060973624</v>
      </c>
      <c r="E21" s="16">
        <f t="shared" si="10"/>
        <v>77.850780211596</v>
      </c>
      <c r="F21" s="16">
        <f t="shared" si="10"/>
        <v>99.58236056304176</v>
      </c>
      <c r="G21" s="16">
        <f t="shared" si="10"/>
        <v>99.99769120794224</v>
      </c>
      <c r="H21" s="16">
        <f t="shared" si="10"/>
        <v>70.24416067851053</v>
      </c>
      <c r="I21" s="16">
        <f t="shared" si="10"/>
        <v>72.87790236135484</v>
      </c>
      <c r="J21" s="16">
        <f t="shared" si="10"/>
        <v>100.00175122246537</v>
      </c>
      <c r="K21" s="16">
        <f t="shared" si="10"/>
        <v>77.81356786487432</v>
      </c>
      <c r="L21" s="16">
        <f t="shared" si="10"/>
        <v>71.85950817434603</v>
      </c>
      <c r="M21" s="16">
        <f t="shared" si="10"/>
        <v>51.58974358974359</v>
      </c>
      <c r="N21" s="16">
        <f t="shared" si="10"/>
        <v>70.73329306976562</v>
      </c>
      <c r="O21" s="16">
        <f t="shared" si="10"/>
        <v>93.11639062608324</v>
      </c>
      <c r="P21" s="16">
        <f t="shared" si="10"/>
        <v>94.6939092604789</v>
      </c>
      <c r="Q21" s="16">
        <f t="shared" si="10"/>
        <v>94.76758636996642</v>
      </c>
      <c r="R21" s="16">
        <f t="shared" si="10"/>
        <v>69.56913817788516</v>
      </c>
      <c r="S21" s="16">
        <f t="shared" si="10"/>
        <v>57.02604207867715</v>
      </c>
      <c r="T21" s="16">
        <f t="shared" si="10"/>
        <v>100</v>
      </c>
      <c r="U21" s="16">
        <f t="shared" si="10"/>
        <v>99.13835570652613</v>
      </c>
      <c r="V21" s="16">
        <f t="shared" si="10"/>
        <v>78.90547326912518</v>
      </c>
      <c r="W21" s="16">
        <f t="shared" si="10"/>
        <v>85.95593086017018</v>
      </c>
      <c r="X21" s="16">
        <f t="shared" si="10"/>
        <v>82.04940956837054</v>
      </c>
      <c r="Y21" s="16">
        <f t="shared" si="10"/>
        <v>100</v>
      </c>
    </row>
    <row r="22" spans="1:25" ht="12.75">
      <c r="A22" s="70" t="s">
        <v>128</v>
      </c>
      <c r="B22" s="16">
        <f>IF(+B183=0,0,+B192*100/B183)</f>
        <v>86.41682431960827</v>
      </c>
      <c r="C22" s="16">
        <f aca="true" t="shared" si="11" ref="C22:Y22">IF(+C183=0,0,+C192*100/C183)</f>
        <v>66.46141030766657</v>
      </c>
      <c r="D22" s="16">
        <f t="shared" si="11"/>
        <v>94.9601834034427</v>
      </c>
      <c r="E22" s="16">
        <f t="shared" si="11"/>
        <v>73.5981393832676</v>
      </c>
      <c r="F22" s="16">
        <f t="shared" si="11"/>
        <v>98.5300145174897</v>
      </c>
      <c r="G22" s="16">
        <f t="shared" si="11"/>
        <v>0</v>
      </c>
      <c r="H22" s="16">
        <f t="shared" si="11"/>
        <v>69.81307203893373</v>
      </c>
      <c r="I22" s="16">
        <f t="shared" si="11"/>
        <v>69.75334139827919</v>
      </c>
      <c r="J22" s="16">
        <f t="shared" si="11"/>
        <v>98.5066385094492</v>
      </c>
      <c r="K22" s="16">
        <f t="shared" si="11"/>
        <v>75.7547739581098</v>
      </c>
      <c r="L22" s="16">
        <f t="shared" si="11"/>
        <v>70.96225278719679</v>
      </c>
      <c r="M22" s="16">
        <f t="shared" si="11"/>
        <v>0</v>
      </c>
      <c r="N22" s="16">
        <f t="shared" si="11"/>
        <v>69.89413650958582</v>
      </c>
      <c r="O22" s="16">
        <f t="shared" si="11"/>
        <v>92.06462453699915</v>
      </c>
      <c r="P22" s="16">
        <f t="shared" si="11"/>
        <v>92.53007680811012</v>
      </c>
      <c r="Q22" s="16">
        <f t="shared" si="11"/>
        <v>91.74666467845961</v>
      </c>
      <c r="R22" s="16">
        <f t="shared" si="11"/>
        <v>67.29527947140133</v>
      </c>
      <c r="S22" s="16">
        <f t="shared" si="11"/>
        <v>51.440193867906274</v>
      </c>
      <c r="T22" s="16">
        <f t="shared" si="11"/>
        <v>0</v>
      </c>
      <c r="U22" s="16">
        <f t="shared" si="11"/>
        <v>97.92658518495941</v>
      </c>
      <c r="V22" s="16">
        <f t="shared" si="11"/>
        <v>70.66810057424696</v>
      </c>
      <c r="W22" s="16">
        <f t="shared" si="11"/>
        <v>84.9703842349462</v>
      </c>
      <c r="X22" s="16">
        <f t="shared" si="11"/>
        <v>79.6673681512477</v>
      </c>
      <c r="Y22" s="16">
        <f t="shared" si="11"/>
        <v>4.440761904761905</v>
      </c>
    </row>
    <row r="23" spans="1:25" ht="12.75">
      <c r="A23" s="70" t="s">
        <v>129</v>
      </c>
      <c r="B23" s="16">
        <f>IF(+B183=0,0,+(B184+B192)*100/B183)</f>
        <v>86.41682431960827</v>
      </c>
      <c r="C23" s="16">
        <f aca="true" t="shared" si="12" ref="C23:Y23">IF(+C183=0,0,+(C184+C192)*100/C183)</f>
        <v>66.46141030766657</v>
      </c>
      <c r="D23" s="16">
        <f t="shared" si="12"/>
        <v>94.9601834034427</v>
      </c>
      <c r="E23" s="16">
        <f t="shared" si="12"/>
        <v>73.5981393832676</v>
      </c>
      <c r="F23" s="16">
        <f t="shared" si="12"/>
        <v>98.5300145174897</v>
      </c>
      <c r="G23" s="16">
        <f t="shared" si="12"/>
        <v>0</v>
      </c>
      <c r="H23" s="16">
        <f t="shared" si="12"/>
        <v>73.14641338480588</v>
      </c>
      <c r="I23" s="16">
        <f t="shared" si="12"/>
        <v>69.75334139827919</v>
      </c>
      <c r="J23" s="16">
        <f t="shared" si="12"/>
        <v>98.5066385094492</v>
      </c>
      <c r="K23" s="16">
        <f t="shared" si="12"/>
        <v>75.7547739581098</v>
      </c>
      <c r="L23" s="16">
        <f t="shared" si="12"/>
        <v>70.96225278719679</v>
      </c>
      <c r="M23" s="16">
        <f t="shared" si="12"/>
        <v>0</v>
      </c>
      <c r="N23" s="16">
        <f t="shared" si="12"/>
        <v>69.89413650958582</v>
      </c>
      <c r="O23" s="16">
        <f t="shared" si="12"/>
        <v>92.06462453699915</v>
      </c>
      <c r="P23" s="16">
        <f t="shared" si="12"/>
        <v>92.53007680811012</v>
      </c>
      <c r="Q23" s="16">
        <f t="shared" si="12"/>
        <v>91.9928111447637</v>
      </c>
      <c r="R23" s="16">
        <f t="shared" si="12"/>
        <v>67.29527947140133</v>
      </c>
      <c r="S23" s="16">
        <f t="shared" si="12"/>
        <v>51.440193867906274</v>
      </c>
      <c r="T23" s="16">
        <f t="shared" si="12"/>
        <v>0</v>
      </c>
      <c r="U23" s="16">
        <f t="shared" si="12"/>
        <v>97.92658518495941</v>
      </c>
      <c r="V23" s="16">
        <f t="shared" si="12"/>
        <v>77.67556972910559</v>
      </c>
      <c r="W23" s="16">
        <f t="shared" si="12"/>
        <v>84.9703842349462</v>
      </c>
      <c r="X23" s="16">
        <f t="shared" si="12"/>
        <v>79.6673681512477</v>
      </c>
      <c r="Y23" s="16">
        <f t="shared" si="12"/>
        <v>4.440761904761905</v>
      </c>
    </row>
    <row r="24" spans="1:25" ht="12.75">
      <c r="A24" s="70" t="s">
        <v>130</v>
      </c>
      <c r="B24" s="16">
        <f>IF(+B5=0,0,+B182*100/B5)</f>
        <v>37.018105843421615</v>
      </c>
      <c r="C24" s="16">
        <f aca="true" t="shared" si="13" ref="C24:Y24">IF(+C5=0,0,+C182*100/C5)</f>
        <v>24.10127890472089</v>
      </c>
      <c r="D24" s="16">
        <f t="shared" si="13"/>
        <v>12.668566590630881</v>
      </c>
      <c r="E24" s="16">
        <f t="shared" si="13"/>
        <v>7.611695680826892</v>
      </c>
      <c r="F24" s="16">
        <f t="shared" si="13"/>
        <v>4.6423772064472555</v>
      </c>
      <c r="G24" s="16">
        <f t="shared" si="13"/>
        <v>0.1624088014870532</v>
      </c>
      <c r="H24" s="16">
        <f t="shared" si="13"/>
        <v>20.889391149321458</v>
      </c>
      <c r="I24" s="16">
        <f t="shared" si="13"/>
        <v>24.98137203492173</v>
      </c>
      <c r="J24" s="16">
        <f t="shared" si="13"/>
        <v>6.500054615753019</v>
      </c>
      <c r="K24" s="16">
        <f t="shared" si="13"/>
        <v>98.42766053209098</v>
      </c>
      <c r="L24" s="16">
        <f t="shared" si="13"/>
        <v>35.856128207581804</v>
      </c>
      <c r="M24" s="16">
        <f t="shared" si="13"/>
        <v>0</v>
      </c>
      <c r="N24" s="16">
        <f t="shared" si="13"/>
        <v>34.170345361748005</v>
      </c>
      <c r="O24" s="16">
        <f t="shared" si="13"/>
        <v>26.067921958620197</v>
      </c>
      <c r="P24" s="16">
        <f t="shared" si="13"/>
        <v>46.0289977387566</v>
      </c>
      <c r="Q24" s="16">
        <f t="shared" si="13"/>
        <v>13.115523100264367</v>
      </c>
      <c r="R24" s="16">
        <f t="shared" si="13"/>
        <v>11.175799703112508</v>
      </c>
      <c r="S24" s="16">
        <f t="shared" si="13"/>
        <v>37.387319196678476</v>
      </c>
      <c r="T24" s="16">
        <f t="shared" si="13"/>
        <v>5.676724575086514</v>
      </c>
      <c r="U24" s="16">
        <f t="shared" si="13"/>
        <v>11.862292354840047</v>
      </c>
      <c r="V24" s="16">
        <f t="shared" si="13"/>
        <v>130.03321250714566</v>
      </c>
      <c r="W24" s="16">
        <f t="shared" si="13"/>
        <v>20.076840105815904</v>
      </c>
      <c r="X24" s="16">
        <f t="shared" si="13"/>
        <v>138.95944063484066</v>
      </c>
      <c r="Y24" s="16">
        <f t="shared" si="13"/>
        <v>3.0172195484412394</v>
      </c>
    </row>
    <row r="25" spans="1:25" ht="12.75">
      <c r="A25" s="70" t="s">
        <v>131</v>
      </c>
      <c r="B25" s="16">
        <f>IF(+B142=0,0,+B190*100/B142)</f>
        <v>54.265051103019935</v>
      </c>
      <c r="C25" s="16">
        <f aca="true" t="shared" si="14" ref="C25:Y25">IF(+C142=0,0,+C190*100/C142)</f>
        <v>48.727425123277555</v>
      </c>
      <c r="D25" s="16">
        <f t="shared" si="14"/>
        <v>24.371846002748732</v>
      </c>
      <c r="E25" s="16">
        <f t="shared" si="14"/>
        <v>15.898393223563465</v>
      </c>
      <c r="F25" s="16">
        <f t="shared" si="14"/>
        <v>10.36957479939444</v>
      </c>
      <c r="G25" s="16">
        <f t="shared" si="14"/>
        <v>18.432380270847563</v>
      </c>
      <c r="H25" s="16">
        <f t="shared" si="14"/>
        <v>42.202384180035764</v>
      </c>
      <c r="I25" s="16">
        <f t="shared" si="14"/>
        <v>60.70233897156974</v>
      </c>
      <c r="J25" s="16">
        <f t="shared" si="14"/>
        <v>14.298527207960909</v>
      </c>
      <c r="K25" s="16">
        <f t="shared" si="14"/>
        <v>143.56683431550007</v>
      </c>
      <c r="L25" s="16">
        <f t="shared" si="14"/>
        <v>59.47664348905926</v>
      </c>
      <c r="M25" s="16">
        <f t="shared" si="14"/>
        <v>0</v>
      </c>
      <c r="N25" s="16">
        <f t="shared" si="14"/>
        <v>68.11240396074137</v>
      </c>
      <c r="O25" s="16">
        <f t="shared" si="14"/>
        <v>36.4095930392144</v>
      </c>
      <c r="P25" s="16">
        <f t="shared" si="14"/>
        <v>87.05835916638775</v>
      </c>
      <c r="Q25" s="16">
        <f t="shared" si="14"/>
        <v>27.433262335719952</v>
      </c>
      <c r="R25" s="16">
        <f t="shared" si="14"/>
        <v>23.300106806576114</v>
      </c>
      <c r="S25" s="16">
        <f t="shared" si="14"/>
        <v>67.15001616962097</v>
      </c>
      <c r="T25" s="16">
        <f t="shared" si="14"/>
        <v>0</v>
      </c>
      <c r="U25" s="16">
        <f t="shared" si="14"/>
        <v>16.24314590767802</v>
      </c>
      <c r="V25" s="16">
        <f t="shared" si="14"/>
        <v>201.6696720881904</v>
      </c>
      <c r="W25" s="16">
        <f t="shared" si="14"/>
        <v>24.554663094323313</v>
      </c>
      <c r="X25" s="16">
        <f t="shared" si="14"/>
        <v>339.437666718046</v>
      </c>
      <c r="Y25" s="16">
        <f t="shared" si="14"/>
        <v>0</v>
      </c>
    </row>
    <row r="26" spans="1:25" ht="12.75">
      <c r="A26" s="67" t="s">
        <v>132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2.75">
      <c r="A27" s="69" t="s">
        <v>133</v>
      </c>
      <c r="B27" s="14">
        <f>IF(B167=0,0,(B6-B167)*100/B167)</f>
        <v>4.775089397734952</v>
      </c>
      <c r="C27" s="14">
        <f aca="true" t="shared" si="15" ref="C27:Y27">IF(C167=0,0,(C6-C167)*100/C167)</f>
        <v>-2.5520336492542794</v>
      </c>
      <c r="D27" s="14">
        <f t="shared" si="15"/>
        <v>7.689263732219607</v>
      </c>
      <c r="E27" s="14">
        <f t="shared" si="15"/>
        <v>6.325149078437976</v>
      </c>
      <c r="F27" s="14">
        <f t="shared" si="15"/>
        <v>11.495918500965482</v>
      </c>
      <c r="G27" s="14">
        <f t="shared" si="15"/>
        <v>-16.377841375787536</v>
      </c>
      <c r="H27" s="14">
        <f t="shared" si="15"/>
        <v>41.805748379824</v>
      </c>
      <c r="I27" s="14">
        <f t="shared" si="15"/>
        <v>20.983898293257084</v>
      </c>
      <c r="J27" s="14">
        <f t="shared" si="15"/>
        <v>34.38918165334986</v>
      </c>
      <c r="K27" s="14">
        <f t="shared" si="15"/>
        <v>5.833925166378125</v>
      </c>
      <c r="L27" s="14">
        <f t="shared" si="15"/>
        <v>8.272695024622386</v>
      </c>
      <c r="M27" s="14">
        <f t="shared" si="15"/>
        <v>7.579801482575682</v>
      </c>
      <c r="N27" s="14">
        <f t="shared" si="15"/>
        <v>4.747137470802984</v>
      </c>
      <c r="O27" s="14">
        <f t="shared" si="15"/>
        <v>6.955513075130894</v>
      </c>
      <c r="P27" s="14">
        <f t="shared" si="15"/>
        <v>11.728805668302213</v>
      </c>
      <c r="Q27" s="14">
        <f t="shared" si="15"/>
        <v>39.9396087078857</v>
      </c>
      <c r="R27" s="14">
        <f t="shared" si="15"/>
        <v>37.539091134706304</v>
      </c>
      <c r="S27" s="14">
        <f t="shared" si="15"/>
        <v>7.944642668735185</v>
      </c>
      <c r="T27" s="14">
        <f t="shared" si="15"/>
        <v>23.727591296893003</v>
      </c>
      <c r="U27" s="14">
        <f t="shared" si="15"/>
        <v>11.402494341707241</v>
      </c>
      <c r="V27" s="14">
        <f t="shared" si="15"/>
        <v>13.715020874170943</v>
      </c>
      <c r="W27" s="14">
        <f t="shared" si="15"/>
        <v>7.307398731342217</v>
      </c>
      <c r="X27" s="14">
        <f t="shared" si="15"/>
        <v>4.809628332977307</v>
      </c>
      <c r="Y27" s="14">
        <f t="shared" si="15"/>
        <v>-19.452538367890362</v>
      </c>
    </row>
    <row r="28" spans="1:25" ht="12.75">
      <c r="A28" s="70" t="s">
        <v>134</v>
      </c>
      <c r="B28" s="16">
        <f>IF(B169=0,0,(B168-B169)*100/B169)</f>
        <v>26.13374652861008</v>
      </c>
      <c r="C28" s="16">
        <f aca="true" t="shared" si="16" ref="C28:Y28">IF(C169=0,0,(C168-C169)*100/C169)</f>
        <v>7.088990125082291</v>
      </c>
      <c r="D28" s="16">
        <f t="shared" si="16"/>
        <v>8.376542331302717</v>
      </c>
      <c r="E28" s="16">
        <f t="shared" si="16"/>
        <v>8.676726926506598</v>
      </c>
      <c r="F28" s="16">
        <f t="shared" si="16"/>
        <v>9.110794103661435</v>
      </c>
      <c r="G28" s="16">
        <f t="shared" si="16"/>
        <v>-5.13143114079082</v>
      </c>
      <c r="H28" s="16">
        <f t="shared" si="16"/>
        <v>4.419473618985656</v>
      </c>
      <c r="I28" s="16">
        <f t="shared" si="16"/>
        <v>21.812689796323887</v>
      </c>
      <c r="J28" s="16">
        <f t="shared" si="16"/>
        <v>10.192319277489199</v>
      </c>
      <c r="K28" s="16">
        <f t="shared" si="16"/>
        <v>9.635516449456373</v>
      </c>
      <c r="L28" s="16">
        <f t="shared" si="16"/>
        <v>8.232365589479132</v>
      </c>
      <c r="M28" s="16">
        <f t="shared" si="16"/>
        <v>6.598324400270593</v>
      </c>
      <c r="N28" s="16">
        <f t="shared" si="16"/>
        <v>8.701505497949615</v>
      </c>
      <c r="O28" s="16">
        <f t="shared" si="16"/>
        <v>3.1533370234488936</v>
      </c>
      <c r="P28" s="16">
        <f t="shared" si="16"/>
        <v>19.280286322626612</v>
      </c>
      <c r="Q28" s="16">
        <f t="shared" si="16"/>
        <v>6.151345266174307</v>
      </c>
      <c r="R28" s="16">
        <f t="shared" si="16"/>
        <v>3.0466620666782265</v>
      </c>
      <c r="S28" s="16">
        <f t="shared" si="16"/>
        <v>1.4723973862094097</v>
      </c>
      <c r="T28" s="16">
        <f t="shared" si="16"/>
        <v>4.242424322014674</v>
      </c>
      <c r="U28" s="16">
        <f t="shared" si="16"/>
        <v>3.350404785545929</v>
      </c>
      <c r="V28" s="16">
        <f t="shared" si="16"/>
        <v>12.906611340513464</v>
      </c>
      <c r="W28" s="16">
        <f t="shared" si="16"/>
        <v>7.310054076781753</v>
      </c>
      <c r="X28" s="16">
        <f t="shared" si="16"/>
        <v>6.285255798364786</v>
      </c>
      <c r="Y28" s="16">
        <f t="shared" si="16"/>
        <v>0</v>
      </c>
    </row>
    <row r="29" spans="1:25" ht="12.75">
      <c r="A29" s="70" t="s">
        <v>135</v>
      </c>
      <c r="B29" s="16">
        <f>IF(B168=0,0,B170*100/B168)</f>
        <v>4.225289155732227</v>
      </c>
      <c r="C29" s="16">
        <f aca="true" t="shared" si="17" ref="C29:Y29">IF(C168=0,0,C170*100/C168)</f>
        <v>2.9507922926485635</v>
      </c>
      <c r="D29" s="16">
        <f t="shared" si="17"/>
        <v>1.5831224665274537</v>
      </c>
      <c r="E29" s="16">
        <f t="shared" si="17"/>
        <v>3.858268881513328</v>
      </c>
      <c r="F29" s="16">
        <f t="shared" si="17"/>
        <v>0</v>
      </c>
      <c r="G29" s="16">
        <f t="shared" si="17"/>
        <v>0</v>
      </c>
      <c r="H29" s="16">
        <f t="shared" si="17"/>
        <v>2.8152127999507233</v>
      </c>
      <c r="I29" s="16">
        <f t="shared" si="17"/>
        <v>2.7355464636890616</v>
      </c>
      <c r="J29" s="16">
        <f t="shared" si="17"/>
        <v>1.3718120057196974</v>
      </c>
      <c r="K29" s="16">
        <f t="shared" si="17"/>
        <v>8.669729121675282</v>
      </c>
      <c r="L29" s="16">
        <f t="shared" si="17"/>
        <v>0</v>
      </c>
      <c r="M29" s="16">
        <f t="shared" si="17"/>
        <v>0</v>
      </c>
      <c r="N29" s="16">
        <f t="shared" si="17"/>
        <v>3.1055141434444935</v>
      </c>
      <c r="O29" s="16">
        <f t="shared" si="17"/>
        <v>7.326706733796635</v>
      </c>
      <c r="P29" s="16">
        <f t="shared" si="17"/>
        <v>3.558954074239782</v>
      </c>
      <c r="Q29" s="16">
        <f t="shared" si="17"/>
        <v>2.885177038606103</v>
      </c>
      <c r="R29" s="16">
        <f t="shared" si="17"/>
        <v>5.398339363355261</v>
      </c>
      <c r="S29" s="16">
        <f t="shared" si="17"/>
        <v>6.247335437423165</v>
      </c>
      <c r="T29" s="16">
        <f t="shared" si="17"/>
        <v>0</v>
      </c>
      <c r="U29" s="16">
        <f t="shared" si="17"/>
        <v>7.600171820430885</v>
      </c>
      <c r="V29" s="16">
        <f t="shared" si="17"/>
        <v>4.536764506002315</v>
      </c>
      <c r="W29" s="16">
        <f t="shared" si="17"/>
        <v>5.879464259484338</v>
      </c>
      <c r="X29" s="16">
        <f t="shared" si="17"/>
        <v>1.8157725237087337</v>
      </c>
      <c r="Y29" s="16">
        <f t="shared" si="17"/>
        <v>1.4253219730901026</v>
      </c>
    </row>
    <row r="30" spans="1:25" ht="12.75">
      <c r="A30" s="70" t="s">
        <v>136</v>
      </c>
      <c r="B30" s="16">
        <f>IF(B172=0,0,(B171-B172)*100/B172)</f>
        <v>-5.345120592592592</v>
      </c>
      <c r="C30" s="16">
        <f aca="true" t="shared" si="18" ref="C30:Y30">IF(C172=0,0,(C171-C172)*100/C172)</f>
        <v>13.398106298388784</v>
      </c>
      <c r="D30" s="16">
        <f t="shared" si="18"/>
        <v>8.050000710562072</v>
      </c>
      <c r="E30" s="16">
        <f t="shared" si="18"/>
        <v>14.24</v>
      </c>
      <c r="F30" s="16">
        <f t="shared" si="18"/>
        <v>-18.813266424896685</v>
      </c>
      <c r="G30" s="16">
        <f t="shared" si="18"/>
        <v>0</v>
      </c>
      <c r="H30" s="16">
        <f t="shared" si="18"/>
        <v>92.91084584419859</v>
      </c>
      <c r="I30" s="16">
        <f t="shared" si="18"/>
        <v>64.03535727447598</v>
      </c>
      <c r="J30" s="16">
        <f t="shared" si="18"/>
        <v>18.226600985221676</v>
      </c>
      <c r="K30" s="16">
        <f t="shared" si="18"/>
        <v>14.24000008057065</v>
      </c>
      <c r="L30" s="16">
        <f t="shared" si="18"/>
        <v>16.22744584904534</v>
      </c>
      <c r="M30" s="16">
        <f t="shared" si="18"/>
        <v>0</v>
      </c>
      <c r="N30" s="16">
        <f t="shared" si="18"/>
        <v>16</v>
      </c>
      <c r="O30" s="16">
        <f t="shared" si="18"/>
        <v>14.24000005437023</v>
      </c>
      <c r="P30" s="16">
        <f t="shared" si="18"/>
        <v>19.080720412287924</v>
      </c>
      <c r="Q30" s="16">
        <f t="shared" si="18"/>
        <v>77.14285714285714</v>
      </c>
      <c r="R30" s="16">
        <f t="shared" si="18"/>
        <v>13.232295206299229</v>
      </c>
      <c r="S30" s="16">
        <f t="shared" si="18"/>
        <v>11.568273927850461</v>
      </c>
      <c r="T30" s="16">
        <f t="shared" si="18"/>
        <v>0</v>
      </c>
      <c r="U30" s="16">
        <f t="shared" si="18"/>
        <v>12.624975802696495</v>
      </c>
      <c r="V30" s="16">
        <f t="shared" si="18"/>
        <v>53.64819345094962</v>
      </c>
      <c r="W30" s="16">
        <f t="shared" si="18"/>
        <v>-4.49537566970726</v>
      </c>
      <c r="X30" s="16">
        <f t="shared" si="18"/>
        <v>-32.69732303602376</v>
      </c>
      <c r="Y30" s="16">
        <f t="shared" si="18"/>
        <v>0</v>
      </c>
    </row>
    <row r="31" spans="1:25" ht="12.75">
      <c r="A31" s="70" t="s">
        <v>137</v>
      </c>
      <c r="B31" s="16">
        <f>IF(B174=0,0,(B173-B174)*100/B174)</f>
        <v>14.19044062065067</v>
      </c>
      <c r="C31" s="16">
        <f aca="true" t="shared" si="19" ref="C31:Y31">IF(C174=0,0,(C173-C174)*100/C174)</f>
        <v>26.281393951532145</v>
      </c>
      <c r="D31" s="16">
        <f t="shared" si="19"/>
        <v>31.845125</v>
      </c>
      <c r="E31" s="16">
        <f t="shared" si="19"/>
        <v>0</v>
      </c>
      <c r="F31" s="16">
        <f t="shared" si="19"/>
        <v>-10.21583663951045</v>
      </c>
      <c r="G31" s="16">
        <f t="shared" si="19"/>
        <v>0</v>
      </c>
      <c r="H31" s="16">
        <f t="shared" si="19"/>
        <v>44.90845560654497</v>
      </c>
      <c r="I31" s="16">
        <f t="shared" si="19"/>
        <v>-65.98728831732183</v>
      </c>
      <c r="J31" s="16">
        <f t="shared" si="19"/>
        <v>52.77777777777778</v>
      </c>
      <c r="K31" s="16">
        <f t="shared" si="19"/>
        <v>8.300000116016534</v>
      </c>
      <c r="L31" s="16">
        <f t="shared" si="19"/>
        <v>-6.784730956612266</v>
      </c>
      <c r="M31" s="16">
        <f t="shared" si="19"/>
        <v>0</v>
      </c>
      <c r="N31" s="16">
        <f t="shared" si="19"/>
        <v>0</v>
      </c>
      <c r="O31" s="16">
        <f t="shared" si="19"/>
        <v>0</v>
      </c>
      <c r="P31" s="16">
        <f t="shared" si="19"/>
        <v>1360</v>
      </c>
      <c r="Q31" s="16">
        <f t="shared" si="19"/>
        <v>4.330410306376529</v>
      </c>
      <c r="R31" s="16">
        <f t="shared" si="19"/>
        <v>94.65123301459487</v>
      </c>
      <c r="S31" s="16">
        <f t="shared" si="19"/>
        <v>6.3</v>
      </c>
      <c r="T31" s="16">
        <f t="shared" si="19"/>
        <v>0</v>
      </c>
      <c r="U31" s="16">
        <f t="shared" si="19"/>
        <v>0</v>
      </c>
      <c r="V31" s="16">
        <f t="shared" si="19"/>
        <v>34.10035543778139</v>
      </c>
      <c r="W31" s="16">
        <f t="shared" si="19"/>
        <v>12.891139277198748</v>
      </c>
      <c r="X31" s="16">
        <f t="shared" si="19"/>
        <v>-53.84615384615385</v>
      </c>
      <c r="Y31" s="16">
        <f t="shared" si="19"/>
        <v>0</v>
      </c>
    </row>
    <row r="32" spans="1:25" ht="25.5">
      <c r="A32" s="70" t="s">
        <v>138</v>
      </c>
      <c r="B32" s="16">
        <f>IF((B6-B151-B176)=0,0,B168*100/(B6-B151-B176))</f>
        <v>31.47098711800096</v>
      </c>
      <c r="C32" s="16">
        <f aca="true" t="shared" si="20" ref="C32:Y32">IF((C6-C151-C176)=0,0,C168*100/(C6-C151-C176))</f>
        <v>37.66903657358731</v>
      </c>
      <c r="D32" s="16">
        <f t="shared" si="20"/>
        <v>38.27892665209894</v>
      </c>
      <c r="E32" s="16">
        <f t="shared" si="20"/>
        <v>45.40352665077059</v>
      </c>
      <c r="F32" s="16">
        <f t="shared" si="20"/>
        <v>35.74618433187381</v>
      </c>
      <c r="G32" s="16">
        <f t="shared" si="20"/>
        <v>70.99192512992465</v>
      </c>
      <c r="H32" s="16">
        <f t="shared" si="20"/>
        <v>34.09096245887032</v>
      </c>
      <c r="I32" s="16">
        <f t="shared" si="20"/>
        <v>41.80617801942366</v>
      </c>
      <c r="J32" s="16">
        <f t="shared" si="20"/>
        <v>38.773446667235106</v>
      </c>
      <c r="K32" s="16">
        <f t="shared" si="20"/>
        <v>31.848506162116806</v>
      </c>
      <c r="L32" s="16">
        <f t="shared" si="20"/>
        <v>34.94380854743895</v>
      </c>
      <c r="M32" s="16">
        <f t="shared" si="20"/>
        <v>54.95526348243175</v>
      </c>
      <c r="N32" s="16">
        <f t="shared" si="20"/>
        <v>47.389734503880135</v>
      </c>
      <c r="O32" s="16">
        <f t="shared" si="20"/>
        <v>37.8703846430808</v>
      </c>
      <c r="P32" s="16">
        <f t="shared" si="20"/>
        <v>34.36867796939351</v>
      </c>
      <c r="Q32" s="16">
        <f t="shared" si="20"/>
        <v>21.636804812670466</v>
      </c>
      <c r="R32" s="16">
        <f t="shared" si="20"/>
        <v>38.298850492802664</v>
      </c>
      <c r="S32" s="16">
        <f t="shared" si="20"/>
        <v>41.80812100069363</v>
      </c>
      <c r="T32" s="16">
        <f t="shared" si="20"/>
        <v>43.96809937797188</v>
      </c>
      <c r="U32" s="16">
        <f t="shared" si="20"/>
        <v>31.6591689312717</v>
      </c>
      <c r="V32" s="16">
        <f t="shared" si="20"/>
        <v>29.55633021481814</v>
      </c>
      <c r="W32" s="16">
        <f t="shared" si="20"/>
        <v>28.67240263645834</v>
      </c>
      <c r="X32" s="16">
        <f t="shared" si="20"/>
        <v>46.740369477205775</v>
      </c>
      <c r="Y32" s="16">
        <f t="shared" si="20"/>
        <v>54.81643276947939</v>
      </c>
    </row>
    <row r="33" spans="1:25" ht="25.5">
      <c r="A33" s="70" t="s">
        <v>139</v>
      </c>
      <c r="B33" s="16">
        <f>IF((B6-B151-B176)=0,0,B177*100/(B6-B151-B176))</f>
        <v>7.393110481569367</v>
      </c>
      <c r="C33" s="16">
        <f aca="true" t="shared" si="21" ref="C33:Y33">IF((C6-C151-C176)=0,0,C177*100/(C6-C151-C176))</f>
        <v>0.926279189940319</v>
      </c>
      <c r="D33" s="16">
        <f t="shared" si="21"/>
        <v>0</v>
      </c>
      <c r="E33" s="16">
        <f t="shared" si="21"/>
        <v>0.03183673612328203</v>
      </c>
      <c r="F33" s="16">
        <f t="shared" si="21"/>
        <v>4.722330694007096</v>
      </c>
      <c r="G33" s="16">
        <f t="shared" si="21"/>
        <v>0</v>
      </c>
      <c r="H33" s="16">
        <f t="shared" si="21"/>
        <v>2.101385025145942</v>
      </c>
      <c r="I33" s="16">
        <f t="shared" si="21"/>
        <v>4.248073271752108</v>
      </c>
      <c r="J33" s="16">
        <f t="shared" si="21"/>
        <v>1.1503830936755572</v>
      </c>
      <c r="K33" s="16">
        <f t="shared" si="21"/>
        <v>4.984290834267753</v>
      </c>
      <c r="L33" s="16">
        <f t="shared" si="21"/>
        <v>3.635269138058013</v>
      </c>
      <c r="M33" s="16">
        <f t="shared" si="21"/>
        <v>0</v>
      </c>
      <c r="N33" s="16">
        <f t="shared" si="21"/>
        <v>8.205277206490143</v>
      </c>
      <c r="O33" s="16">
        <f t="shared" si="21"/>
        <v>2.168475862219781</v>
      </c>
      <c r="P33" s="16">
        <f t="shared" si="21"/>
        <v>3.3085623229659555</v>
      </c>
      <c r="Q33" s="16">
        <f t="shared" si="21"/>
        <v>4.564412807953451</v>
      </c>
      <c r="R33" s="16">
        <f t="shared" si="21"/>
        <v>2.524452313939678</v>
      </c>
      <c r="S33" s="16">
        <f t="shared" si="21"/>
        <v>1.7174847504529007</v>
      </c>
      <c r="T33" s="16">
        <f t="shared" si="21"/>
        <v>0.9231807624490833</v>
      </c>
      <c r="U33" s="16">
        <f t="shared" si="21"/>
        <v>3.6573305770130666</v>
      </c>
      <c r="V33" s="16">
        <f t="shared" si="21"/>
        <v>3.0638125103815854</v>
      </c>
      <c r="W33" s="16">
        <f t="shared" si="21"/>
        <v>4.321115475567658</v>
      </c>
      <c r="X33" s="16">
        <f t="shared" si="21"/>
        <v>1.3285980729156002</v>
      </c>
      <c r="Y33" s="16">
        <f t="shared" si="21"/>
        <v>4.102347146731783</v>
      </c>
    </row>
    <row r="34" spans="1:25" ht="12.75">
      <c r="A34" s="70" t="s">
        <v>140</v>
      </c>
      <c r="B34" s="16">
        <f>IF(B142=0,0,B151*100/B142)</f>
        <v>5.318442966020599</v>
      </c>
      <c r="C34" s="16">
        <f aca="true" t="shared" si="22" ref="C34:Y34">IF(C142=0,0,C151*100/C142)</f>
        <v>8.635502965905754</v>
      </c>
      <c r="D34" s="16">
        <f t="shared" si="22"/>
        <v>21.856658840911802</v>
      </c>
      <c r="E34" s="16">
        <f t="shared" si="22"/>
        <v>19.542295161689026</v>
      </c>
      <c r="F34" s="16">
        <f t="shared" si="22"/>
        <v>3.570993117513371</v>
      </c>
      <c r="G34" s="16">
        <f t="shared" si="22"/>
        <v>0</v>
      </c>
      <c r="H34" s="16">
        <f t="shared" si="22"/>
        <v>27.27337821154656</v>
      </c>
      <c r="I34" s="16">
        <f t="shared" si="22"/>
        <v>5.188929067134195</v>
      </c>
      <c r="J34" s="16">
        <f t="shared" si="22"/>
        <v>4.206290268647795</v>
      </c>
      <c r="K34" s="16">
        <f t="shared" si="22"/>
        <v>6.571934466731048</v>
      </c>
      <c r="L34" s="16">
        <f t="shared" si="22"/>
        <v>22.924941807060733</v>
      </c>
      <c r="M34" s="16">
        <f t="shared" si="22"/>
        <v>0</v>
      </c>
      <c r="N34" s="16">
        <f t="shared" si="22"/>
        <v>21.31514441010338</v>
      </c>
      <c r="O34" s="16">
        <f t="shared" si="22"/>
        <v>19.491361946926304</v>
      </c>
      <c r="P34" s="16">
        <f t="shared" si="22"/>
        <v>24.875117545066203</v>
      </c>
      <c r="Q34" s="16">
        <f t="shared" si="22"/>
        <v>5.034458603635514</v>
      </c>
      <c r="R34" s="16">
        <f t="shared" si="22"/>
        <v>6.763797277999068</v>
      </c>
      <c r="S34" s="16">
        <f t="shared" si="22"/>
        <v>39.2809820685516</v>
      </c>
      <c r="T34" s="16">
        <f t="shared" si="22"/>
        <v>0</v>
      </c>
      <c r="U34" s="16">
        <f t="shared" si="22"/>
        <v>2.9378350005033353</v>
      </c>
      <c r="V34" s="16">
        <f t="shared" si="22"/>
        <v>12.364915742492695</v>
      </c>
      <c r="W34" s="16">
        <f t="shared" si="22"/>
        <v>11.527194700385746</v>
      </c>
      <c r="X34" s="16">
        <f t="shared" si="22"/>
        <v>4.531548319449187</v>
      </c>
      <c r="Y34" s="16">
        <f t="shared" si="22"/>
        <v>0</v>
      </c>
    </row>
    <row r="35" spans="1:25" ht="12.75">
      <c r="A35" s="70" t="s">
        <v>141</v>
      </c>
      <c r="B35" s="16">
        <f>IF(B171=0,0,B178*100/B171)</f>
        <v>19.768521616046726</v>
      </c>
      <c r="C35" s="16">
        <f aca="true" t="shared" si="23" ref="C35:Y35">IF(C171=0,0,C178*100/C171)</f>
        <v>6.919718623942909</v>
      </c>
      <c r="D35" s="16">
        <f t="shared" si="23"/>
        <v>0</v>
      </c>
      <c r="E35" s="16">
        <f t="shared" si="23"/>
        <v>0</v>
      </c>
      <c r="F35" s="16">
        <f t="shared" si="23"/>
        <v>0</v>
      </c>
      <c r="G35" s="16">
        <f t="shared" si="23"/>
        <v>0</v>
      </c>
      <c r="H35" s="16">
        <f t="shared" si="23"/>
        <v>0.9983876842727397</v>
      </c>
      <c r="I35" s="16">
        <f t="shared" si="23"/>
        <v>0</v>
      </c>
      <c r="J35" s="16">
        <f t="shared" si="23"/>
        <v>445.8333333333333</v>
      </c>
      <c r="K35" s="16">
        <f t="shared" si="23"/>
        <v>0</v>
      </c>
      <c r="L35" s="16">
        <f t="shared" si="23"/>
        <v>0</v>
      </c>
      <c r="M35" s="16">
        <f t="shared" si="23"/>
        <v>0</v>
      </c>
      <c r="N35" s="16">
        <f t="shared" si="23"/>
        <v>0</v>
      </c>
      <c r="O35" s="16">
        <f t="shared" si="23"/>
        <v>0</v>
      </c>
      <c r="P35" s="16">
        <f t="shared" si="23"/>
        <v>0</v>
      </c>
      <c r="Q35" s="16">
        <f t="shared" si="23"/>
        <v>0</v>
      </c>
      <c r="R35" s="16">
        <f t="shared" si="23"/>
        <v>0</v>
      </c>
      <c r="S35" s="16">
        <f t="shared" si="23"/>
        <v>26.452182320441988</v>
      </c>
      <c r="T35" s="16">
        <f t="shared" si="23"/>
        <v>0</v>
      </c>
      <c r="U35" s="16">
        <f t="shared" si="23"/>
        <v>17.11413540331122</v>
      </c>
      <c r="V35" s="16">
        <f t="shared" si="23"/>
        <v>0</v>
      </c>
      <c r="W35" s="16">
        <f t="shared" si="23"/>
        <v>14.995434312855833</v>
      </c>
      <c r="X35" s="16">
        <f t="shared" si="23"/>
        <v>0</v>
      </c>
      <c r="Y35" s="16">
        <f t="shared" si="23"/>
        <v>0</v>
      </c>
    </row>
    <row r="36" spans="1:25" ht="12.75">
      <c r="A36" s="70" t="s">
        <v>142</v>
      </c>
      <c r="B36" s="16">
        <f>IF(B173=0,0,B179*100/B173)</f>
        <v>0</v>
      </c>
      <c r="C36" s="16">
        <f aca="true" t="shared" si="24" ref="C36:Y36">IF(C173=0,0,C179*100/C173)</f>
        <v>0.016652842164361966</v>
      </c>
      <c r="D36" s="16">
        <f t="shared" si="24"/>
        <v>0</v>
      </c>
      <c r="E36" s="16">
        <f t="shared" si="24"/>
        <v>0</v>
      </c>
      <c r="F36" s="16">
        <f t="shared" si="24"/>
        <v>0</v>
      </c>
      <c r="G36" s="16">
        <f t="shared" si="24"/>
        <v>0</v>
      </c>
      <c r="H36" s="16">
        <f t="shared" si="24"/>
        <v>25.957986642289466</v>
      </c>
      <c r="I36" s="16">
        <f t="shared" si="24"/>
        <v>0</v>
      </c>
      <c r="J36" s="16">
        <f t="shared" si="24"/>
        <v>76.36363636363636</v>
      </c>
      <c r="K36" s="16">
        <f t="shared" si="24"/>
        <v>0</v>
      </c>
      <c r="L36" s="16">
        <f t="shared" si="24"/>
        <v>0</v>
      </c>
      <c r="M36" s="16">
        <f t="shared" si="24"/>
        <v>0</v>
      </c>
      <c r="N36" s="16">
        <f t="shared" si="24"/>
        <v>0</v>
      </c>
      <c r="O36" s="16">
        <f t="shared" si="24"/>
        <v>0</v>
      </c>
      <c r="P36" s="16">
        <f t="shared" si="24"/>
        <v>0</v>
      </c>
      <c r="Q36" s="16">
        <f t="shared" si="24"/>
        <v>0</v>
      </c>
      <c r="R36" s="16">
        <f t="shared" si="24"/>
        <v>0</v>
      </c>
      <c r="S36" s="16">
        <f t="shared" si="24"/>
        <v>0.25627155848228284</v>
      </c>
      <c r="T36" s="16">
        <f t="shared" si="24"/>
        <v>0</v>
      </c>
      <c r="U36" s="16">
        <f t="shared" si="24"/>
        <v>0</v>
      </c>
      <c r="V36" s="16">
        <f t="shared" si="24"/>
        <v>0</v>
      </c>
      <c r="W36" s="16">
        <f t="shared" si="24"/>
        <v>0</v>
      </c>
      <c r="X36" s="16">
        <f t="shared" si="24"/>
        <v>0</v>
      </c>
      <c r="Y36" s="16">
        <f t="shared" si="24"/>
        <v>0</v>
      </c>
    </row>
    <row r="37" spans="1:25" ht="12.75">
      <c r="A37" s="74" t="s">
        <v>143</v>
      </c>
      <c r="B37" s="75">
        <f>IF(+B5=0,0,+B168*100/B5)</f>
        <v>25.385581273883826</v>
      </c>
      <c r="C37" s="75">
        <f aca="true" t="shared" si="25" ref="C37:Y37">IF(+C5=0,0,+C168*100/C5)</f>
        <v>30.593618930441558</v>
      </c>
      <c r="D37" s="75">
        <f t="shared" si="25"/>
        <v>36.87703233947551</v>
      </c>
      <c r="E37" s="75">
        <f t="shared" si="25"/>
        <v>37.19969304057939</v>
      </c>
      <c r="F37" s="75">
        <f t="shared" si="25"/>
        <v>34.39115451392471</v>
      </c>
      <c r="G37" s="75">
        <f t="shared" si="25"/>
        <v>70.99192512992465</v>
      </c>
      <c r="H37" s="75">
        <f t="shared" si="25"/>
        <v>32.87088456391859</v>
      </c>
      <c r="I37" s="75">
        <f t="shared" si="25"/>
        <v>39.819607551434046</v>
      </c>
      <c r="J37" s="75">
        <f t="shared" si="25"/>
        <v>38.66172761418661</v>
      </c>
      <c r="K37" s="75">
        <f t="shared" si="25"/>
        <v>29.152280982888698</v>
      </c>
      <c r="L37" s="75">
        <f t="shared" si="25"/>
        <v>34.52119886296461</v>
      </c>
      <c r="M37" s="75">
        <f t="shared" si="25"/>
        <v>52.18665081521739</v>
      </c>
      <c r="N37" s="75">
        <f t="shared" si="25"/>
        <v>38.78001734743649</v>
      </c>
      <c r="O37" s="75">
        <f t="shared" si="25"/>
        <v>28.16184558529457</v>
      </c>
      <c r="P37" s="75">
        <f t="shared" si="25"/>
        <v>23.152377964284277</v>
      </c>
      <c r="Q37" s="75">
        <f t="shared" si="25"/>
        <v>17.77239509329134</v>
      </c>
      <c r="R37" s="75">
        <f t="shared" si="25"/>
        <v>35.78776447428963</v>
      </c>
      <c r="S37" s="75">
        <f t="shared" si="25"/>
        <v>31.356974782413666</v>
      </c>
      <c r="T37" s="75">
        <f t="shared" si="25"/>
        <v>43.756756725221514</v>
      </c>
      <c r="U37" s="75">
        <f t="shared" si="25"/>
        <v>29.72835832116726</v>
      </c>
      <c r="V37" s="75">
        <f t="shared" si="25"/>
        <v>29.55072009664889</v>
      </c>
      <c r="W37" s="75">
        <f t="shared" si="25"/>
        <v>24.934108854393536</v>
      </c>
      <c r="X37" s="75">
        <f t="shared" si="25"/>
        <v>41.37770204208944</v>
      </c>
      <c r="Y37" s="75">
        <f t="shared" si="25"/>
        <v>58.89561804089464</v>
      </c>
    </row>
    <row r="38" spans="1:25" ht="25.5">
      <c r="A38" s="68" t="s">
        <v>144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s="20" customFormat="1" ht="12.75">
      <c r="A39" s="72" t="s">
        <v>145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s="20" customFormat="1" ht="12.75">
      <c r="A40" s="69" t="s">
        <v>146</v>
      </c>
      <c r="B40" s="21">
        <v>1793890539</v>
      </c>
      <c r="C40" s="21">
        <v>66806936</v>
      </c>
      <c r="D40" s="21">
        <v>56714000</v>
      </c>
      <c r="E40" s="21">
        <v>87508100</v>
      </c>
      <c r="F40" s="21">
        <v>13368000</v>
      </c>
      <c r="G40" s="21">
        <v>915000</v>
      </c>
      <c r="H40" s="21">
        <v>33789665</v>
      </c>
      <c r="I40" s="21">
        <v>50326351</v>
      </c>
      <c r="J40" s="21">
        <v>20571000</v>
      </c>
      <c r="K40" s="21">
        <v>146450187</v>
      </c>
      <c r="L40" s="21">
        <v>45853000</v>
      </c>
      <c r="M40" s="21">
        <v>1660000</v>
      </c>
      <c r="N40" s="21">
        <v>79623797</v>
      </c>
      <c r="O40" s="21">
        <v>84008000</v>
      </c>
      <c r="P40" s="21">
        <v>67597000</v>
      </c>
      <c r="Q40" s="21">
        <v>450665000</v>
      </c>
      <c r="R40" s="21">
        <v>48292000</v>
      </c>
      <c r="S40" s="21">
        <v>46579350</v>
      </c>
      <c r="T40" s="21">
        <v>2200000</v>
      </c>
      <c r="U40" s="21">
        <v>106497000</v>
      </c>
      <c r="V40" s="21">
        <v>43636939</v>
      </c>
      <c r="W40" s="21">
        <v>185851620</v>
      </c>
      <c r="X40" s="21">
        <v>42103380</v>
      </c>
      <c r="Y40" s="21">
        <v>700000</v>
      </c>
    </row>
    <row r="41" spans="1:25" s="20" customFormat="1" ht="12.75">
      <c r="A41" s="70" t="s">
        <v>147</v>
      </c>
      <c r="B41" s="23">
        <v>525630539</v>
      </c>
      <c r="C41" s="23">
        <v>4310096</v>
      </c>
      <c r="D41" s="23">
        <v>1750000</v>
      </c>
      <c r="E41" s="23">
        <v>2143100</v>
      </c>
      <c r="F41" s="23">
        <v>280000</v>
      </c>
      <c r="G41" s="23">
        <v>0</v>
      </c>
      <c r="H41" s="23">
        <v>8559665</v>
      </c>
      <c r="I41" s="23">
        <v>0</v>
      </c>
      <c r="J41" s="23">
        <v>0</v>
      </c>
      <c r="K41" s="23">
        <v>30000000</v>
      </c>
      <c r="L41" s="23">
        <v>1100000</v>
      </c>
      <c r="M41" s="23">
        <v>1660000</v>
      </c>
      <c r="N41" s="23">
        <v>4468447</v>
      </c>
      <c r="O41" s="23">
        <v>6000000</v>
      </c>
      <c r="P41" s="23">
        <v>4824000</v>
      </c>
      <c r="Q41" s="23">
        <v>145800000</v>
      </c>
      <c r="R41" s="23">
        <v>265000</v>
      </c>
      <c r="S41" s="23">
        <v>3122750</v>
      </c>
      <c r="T41" s="23">
        <v>2200000</v>
      </c>
      <c r="U41" s="23">
        <v>811000</v>
      </c>
      <c r="V41" s="23">
        <v>0</v>
      </c>
      <c r="W41" s="23">
        <v>57617000</v>
      </c>
      <c r="X41" s="23">
        <v>16292380</v>
      </c>
      <c r="Y41" s="23">
        <v>700000</v>
      </c>
    </row>
    <row r="42" spans="1:25" s="20" customFormat="1" ht="12.75">
      <c r="A42" s="70" t="s">
        <v>148</v>
      </c>
      <c r="B42" s="23">
        <v>754004000</v>
      </c>
      <c r="C42" s="23">
        <v>62496840</v>
      </c>
      <c r="D42" s="23">
        <v>54964000</v>
      </c>
      <c r="E42" s="23">
        <v>85365000</v>
      </c>
      <c r="F42" s="23">
        <v>13088000</v>
      </c>
      <c r="G42" s="23">
        <v>915000</v>
      </c>
      <c r="H42" s="23">
        <v>25230000</v>
      </c>
      <c r="I42" s="23">
        <v>50326351</v>
      </c>
      <c r="J42" s="23">
        <v>20571000</v>
      </c>
      <c r="K42" s="23">
        <v>116450187</v>
      </c>
      <c r="L42" s="23">
        <v>44753000</v>
      </c>
      <c r="M42" s="23">
        <v>0</v>
      </c>
      <c r="N42" s="23">
        <v>45155350</v>
      </c>
      <c r="O42" s="23">
        <v>78008000</v>
      </c>
      <c r="P42" s="23">
        <v>62773000</v>
      </c>
      <c r="Q42" s="23">
        <v>304865000</v>
      </c>
      <c r="R42" s="23">
        <v>48027000</v>
      </c>
      <c r="S42" s="23">
        <v>43456600</v>
      </c>
      <c r="T42" s="23">
        <v>0</v>
      </c>
      <c r="U42" s="23">
        <v>105686000</v>
      </c>
      <c r="V42" s="23">
        <v>43636939</v>
      </c>
      <c r="W42" s="23">
        <v>96354620</v>
      </c>
      <c r="X42" s="23">
        <v>25811000</v>
      </c>
      <c r="Y42" s="23">
        <v>0</v>
      </c>
    </row>
    <row r="43" spans="1:25" ht="12.75">
      <c r="A43" s="70" t="s">
        <v>149</v>
      </c>
      <c r="B43" s="16">
        <f>IF((B41+B48)=0,0,B41*100/(B41+B48))</f>
        <v>50.54691250311492</v>
      </c>
      <c r="C43" s="16">
        <f aca="true" t="shared" si="26" ref="C43:Y43">IF((C41+C48)=0,0,C41*100/(C41+C48))</f>
        <v>100</v>
      </c>
      <c r="D43" s="16">
        <f t="shared" si="26"/>
        <v>100</v>
      </c>
      <c r="E43" s="16">
        <f t="shared" si="26"/>
        <v>100</v>
      </c>
      <c r="F43" s="16">
        <f t="shared" si="26"/>
        <v>100</v>
      </c>
      <c r="G43" s="16">
        <f t="shared" si="26"/>
        <v>0</v>
      </c>
      <c r="H43" s="16">
        <f t="shared" si="26"/>
        <v>100</v>
      </c>
      <c r="I43" s="16">
        <f t="shared" si="26"/>
        <v>0</v>
      </c>
      <c r="J43" s="16">
        <f t="shared" si="26"/>
        <v>0</v>
      </c>
      <c r="K43" s="16">
        <f t="shared" si="26"/>
        <v>100</v>
      </c>
      <c r="L43" s="16">
        <f t="shared" si="26"/>
        <v>100</v>
      </c>
      <c r="M43" s="16">
        <f t="shared" si="26"/>
        <v>100</v>
      </c>
      <c r="N43" s="16">
        <f t="shared" si="26"/>
        <v>12.963876788530682</v>
      </c>
      <c r="O43" s="16">
        <f t="shared" si="26"/>
        <v>100</v>
      </c>
      <c r="P43" s="16">
        <f t="shared" si="26"/>
        <v>100</v>
      </c>
      <c r="Q43" s="16">
        <f t="shared" si="26"/>
        <v>100</v>
      </c>
      <c r="R43" s="16">
        <f t="shared" si="26"/>
        <v>100</v>
      </c>
      <c r="S43" s="16">
        <f t="shared" si="26"/>
        <v>100</v>
      </c>
      <c r="T43" s="16">
        <f t="shared" si="26"/>
        <v>100</v>
      </c>
      <c r="U43" s="16">
        <f t="shared" si="26"/>
        <v>100</v>
      </c>
      <c r="V43" s="16">
        <f t="shared" si="26"/>
        <v>0</v>
      </c>
      <c r="W43" s="16">
        <f t="shared" si="26"/>
        <v>64.37869425790808</v>
      </c>
      <c r="X43" s="16">
        <f t="shared" si="26"/>
        <v>100</v>
      </c>
      <c r="Y43" s="16">
        <f t="shared" si="26"/>
        <v>100</v>
      </c>
    </row>
    <row r="44" spans="1:25" ht="12.75">
      <c r="A44" s="70" t="s">
        <v>150</v>
      </c>
      <c r="B44" s="16">
        <f>IF((B41+B48)=0,0,B48*100/(B41+B48))</f>
        <v>49.45308749688508</v>
      </c>
      <c r="C44" s="16">
        <f aca="true" t="shared" si="27" ref="C44:Y44">IF((C41+C48)=0,0,C48*100/(C41+C48))</f>
        <v>0</v>
      </c>
      <c r="D44" s="16">
        <f t="shared" si="27"/>
        <v>0</v>
      </c>
      <c r="E44" s="16">
        <f t="shared" si="27"/>
        <v>0</v>
      </c>
      <c r="F44" s="16">
        <f t="shared" si="27"/>
        <v>0</v>
      </c>
      <c r="G44" s="16">
        <f t="shared" si="27"/>
        <v>0</v>
      </c>
      <c r="H44" s="16">
        <f t="shared" si="27"/>
        <v>0</v>
      </c>
      <c r="I44" s="16">
        <f t="shared" si="27"/>
        <v>0</v>
      </c>
      <c r="J44" s="16">
        <f t="shared" si="27"/>
        <v>0</v>
      </c>
      <c r="K44" s="16">
        <f t="shared" si="27"/>
        <v>0</v>
      </c>
      <c r="L44" s="16">
        <f t="shared" si="27"/>
        <v>0</v>
      </c>
      <c r="M44" s="16">
        <f t="shared" si="27"/>
        <v>0</v>
      </c>
      <c r="N44" s="16">
        <f t="shared" si="27"/>
        <v>87.03612321146932</v>
      </c>
      <c r="O44" s="16">
        <f t="shared" si="27"/>
        <v>0</v>
      </c>
      <c r="P44" s="16">
        <f t="shared" si="27"/>
        <v>0</v>
      </c>
      <c r="Q44" s="16">
        <f t="shared" si="27"/>
        <v>0</v>
      </c>
      <c r="R44" s="16">
        <f t="shared" si="27"/>
        <v>0</v>
      </c>
      <c r="S44" s="16">
        <f t="shared" si="27"/>
        <v>0</v>
      </c>
      <c r="T44" s="16">
        <f t="shared" si="27"/>
        <v>0</v>
      </c>
      <c r="U44" s="16">
        <f t="shared" si="27"/>
        <v>0</v>
      </c>
      <c r="V44" s="16">
        <f t="shared" si="27"/>
        <v>0</v>
      </c>
      <c r="W44" s="16">
        <f t="shared" si="27"/>
        <v>35.62130574209191</v>
      </c>
      <c r="X44" s="16">
        <f t="shared" si="27"/>
        <v>0</v>
      </c>
      <c r="Y44" s="16">
        <f t="shared" si="27"/>
        <v>0</v>
      </c>
    </row>
    <row r="45" spans="1:25" ht="12.75">
      <c r="A45" s="70" t="s">
        <v>151</v>
      </c>
      <c r="B45" s="16">
        <f>IF((B41+B48+B42)=0,0,B42*100/(B41+B48+B42))</f>
        <v>42.0317730434276</v>
      </c>
      <c r="C45" s="16">
        <f aca="true" t="shared" si="28" ref="C45:Y45">IF((C41+C48+C42)=0,0,C42*100/(C41+C48+C42))</f>
        <v>93.54843036058412</v>
      </c>
      <c r="D45" s="16">
        <f t="shared" si="28"/>
        <v>96.91434213774377</v>
      </c>
      <c r="E45" s="16">
        <f t="shared" si="28"/>
        <v>97.55096956738862</v>
      </c>
      <c r="F45" s="16">
        <f t="shared" si="28"/>
        <v>97.90544584081388</v>
      </c>
      <c r="G45" s="16">
        <f t="shared" si="28"/>
        <v>100</v>
      </c>
      <c r="H45" s="16">
        <f t="shared" si="28"/>
        <v>74.66780153043838</v>
      </c>
      <c r="I45" s="16">
        <f t="shared" si="28"/>
        <v>100</v>
      </c>
      <c r="J45" s="16">
        <f t="shared" si="28"/>
        <v>100</v>
      </c>
      <c r="K45" s="16">
        <f t="shared" si="28"/>
        <v>79.51521905533654</v>
      </c>
      <c r="L45" s="16">
        <f t="shared" si="28"/>
        <v>97.60102937648573</v>
      </c>
      <c r="M45" s="16">
        <f t="shared" si="28"/>
        <v>0</v>
      </c>
      <c r="N45" s="16">
        <f t="shared" si="28"/>
        <v>56.71087250461065</v>
      </c>
      <c r="O45" s="16">
        <f t="shared" si="28"/>
        <v>92.85782306447005</v>
      </c>
      <c r="P45" s="16">
        <f t="shared" si="28"/>
        <v>92.86358862079678</v>
      </c>
      <c r="Q45" s="16">
        <f t="shared" si="28"/>
        <v>67.64780934840735</v>
      </c>
      <c r="R45" s="16">
        <f t="shared" si="28"/>
        <v>99.45125486623043</v>
      </c>
      <c r="S45" s="16">
        <f t="shared" si="28"/>
        <v>93.29584891158851</v>
      </c>
      <c r="T45" s="16">
        <f t="shared" si="28"/>
        <v>0</v>
      </c>
      <c r="U45" s="16">
        <f t="shared" si="28"/>
        <v>99.23847620120755</v>
      </c>
      <c r="V45" s="16">
        <f t="shared" si="28"/>
        <v>100</v>
      </c>
      <c r="W45" s="16">
        <f t="shared" si="28"/>
        <v>51.844918005019274</v>
      </c>
      <c r="X45" s="16">
        <f t="shared" si="28"/>
        <v>61.30386681544332</v>
      </c>
      <c r="Y45" s="16">
        <f t="shared" si="28"/>
        <v>0</v>
      </c>
    </row>
    <row r="46" spans="1:25" ht="12.75">
      <c r="A46" s="67" t="s">
        <v>152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69" t="s">
        <v>153</v>
      </c>
      <c r="B47" s="21">
        <v>605512000</v>
      </c>
      <c r="C47" s="21">
        <v>0</v>
      </c>
      <c r="D47" s="21">
        <v>2719000</v>
      </c>
      <c r="E47" s="21">
        <v>17685232</v>
      </c>
      <c r="F47" s="21">
        <v>201115</v>
      </c>
      <c r="G47" s="21">
        <v>0</v>
      </c>
      <c r="H47" s="21">
        <v>2975814</v>
      </c>
      <c r="I47" s="21">
        <v>942786</v>
      </c>
      <c r="J47" s="21">
        <v>13181980</v>
      </c>
      <c r="K47" s="21">
        <v>0</v>
      </c>
      <c r="L47" s="21">
        <v>0</v>
      </c>
      <c r="M47" s="21">
        <v>10967000</v>
      </c>
      <c r="N47" s="21">
        <v>36347875</v>
      </c>
      <c r="O47" s="21">
        <v>28000000</v>
      </c>
      <c r="P47" s="21">
        <v>10410778</v>
      </c>
      <c r="Q47" s="21">
        <v>11262000</v>
      </c>
      <c r="R47" s="21">
        <v>3558575</v>
      </c>
      <c r="S47" s="21">
        <v>3686000</v>
      </c>
      <c r="T47" s="21">
        <v>978555</v>
      </c>
      <c r="U47" s="21">
        <v>26782000</v>
      </c>
      <c r="V47" s="21">
        <v>1777000</v>
      </c>
      <c r="W47" s="21">
        <v>18498000</v>
      </c>
      <c r="X47" s="21">
        <v>2811059</v>
      </c>
      <c r="Y47" s="21">
        <v>15165000</v>
      </c>
    </row>
    <row r="48" spans="1:25" ht="12.75">
      <c r="A48" s="70" t="s">
        <v>154</v>
      </c>
      <c r="B48" s="23">
        <v>514256000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30000000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31880000</v>
      </c>
      <c r="X48" s="23">
        <v>0</v>
      </c>
      <c r="Y48" s="23">
        <v>0</v>
      </c>
    </row>
    <row r="49" spans="1:25" ht="12.75">
      <c r="A49" s="70" t="s">
        <v>155</v>
      </c>
      <c r="B49" s="23">
        <v>356076804</v>
      </c>
      <c r="C49" s="23">
        <v>0</v>
      </c>
      <c r="D49" s="23">
        <v>0</v>
      </c>
      <c r="E49" s="23">
        <v>2974887</v>
      </c>
      <c r="F49" s="23">
        <v>77000</v>
      </c>
      <c r="G49" s="23">
        <v>0</v>
      </c>
      <c r="H49" s="23">
        <v>3620984</v>
      </c>
      <c r="I49" s="23">
        <v>410542</v>
      </c>
      <c r="J49" s="23">
        <v>2511000</v>
      </c>
      <c r="K49" s="23">
        <v>168000000</v>
      </c>
      <c r="L49" s="23">
        <v>16000000</v>
      </c>
      <c r="M49" s="23">
        <v>4167864</v>
      </c>
      <c r="N49" s="23">
        <v>7147000</v>
      </c>
      <c r="O49" s="23">
        <v>14606264</v>
      </c>
      <c r="P49" s="23">
        <v>9836326</v>
      </c>
      <c r="Q49" s="23">
        <v>12000000</v>
      </c>
      <c r="R49" s="23">
        <v>10647317</v>
      </c>
      <c r="S49" s="23">
        <v>0</v>
      </c>
      <c r="T49" s="23">
        <v>75040</v>
      </c>
      <c r="U49" s="23">
        <v>7180000</v>
      </c>
      <c r="V49" s="23">
        <v>3200000</v>
      </c>
      <c r="W49" s="23">
        <v>6530770</v>
      </c>
      <c r="X49" s="23">
        <v>3198072</v>
      </c>
      <c r="Y49" s="23">
        <v>0</v>
      </c>
    </row>
    <row r="50" spans="1:25" ht="12.75">
      <c r="A50" s="70" t="s">
        <v>156</v>
      </c>
      <c r="B50" s="16">
        <f>IF(B47=0,0,B49*100/B47)</f>
        <v>58.805903764087255</v>
      </c>
      <c r="C50" s="16">
        <f aca="true" t="shared" si="29" ref="C50:Y50">IF(C47=0,0,C49*100/C47)</f>
        <v>0</v>
      </c>
      <c r="D50" s="16">
        <f t="shared" si="29"/>
        <v>0</v>
      </c>
      <c r="E50" s="16">
        <f t="shared" si="29"/>
        <v>16.82130604789352</v>
      </c>
      <c r="F50" s="16">
        <f t="shared" si="29"/>
        <v>38.28655246997986</v>
      </c>
      <c r="G50" s="16">
        <f t="shared" si="29"/>
        <v>0</v>
      </c>
      <c r="H50" s="16">
        <f t="shared" si="29"/>
        <v>121.68045449077127</v>
      </c>
      <c r="I50" s="16">
        <f t="shared" si="29"/>
        <v>43.545619048225156</v>
      </c>
      <c r="J50" s="16">
        <f t="shared" si="29"/>
        <v>19.048731677638717</v>
      </c>
      <c r="K50" s="16">
        <f t="shared" si="29"/>
        <v>0</v>
      </c>
      <c r="L50" s="16">
        <f t="shared" si="29"/>
        <v>0</v>
      </c>
      <c r="M50" s="16">
        <f t="shared" si="29"/>
        <v>38.003683778608554</v>
      </c>
      <c r="N50" s="16">
        <f t="shared" si="29"/>
        <v>19.66277258299144</v>
      </c>
      <c r="O50" s="16">
        <f t="shared" si="29"/>
        <v>52.16522857142857</v>
      </c>
      <c r="P50" s="16">
        <f t="shared" si="29"/>
        <v>94.48214148836907</v>
      </c>
      <c r="Q50" s="16">
        <f t="shared" si="29"/>
        <v>106.55301012253597</v>
      </c>
      <c r="R50" s="16">
        <f t="shared" si="29"/>
        <v>299.2017029288409</v>
      </c>
      <c r="S50" s="16">
        <f t="shared" si="29"/>
        <v>0</v>
      </c>
      <c r="T50" s="16">
        <f t="shared" si="29"/>
        <v>7.668449908283132</v>
      </c>
      <c r="U50" s="16">
        <f t="shared" si="29"/>
        <v>26.8090508550519</v>
      </c>
      <c r="V50" s="16">
        <f t="shared" si="29"/>
        <v>180.07878446820484</v>
      </c>
      <c r="W50" s="16">
        <f t="shared" si="29"/>
        <v>35.30527624608066</v>
      </c>
      <c r="X50" s="16">
        <f t="shared" si="29"/>
        <v>113.76751608557487</v>
      </c>
      <c r="Y50" s="16">
        <f t="shared" si="29"/>
        <v>0</v>
      </c>
    </row>
    <row r="51" spans="1:25" ht="12.75">
      <c r="A51" s="70" t="s">
        <v>157</v>
      </c>
      <c r="B51" s="16">
        <f>IF(B89=0,0,B49*100/B89)</f>
        <v>2.5977405531591904</v>
      </c>
      <c r="C51" s="16">
        <f aca="true" t="shared" si="30" ref="C51:Y51">IF(C89=0,0,C49*100/C89)</f>
        <v>0</v>
      </c>
      <c r="D51" s="16">
        <f t="shared" si="30"/>
        <v>0</v>
      </c>
      <c r="E51" s="16">
        <f t="shared" si="30"/>
        <v>0.6259574949037497</v>
      </c>
      <c r="F51" s="16">
        <f t="shared" si="30"/>
        <v>0.02656698027215746</v>
      </c>
      <c r="G51" s="16">
        <f t="shared" si="30"/>
        <v>0</v>
      </c>
      <c r="H51" s="16">
        <f t="shared" si="30"/>
        <v>0.6253256962232817</v>
      </c>
      <c r="I51" s="16">
        <f t="shared" si="30"/>
        <v>0.07185849821031745</v>
      </c>
      <c r="J51" s="16">
        <f t="shared" si="30"/>
        <v>0.6215725955489575</v>
      </c>
      <c r="K51" s="16">
        <f t="shared" si="30"/>
        <v>3.36</v>
      </c>
      <c r="L51" s="16">
        <f t="shared" si="30"/>
        <v>1.7777777777777777</v>
      </c>
      <c r="M51" s="16">
        <f t="shared" si="30"/>
        <v>5.803127219058493</v>
      </c>
      <c r="N51" s="16">
        <f t="shared" si="30"/>
        <v>0.2007349488149656</v>
      </c>
      <c r="O51" s="16">
        <f t="shared" si="30"/>
        <v>0.7799265939907258</v>
      </c>
      <c r="P51" s="16">
        <f t="shared" si="30"/>
        <v>1.6694751141208644</v>
      </c>
      <c r="Q51" s="16">
        <f t="shared" si="30"/>
        <v>0.44523481869852666</v>
      </c>
      <c r="R51" s="16">
        <f t="shared" si="30"/>
        <v>1.767138770225309</v>
      </c>
      <c r="S51" s="16">
        <f t="shared" si="30"/>
        <v>0</v>
      </c>
      <c r="T51" s="16">
        <f t="shared" si="30"/>
        <v>1.1344482996806038</v>
      </c>
      <c r="U51" s="16">
        <f t="shared" si="30"/>
        <v>0.20962206134977923</v>
      </c>
      <c r="V51" s="16">
        <f t="shared" si="30"/>
        <v>0.29763817596536385</v>
      </c>
      <c r="W51" s="16">
        <f t="shared" si="30"/>
        <v>0.6107261922017684</v>
      </c>
      <c r="X51" s="16">
        <f t="shared" si="30"/>
        <v>0.2887631605554069</v>
      </c>
      <c r="Y51" s="16">
        <f t="shared" si="30"/>
        <v>0</v>
      </c>
    </row>
    <row r="52" spans="1:25" ht="12.75">
      <c r="A52" s="70" t="s">
        <v>158</v>
      </c>
      <c r="B52" s="16">
        <f>IF(B6=0,0,B49*100/B6)</f>
        <v>5.73676598234239</v>
      </c>
      <c r="C52" s="16">
        <f aca="true" t="shared" si="31" ref="C52:Y52">IF(C6=0,0,C49*100/C6)</f>
        <v>0</v>
      </c>
      <c r="D52" s="16">
        <f t="shared" si="31"/>
        <v>0</v>
      </c>
      <c r="E52" s="16">
        <f t="shared" si="31"/>
        <v>1.7663920641083002</v>
      </c>
      <c r="F52" s="16">
        <f t="shared" si="31"/>
        <v>0.07731917354840782</v>
      </c>
      <c r="G52" s="16">
        <f t="shared" si="31"/>
        <v>0</v>
      </c>
      <c r="H52" s="16">
        <f t="shared" si="31"/>
        <v>1.4151650436196948</v>
      </c>
      <c r="I52" s="16">
        <f t="shared" si="31"/>
        <v>0.46752139434621415</v>
      </c>
      <c r="J52" s="16">
        <f t="shared" si="31"/>
        <v>1.6459006788674992</v>
      </c>
      <c r="K52" s="16">
        <f t="shared" si="31"/>
        <v>8.123513323925925</v>
      </c>
      <c r="L52" s="16">
        <f t="shared" si="31"/>
        <v>3.364663332869914</v>
      </c>
      <c r="M52" s="16">
        <f t="shared" si="31"/>
        <v>3.489553348802461</v>
      </c>
      <c r="N52" s="16">
        <f t="shared" si="31"/>
        <v>1.7603473293606133</v>
      </c>
      <c r="O52" s="16">
        <f t="shared" si="31"/>
        <v>2.2647579577013843</v>
      </c>
      <c r="P52" s="16">
        <f t="shared" si="31"/>
        <v>3.1348578246793255</v>
      </c>
      <c r="Q52" s="16">
        <f t="shared" si="31"/>
        <v>0.6143390921616353</v>
      </c>
      <c r="R52" s="16">
        <f t="shared" si="31"/>
        <v>7.226679386474476</v>
      </c>
      <c r="S52" s="16">
        <f t="shared" si="31"/>
        <v>0</v>
      </c>
      <c r="T52" s="16">
        <f t="shared" si="31"/>
        <v>0.06894240232538754</v>
      </c>
      <c r="U52" s="16">
        <f t="shared" si="31"/>
        <v>1.0788713368576623</v>
      </c>
      <c r="V52" s="16">
        <f t="shared" si="31"/>
        <v>0.47901945245004873</v>
      </c>
      <c r="W52" s="16">
        <f t="shared" si="31"/>
        <v>0.700747349601538</v>
      </c>
      <c r="X52" s="16">
        <f t="shared" si="31"/>
        <v>1.875063354519411</v>
      </c>
      <c r="Y52" s="16">
        <f t="shared" si="31"/>
        <v>0</v>
      </c>
    </row>
    <row r="53" spans="1:25" ht="12.75">
      <c r="A53" s="70" t="s">
        <v>159</v>
      </c>
      <c r="B53" s="16">
        <f>IF(B89=0,0,B47*100/B89)</f>
        <v>4.417482577226591</v>
      </c>
      <c r="C53" s="16">
        <f aca="true" t="shared" si="32" ref="C53:Y53">IF(C89=0,0,C47*100/C89)</f>
        <v>0</v>
      </c>
      <c r="D53" s="16">
        <f t="shared" si="32"/>
        <v>1.8481542342960384</v>
      </c>
      <c r="E53" s="16">
        <f t="shared" si="32"/>
        <v>3.721218157029706</v>
      </c>
      <c r="F53" s="16">
        <f t="shared" si="32"/>
        <v>0.0693898472394149</v>
      </c>
      <c r="G53" s="16">
        <f t="shared" si="32"/>
        <v>0</v>
      </c>
      <c r="H53" s="16">
        <f t="shared" si="32"/>
        <v>0.5139080872439615</v>
      </c>
      <c r="I53" s="16">
        <f t="shared" si="32"/>
        <v>0.16501889232700273</v>
      </c>
      <c r="J53" s="16">
        <f t="shared" si="32"/>
        <v>3.263065520937653</v>
      </c>
      <c r="K53" s="16">
        <f t="shared" si="32"/>
        <v>0</v>
      </c>
      <c r="L53" s="16">
        <f t="shared" si="32"/>
        <v>0</v>
      </c>
      <c r="M53" s="16">
        <f t="shared" si="32"/>
        <v>15.269907130226535</v>
      </c>
      <c r="N53" s="16">
        <f t="shared" si="32"/>
        <v>1.0208883206461126</v>
      </c>
      <c r="O53" s="16">
        <f t="shared" si="32"/>
        <v>1.4951081694634798</v>
      </c>
      <c r="P53" s="16">
        <f t="shared" si="32"/>
        <v>1.7669742533581119</v>
      </c>
      <c r="Q53" s="16">
        <f t="shared" si="32"/>
        <v>0.4178528773485673</v>
      </c>
      <c r="R53" s="16">
        <f t="shared" si="32"/>
        <v>0.590617885168116</v>
      </c>
      <c r="S53" s="16">
        <f t="shared" si="32"/>
        <v>0.28400862492740664</v>
      </c>
      <c r="T53" s="16">
        <f t="shared" si="32"/>
        <v>14.793710766177416</v>
      </c>
      <c r="U53" s="16">
        <f t="shared" si="32"/>
        <v>0.7819078059985776</v>
      </c>
      <c r="V53" s="16">
        <f t="shared" si="32"/>
        <v>0.16528219959076612</v>
      </c>
      <c r="W53" s="16">
        <f t="shared" si="32"/>
        <v>1.7298439699068122</v>
      </c>
      <c r="X53" s="16">
        <f t="shared" si="32"/>
        <v>0.2538186386509502</v>
      </c>
      <c r="Y53" s="16">
        <f t="shared" si="32"/>
        <v>47.65870521684475</v>
      </c>
    </row>
    <row r="54" spans="1:25" ht="12.75">
      <c r="A54" s="70" t="s">
        <v>160</v>
      </c>
      <c r="B54" s="16">
        <f>IF(+(B5-B163)=0,0,+B49*100/(B5-B163))</f>
        <v>5.813506371324008</v>
      </c>
      <c r="C54" s="16">
        <f aca="true" t="shared" si="33" ref="C54:Y54">IF(+(C5-C163)=0,0,+C49*100/(C5-C163))</f>
        <v>0</v>
      </c>
      <c r="D54" s="16">
        <f t="shared" si="33"/>
        <v>0</v>
      </c>
      <c r="E54" s="16">
        <f t="shared" si="33"/>
        <v>3.2554622356906084</v>
      </c>
      <c r="F54" s="16">
        <f t="shared" si="33"/>
        <v>0.1392179318771222</v>
      </c>
      <c r="G54" s="16">
        <f t="shared" si="33"/>
        <v>0</v>
      </c>
      <c r="H54" s="16">
        <f t="shared" si="33"/>
        <v>3.207166114419332</v>
      </c>
      <c r="I54" s="16">
        <f t="shared" si="33"/>
        <v>1.0686449682175072</v>
      </c>
      <c r="J54" s="16">
        <f t="shared" si="33"/>
        <v>3.89943071572723</v>
      </c>
      <c r="K54" s="16">
        <f t="shared" si="33"/>
        <v>10.8658049711645</v>
      </c>
      <c r="L54" s="16">
        <f t="shared" si="33"/>
        <v>7.087820030468235</v>
      </c>
      <c r="M54" s="16">
        <f t="shared" si="33"/>
        <v>199.89755395683454</v>
      </c>
      <c r="N54" s="16">
        <f t="shared" si="33"/>
        <v>3.0055394526991295</v>
      </c>
      <c r="O54" s="16">
        <f t="shared" si="33"/>
        <v>2.826061649805623</v>
      </c>
      <c r="P54" s="16">
        <f t="shared" si="33"/>
        <v>4.337655937333162</v>
      </c>
      <c r="Q54" s="16">
        <f t="shared" si="33"/>
        <v>0.7845010628057567</v>
      </c>
      <c r="R54" s="16">
        <f t="shared" si="33"/>
        <v>12.65954827363419</v>
      </c>
      <c r="S54" s="16">
        <f t="shared" si="33"/>
        <v>0</v>
      </c>
      <c r="T54" s="16">
        <f t="shared" si="33"/>
        <v>1.2000000639658883</v>
      </c>
      <c r="U54" s="16">
        <f t="shared" si="33"/>
        <v>1.4279595737484987</v>
      </c>
      <c r="V54" s="16">
        <f t="shared" si="33"/>
        <v>0.869444534709693</v>
      </c>
      <c r="W54" s="16">
        <f t="shared" si="33"/>
        <v>0.8499587506256969</v>
      </c>
      <c r="X54" s="16">
        <f t="shared" si="33"/>
        <v>3.0557720011992346</v>
      </c>
      <c r="Y54" s="16">
        <f t="shared" si="33"/>
        <v>0</v>
      </c>
    </row>
    <row r="55" spans="1:25" ht="12.75">
      <c r="A55" s="70" t="s">
        <v>161</v>
      </c>
      <c r="B55" s="16">
        <f>IF(+(B40-B42-B185)=0,0,+B191*100/(B40-B42-B185))</f>
        <v>16.978534206044387</v>
      </c>
      <c r="C55" s="16">
        <f aca="true" t="shared" si="34" ref="C55:Y55">IF(+(C40-C42-C185)=0,0,+C191*100/(C40-C42-C185))</f>
        <v>0</v>
      </c>
      <c r="D55" s="16">
        <f t="shared" si="34"/>
        <v>0</v>
      </c>
      <c r="E55" s="16">
        <f t="shared" si="34"/>
        <v>0</v>
      </c>
      <c r="F55" s="16">
        <f t="shared" si="34"/>
        <v>0</v>
      </c>
      <c r="G55" s="16">
        <f t="shared" si="34"/>
        <v>0</v>
      </c>
      <c r="H55" s="16">
        <f t="shared" si="34"/>
        <v>0</v>
      </c>
      <c r="I55" s="16">
        <f t="shared" si="34"/>
        <v>0</v>
      </c>
      <c r="J55" s="16">
        <f t="shared" si="34"/>
        <v>0</v>
      </c>
      <c r="K55" s="16">
        <f t="shared" si="34"/>
        <v>0</v>
      </c>
      <c r="L55" s="16">
        <f t="shared" si="34"/>
        <v>0</v>
      </c>
      <c r="M55" s="16">
        <f t="shared" si="34"/>
        <v>0</v>
      </c>
      <c r="N55" s="16">
        <f t="shared" si="34"/>
        <v>87.03612321146932</v>
      </c>
      <c r="O55" s="16">
        <f t="shared" si="34"/>
        <v>0</v>
      </c>
      <c r="P55" s="16">
        <f t="shared" si="34"/>
        <v>0</v>
      </c>
      <c r="Q55" s="16">
        <f t="shared" si="34"/>
        <v>0</v>
      </c>
      <c r="R55" s="16">
        <f t="shared" si="34"/>
        <v>0</v>
      </c>
      <c r="S55" s="16">
        <f t="shared" si="34"/>
        <v>0</v>
      </c>
      <c r="T55" s="16">
        <f t="shared" si="34"/>
        <v>0</v>
      </c>
      <c r="U55" s="16">
        <f t="shared" si="34"/>
        <v>0</v>
      </c>
      <c r="V55" s="16">
        <f t="shared" si="34"/>
        <v>0</v>
      </c>
      <c r="W55" s="16">
        <f t="shared" si="34"/>
        <v>35.62130574209191</v>
      </c>
      <c r="X55" s="16">
        <f t="shared" si="34"/>
        <v>0</v>
      </c>
      <c r="Y55" s="16">
        <f t="shared" si="34"/>
        <v>0</v>
      </c>
    </row>
    <row r="56" spans="1:25" ht="12.75">
      <c r="A56" s="70" t="s">
        <v>162</v>
      </c>
      <c r="B56" s="16">
        <f>IF(B186=0,0,B47*100/B186)</f>
        <v>4.33742057750063</v>
      </c>
      <c r="C56" s="16">
        <f aca="true" t="shared" si="35" ref="C56:Y56">IF(C186=0,0,C47*100/C186)</f>
        <v>0</v>
      </c>
      <c r="D56" s="16">
        <f t="shared" si="35"/>
        <v>-182.00621860158444</v>
      </c>
      <c r="E56" s="16">
        <f t="shared" si="35"/>
        <v>4.128996883674355</v>
      </c>
      <c r="F56" s="16">
        <f t="shared" si="35"/>
        <v>0.07886040710399517</v>
      </c>
      <c r="G56" s="16">
        <f t="shared" si="35"/>
        <v>0</v>
      </c>
      <c r="H56" s="16">
        <f t="shared" si="35"/>
        <v>0.4482287133080234</v>
      </c>
      <c r="I56" s="16">
        <f t="shared" si="35"/>
        <v>0.1558152771023148</v>
      </c>
      <c r="J56" s="16">
        <f t="shared" si="35"/>
        <v>3.241233836568475</v>
      </c>
      <c r="K56" s="16">
        <f t="shared" si="35"/>
        <v>0</v>
      </c>
      <c r="L56" s="16">
        <f t="shared" si="35"/>
        <v>0</v>
      </c>
      <c r="M56" s="16">
        <f t="shared" si="35"/>
        <v>15.77690503934516</v>
      </c>
      <c r="N56" s="16">
        <f t="shared" si="35"/>
        <v>0.9969078526225472</v>
      </c>
      <c r="O56" s="16">
        <f t="shared" si="35"/>
        <v>1.5824428812325142</v>
      </c>
      <c r="P56" s="16">
        <f t="shared" si="35"/>
        <v>1.6542154809142586</v>
      </c>
      <c r="Q56" s="16">
        <f t="shared" si="35"/>
        <v>0.3810421335481667</v>
      </c>
      <c r="R56" s="16">
        <f t="shared" si="35"/>
        <v>0.6044566073577545</v>
      </c>
      <c r="S56" s="16">
        <f t="shared" si="35"/>
        <v>0.27799727382116723</v>
      </c>
      <c r="T56" s="16">
        <f t="shared" si="35"/>
        <v>9.816678688120028</v>
      </c>
      <c r="U56" s="16">
        <f t="shared" si="35"/>
        <v>0.7652209889185532</v>
      </c>
      <c r="V56" s="16">
        <f t="shared" si="35"/>
        <v>0.0961959855109141</v>
      </c>
      <c r="W56" s="16">
        <f t="shared" si="35"/>
        <v>1.6984432314310243</v>
      </c>
      <c r="X56" s="16">
        <f t="shared" si="35"/>
        <v>0.22229832276296285</v>
      </c>
      <c r="Y56" s="16">
        <f t="shared" si="35"/>
        <v>23.05482076074067</v>
      </c>
    </row>
    <row r="57" spans="1:25" ht="12.75">
      <c r="A57" s="70" t="s">
        <v>163</v>
      </c>
      <c r="B57" s="25">
        <f>IF(B188=0,0,B187/B188)</f>
        <v>1.8089533477171604</v>
      </c>
      <c r="C57" s="25">
        <f aca="true" t="shared" si="36" ref="C57:Y57">IF(C188=0,0,C187/C188)</f>
        <v>4.159972477853272</v>
      </c>
      <c r="D57" s="25">
        <f t="shared" si="36"/>
        <v>0.23454258382662255</v>
      </c>
      <c r="E57" s="25">
        <f t="shared" si="36"/>
        <v>0.6962528086775484</v>
      </c>
      <c r="F57" s="25">
        <f t="shared" si="36"/>
        <v>0.215276277155421</v>
      </c>
      <c r="G57" s="25">
        <f t="shared" si="36"/>
        <v>0.015104895104895105</v>
      </c>
      <c r="H57" s="25">
        <f t="shared" si="36"/>
        <v>1.377124208099683</v>
      </c>
      <c r="I57" s="25">
        <f t="shared" si="36"/>
        <v>1.3140443403841695</v>
      </c>
      <c r="J57" s="25">
        <f t="shared" si="36"/>
        <v>1.432900432900433</v>
      </c>
      <c r="K57" s="25">
        <f t="shared" si="36"/>
        <v>1.5422243135536076</v>
      </c>
      <c r="L57" s="25">
        <f t="shared" si="36"/>
        <v>0.7735709500446031</v>
      </c>
      <c r="M57" s="25">
        <f t="shared" si="36"/>
        <v>2.9171989315991174</v>
      </c>
      <c r="N57" s="25">
        <f t="shared" si="36"/>
        <v>2.119701720764698</v>
      </c>
      <c r="O57" s="25">
        <f t="shared" si="36"/>
        <v>0.5864736155447606</v>
      </c>
      <c r="P57" s="25">
        <f t="shared" si="36"/>
        <v>1.5162773087004888</v>
      </c>
      <c r="Q57" s="25">
        <f t="shared" si="36"/>
        <v>2.192241181970049</v>
      </c>
      <c r="R57" s="25">
        <f t="shared" si="36"/>
        <v>9.120330141201507</v>
      </c>
      <c r="S57" s="25">
        <f t="shared" si="36"/>
        <v>1.0336647885727606</v>
      </c>
      <c r="T57" s="25">
        <f t="shared" si="36"/>
        <v>1.2214503371238805</v>
      </c>
      <c r="U57" s="25">
        <f t="shared" si="36"/>
        <v>2.0886670858220686</v>
      </c>
      <c r="V57" s="25">
        <f t="shared" si="36"/>
        <v>3.7166859045435277</v>
      </c>
      <c r="W57" s="25">
        <f t="shared" si="36"/>
        <v>1.2622393314749145</v>
      </c>
      <c r="X57" s="25">
        <f t="shared" si="36"/>
        <v>1.9349119929110286</v>
      </c>
      <c r="Y57" s="25">
        <f t="shared" si="36"/>
        <v>2.5716763005780345</v>
      </c>
    </row>
    <row r="58" spans="1:25" ht="12.75">
      <c r="A58" s="70" t="s">
        <v>164</v>
      </c>
      <c r="B58" s="25">
        <f>IF(B188=0,0,B189/B188)</f>
        <v>0.3608999609815763</v>
      </c>
      <c r="C58" s="25">
        <f aca="true" t="shared" si="37" ref="C58:Y58">IF(C188=0,0,C189/C188)</f>
        <v>1.370516900318225</v>
      </c>
      <c r="D58" s="25">
        <f t="shared" si="37"/>
        <v>0.001278566419556346</v>
      </c>
      <c r="E58" s="25">
        <f t="shared" si="37"/>
        <v>0.003448266290157367</v>
      </c>
      <c r="F58" s="25">
        <f t="shared" si="37"/>
        <v>0.10403958635698198</v>
      </c>
      <c r="G58" s="25">
        <f t="shared" si="37"/>
        <v>0</v>
      </c>
      <c r="H58" s="25">
        <f t="shared" si="37"/>
        <v>0.20532699977150437</v>
      </c>
      <c r="I58" s="25">
        <f t="shared" si="37"/>
        <v>0.3250673512594101</v>
      </c>
      <c r="J58" s="25">
        <f t="shared" si="37"/>
        <v>0.6926406926406926</v>
      </c>
      <c r="K58" s="25">
        <f t="shared" si="37"/>
        <v>0.012558327714093055</v>
      </c>
      <c r="L58" s="25">
        <f t="shared" si="37"/>
        <v>0.20042197591436217</v>
      </c>
      <c r="M58" s="25">
        <f t="shared" si="37"/>
        <v>2.9171989315991174</v>
      </c>
      <c r="N58" s="25">
        <f t="shared" si="37"/>
        <v>0.09976976819822958</v>
      </c>
      <c r="O58" s="25">
        <f t="shared" si="37"/>
        <v>0.003122831367106176</v>
      </c>
      <c r="P58" s="25">
        <f t="shared" si="37"/>
        <v>0.019697357244038767</v>
      </c>
      <c r="Q58" s="25">
        <f t="shared" si="37"/>
        <v>0.014129667516065349</v>
      </c>
      <c r="R58" s="25">
        <f t="shared" si="37"/>
        <v>-0.7043965145371409</v>
      </c>
      <c r="S58" s="25">
        <f t="shared" si="37"/>
        <v>0.08084185294195356</v>
      </c>
      <c r="T58" s="25">
        <f t="shared" si="37"/>
        <v>0.9953424757792273</v>
      </c>
      <c r="U58" s="25">
        <f t="shared" si="37"/>
        <v>0.036419364979566174</v>
      </c>
      <c r="V58" s="25">
        <f t="shared" si="37"/>
        <v>0.867924705540092</v>
      </c>
      <c r="W58" s="25">
        <f t="shared" si="37"/>
        <v>0.0010050632431304876</v>
      </c>
      <c r="X58" s="25">
        <f t="shared" si="37"/>
        <v>0.0019281634764268141</v>
      </c>
      <c r="Y58" s="25">
        <f t="shared" si="37"/>
        <v>2.4265895953757224</v>
      </c>
    </row>
    <row r="59" spans="1:25" ht="12.75">
      <c r="A59" s="70" t="s">
        <v>165</v>
      </c>
      <c r="B59" s="16">
        <f>IF(B5=0,0,(B176+B181)*100/B5)</f>
        <v>11.161691888046288</v>
      </c>
      <c r="C59" s="16">
        <f aca="true" t="shared" si="38" ref="C59:Y59">IF(C5=0,0,(C176+C181)*100/C5)</f>
        <v>14.293607366160904</v>
      </c>
      <c r="D59" s="16">
        <f t="shared" si="38"/>
        <v>29.902103872432445</v>
      </c>
      <c r="E59" s="16">
        <f t="shared" si="38"/>
        <v>20.30004122615264</v>
      </c>
      <c r="F59" s="16">
        <f t="shared" si="38"/>
        <v>1.7755623804074554</v>
      </c>
      <c r="G59" s="16">
        <f t="shared" si="38"/>
        <v>6.305282881262065</v>
      </c>
      <c r="H59" s="16">
        <f t="shared" si="38"/>
        <v>16.25909718915899</v>
      </c>
      <c r="I59" s="16">
        <f t="shared" si="38"/>
        <v>3.081924965946285</v>
      </c>
      <c r="J59" s="16">
        <f t="shared" si="38"/>
        <v>16.576668694785667</v>
      </c>
      <c r="K59" s="16">
        <f t="shared" si="38"/>
        <v>18.4706588024111</v>
      </c>
      <c r="L59" s="16">
        <f t="shared" si="38"/>
        <v>27.264886060066768</v>
      </c>
      <c r="M59" s="16">
        <f t="shared" si="38"/>
        <v>8.180197010869565</v>
      </c>
      <c r="N59" s="16">
        <f t="shared" si="38"/>
        <v>6.928642688254803</v>
      </c>
      <c r="O59" s="16">
        <f t="shared" si="38"/>
        <v>13.945894427826243</v>
      </c>
      <c r="P59" s="16">
        <f t="shared" si="38"/>
        <v>20.96942190655052</v>
      </c>
      <c r="Q59" s="16">
        <f t="shared" si="38"/>
        <v>8.818462975879468</v>
      </c>
      <c r="R59" s="16">
        <f t="shared" si="38"/>
        <v>3.2129397756912823</v>
      </c>
      <c r="S59" s="16">
        <f t="shared" si="38"/>
        <v>1.8255196351526723</v>
      </c>
      <c r="T59" s="16">
        <f t="shared" si="38"/>
        <v>0.549751175378143</v>
      </c>
      <c r="U59" s="16">
        <f t="shared" si="38"/>
        <v>4.3410852852744855</v>
      </c>
      <c r="V59" s="16">
        <f t="shared" si="38"/>
        <v>18.085496471745707</v>
      </c>
      <c r="W59" s="16">
        <f t="shared" si="38"/>
        <v>8.098349967484703</v>
      </c>
      <c r="X59" s="16">
        <f t="shared" si="38"/>
        <v>2.511683036489079</v>
      </c>
      <c r="Y59" s="16">
        <f t="shared" si="38"/>
        <v>3.940149476716094</v>
      </c>
    </row>
    <row r="60" spans="1:25" ht="12.75">
      <c r="A60" s="70" t="s">
        <v>166</v>
      </c>
      <c r="B60" s="25">
        <f>IF(+(B180+B193)=0,0,+(B5-B163)/(B180+B193))</f>
        <v>13.414465408627343</v>
      </c>
      <c r="C60" s="25">
        <f aca="true" t="shared" si="39" ref="C60:Y60">IF(+(C180+C193)=0,0,+(C5-C163)/(C180+C193))</f>
        <v>26.75625202156334</v>
      </c>
      <c r="D60" s="25">
        <f t="shared" si="39"/>
        <v>0</v>
      </c>
      <c r="E60" s="25">
        <f t="shared" si="39"/>
        <v>15.137044806489648</v>
      </c>
      <c r="F60" s="25">
        <f t="shared" si="39"/>
        <v>239.43275757575756</v>
      </c>
      <c r="G60" s="25">
        <f t="shared" si="39"/>
        <v>0</v>
      </c>
      <c r="H60" s="25">
        <f t="shared" si="39"/>
        <v>21.159970118170417</v>
      </c>
      <c r="I60" s="25">
        <f t="shared" si="39"/>
        <v>29.25436183757638</v>
      </c>
      <c r="J60" s="25">
        <f t="shared" si="39"/>
        <v>63.56763573543929</v>
      </c>
      <c r="K60" s="25">
        <f t="shared" si="39"/>
        <v>13.609623382567822</v>
      </c>
      <c r="L60" s="25">
        <f t="shared" si="39"/>
        <v>18.79281475430744</v>
      </c>
      <c r="M60" s="25">
        <f t="shared" si="39"/>
        <v>0.5166180029852344</v>
      </c>
      <c r="N60" s="25">
        <f t="shared" si="39"/>
        <v>9.299737473560809</v>
      </c>
      <c r="O60" s="25">
        <f t="shared" si="39"/>
        <v>14.555430853054663</v>
      </c>
      <c r="P60" s="25">
        <f t="shared" si="39"/>
        <v>10.656252828349064</v>
      </c>
      <c r="Q60" s="25">
        <f t="shared" si="39"/>
        <v>53.67138895889863</v>
      </c>
      <c r="R60" s="25">
        <f t="shared" si="39"/>
        <v>4.501536371843841</v>
      </c>
      <c r="S60" s="25">
        <f t="shared" si="39"/>
        <v>19.346023417172592</v>
      </c>
      <c r="T60" s="25">
        <f t="shared" si="39"/>
        <v>2.457105304518664</v>
      </c>
      <c r="U60" s="25">
        <f t="shared" si="39"/>
        <v>56.04272793134195</v>
      </c>
      <c r="V60" s="25">
        <f t="shared" si="39"/>
        <v>56.009422886261106</v>
      </c>
      <c r="W60" s="25">
        <f t="shared" si="39"/>
        <v>35.49759395717355</v>
      </c>
      <c r="X60" s="25">
        <f t="shared" si="39"/>
        <v>5.433595267797418</v>
      </c>
      <c r="Y60" s="25">
        <f t="shared" si="39"/>
        <v>1.0444066243746435</v>
      </c>
    </row>
    <row r="61" spans="1:25" ht="12.75">
      <c r="A61" s="67" t="s">
        <v>167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>
      <c r="A62" s="68" t="s">
        <v>168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.75">
      <c r="A63" s="67" t="s">
        <v>169</v>
      </c>
      <c r="B63" s="6">
        <v>1051356294</v>
      </c>
      <c r="C63" s="6">
        <v>62045968</v>
      </c>
      <c r="D63" s="6">
        <v>50590000</v>
      </c>
      <c r="E63" s="6">
        <v>70922026</v>
      </c>
      <c r="F63" s="6">
        <v>818000</v>
      </c>
      <c r="G63" s="6">
        <v>0</v>
      </c>
      <c r="H63" s="6">
        <v>3024614</v>
      </c>
      <c r="I63" s="6">
        <v>46493971</v>
      </c>
      <c r="J63" s="6">
        <v>10161000</v>
      </c>
      <c r="K63" s="6">
        <v>33021000</v>
      </c>
      <c r="L63" s="6">
        <v>21598000</v>
      </c>
      <c r="M63" s="6">
        <v>0</v>
      </c>
      <c r="N63" s="6">
        <v>30128973</v>
      </c>
      <c r="O63" s="6">
        <v>59090408</v>
      </c>
      <c r="P63" s="6">
        <v>41069822</v>
      </c>
      <c r="Q63" s="6">
        <v>193727840</v>
      </c>
      <c r="R63" s="6">
        <v>37393975</v>
      </c>
      <c r="S63" s="6">
        <v>25750000</v>
      </c>
      <c r="T63" s="6">
        <v>0</v>
      </c>
      <c r="U63" s="6">
        <v>78642000</v>
      </c>
      <c r="V63" s="6">
        <v>10429000</v>
      </c>
      <c r="W63" s="6">
        <v>99920770</v>
      </c>
      <c r="X63" s="6">
        <v>20543195</v>
      </c>
      <c r="Y63" s="6">
        <v>0</v>
      </c>
    </row>
    <row r="64" spans="1:25" ht="12.75">
      <c r="A64" s="70" t="s">
        <v>170</v>
      </c>
      <c r="B64" s="23">
        <v>325356848</v>
      </c>
      <c r="C64" s="23">
        <v>5432000</v>
      </c>
      <c r="D64" s="23">
        <v>7006000</v>
      </c>
      <c r="E64" s="23">
        <v>1865426</v>
      </c>
      <c r="F64" s="23">
        <v>168000</v>
      </c>
      <c r="G64" s="23">
        <v>0</v>
      </c>
      <c r="H64" s="23">
        <v>2310000</v>
      </c>
      <c r="I64" s="23">
        <v>5724061</v>
      </c>
      <c r="J64" s="23">
        <v>4500000</v>
      </c>
      <c r="K64" s="23">
        <v>2240000</v>
      </c>
      <c r="L64" s="23">
        <v>16790000</v>
      </c>
      <c r="M64" s="23">
        <v>0</v>
      </c>
      <c r="N64" s="23">
        <v>13800000</v>
      </c>
      <c r="O64" s="23">
        <v>7000000</v>
      </c>
      <c r="P64" s="23">
        <v>3240000</v>
      </c>
      <c r="Q64" s="23">
        <v>31340166</v>
      </c>
      <c r="R64" s="23">
        <v>7600000</v>
      </c>
      <c r="S64" s="23">
        <v>3600000</v>
      </c>
      <c r="T64" s="23">
        <v>0</v>
      </c>
      <c r="U64" s="23">
        <v>14044000</v>
      </c>
      <c r="V64" s="23">
        <v>3000000</v>
      </c>
      <c r="W64" s="23">
        <v>52860000</v>
      </c>
      <c r="X64" s="23">
        <v>4100000</v>
      </c>
      <c r="Y64" s="23">
        <v>0</v>
      </c>
    </row>
    <row r="65" spans="1:25" ht="12.75">
      <c r="A65" s="70" t="s">
        <v>171</v>
      </c>
      <c r="B65" s="23">
        <v>255062870</v>
      </c>
      <c r="C65" s="23">
        <v>600000</v>
      </c>
      <c r="D65" s="23">
        <v>33012000</v>
      </c>
      <c r="E65" s="23">
        <v>68240000</v>
      </c>
      <c r="F65" s="23">
        <v>650000</v>
      </c>
      <c r="G65" s="23">
        <v>0</v>
      </c>
      <c r="H65" s="23">
        <v>714614</v>
      </c>
      <c r="I65" s="23">
        <v>33000000</v>
      </c>
      <c r="J65" s="23">
        <v>0</v>
      </c>
      <c r="K65" s="23">
        <v>40000</v>
      </c>
      <c r="L65" s="23">
        <v>0</v>
      </c>
      <c r="M65" s="23">
        <v>0</v>
      </c>
      <c r="N65" s="23">
        <v>0</v>
      </c>
      <c r="O65" s="23">
        <v>36580000</v>
      </c>
      <c r="P65" s="23">
        <v>19489557</v>
      </c>
      <c r="Q65" s="23">
        <v>106470711</v>
      </c>
      <c r="R65" s="23">
        <v>26293975</v>
      </c>
      <c r="S65" s="23">
        <v>22000000</v>
      </c>
      <c r="T65" s="23">
        <v>0</v>
      </c>
      <c r="U65" s="23">
        <v>24312000</v>
      </c>
      <c r="V65" s="23">
        <v>3430000</v>
      </c>
      <c r="W65" s="23">
        <v>5824850</v>
      </c>
      <c r="X65" s="23">
        <v>10027687</v>
      </c>
      <c r="Y65" s="23">
        <v>0</v>
      </c>
    </row>
    <row r="66" spans="1:25" ht="12.75">
      <c r="A66" s="70" t="s">
        <v>172</v>
      </c>
      <c r="B66" s="23">
        <v>456136576</v>
      </c>
      <c r="C66" s="23">
        <v>53461000</v>
      </c>
      <c r="D66" s="23">
        <v>3561000</v>
      </c>
      <c r="E66" s="23">
        <v>816600</v>
      </c>
      <c r="F66" s="23">
        <v>0</v>
      </c>
      <c r="G66" s="23">
        <v>0</v>
      </c>
      <c r="H66" s="23">
        <v>0</v>
      </c>
      <c r="I66" s="23">
        <v>7382257</v>
      </c>
      <c r="J66" s="23">
        <v>5661000</v>
      </c>
      <c r="K66" s="23">
        <v>30741000</v>
      </c>
      <c r="L66" s="23">
        <v>4808000</v>
      </c>
      <c r="M66" s="23">
        <v>0</v>
      </c>
      <c r="N66" s="23">
        <v>11100000</v>
      </c>
      <c r="O66" s="23">
        <v>15510408</v>
      </c>
      <c r="P66" s="23">
        <v>15567152</v>
      </c>
      <c r="Q66" s="23">
        <v>37916963</v>
      </c>
      <c r="R66" s="23">
        <v>3500000</v>
      </c>
      <c r="S66" s="23">
        <v>150000</v>
      </c>
      <c r="T66" s="23">
        <v>0</v>
      </c>
      <c r="U66" s="23">
        <v>32436000</v>
      </c>
      <c r="V66" s="23">
        <v>3999000</v>
      </c>
      <c r="W66" s="23">
        <v>35235920</v>
      </c>
      <c r="X66" s="23">
        <v>6415508</v>
      </c>
      <c r="Y66" s="23">
        <v>0</v>
      </c>
    </row>
    <row r="67" spans="1:25" ht="12.75">
      <c r="A67" s="70" t="s">
        <v>173</v>
      </c>
      <c r="B67" s="23">
        <v>14800000</v>
      </c>
      <c r="C67" s="23">
        <v>2552968</v>
      </c>
      <c r="D67" s="23">
        <v>7011000</v>
      </c>
      <c r="E67" s="23">
        <v>0</v>
      </c>
      <c r="F67" s="23">
        <v>0</v>
      </c>
      <c r="G67" s="23">
        <v>0</v>
      </c>
      <c r="H67" s="23">
        <v>0</v>
      </c>
      <c r="I67" s="23">
        <v>387653</v>
      </c>
      <c r="J67" s="23">
        <v>0</v>
      </c>
      <c r="K67" s="23">
        <v>0</v>
      </c>
      <c r="L67" s="23">
        <v>0</v>
      </c>
      <c r="M67" s="23">
        <v>0</v>
      </c>
      <c r="N67" s="23">
        <v>5228973</v>
      </c>
      <c r="O67" s="23">
        <v>0</v>
      </c>
      <c r="P67" s="23">
        <v>2773113</v>
      </c>
      <c r="Q67" s="23">
        <v>18000000</v>
      </c>
      <c r="R67" s="23">
        <v>0</v>
      </c>
      <c r="S67" s="23">
        <v>0</v>
      </c>
      <c r="T67" s="23">
        <v>0</v>
      </c>
      <c r="U67" s="23">
        <v>7850000</v>
      </c>
      <c r="V67" s="23">
        <v>0</v>
      </c>
      <c r="W67" s="23">
        <v>6000000</v>
      </c>
      <c r="X67" s="23">
        <v>0</v>
      </c>
      <c r="Y67" s="23">
        <v>0</v>
      </c>
    </row>
    <row r="68" spans="1:25" ht="12.75">
      <c r="A68" s="67" t="s">
        <v>174</v>
      </c>
      <c r="B68" s="6">
        <v>465792327</v>
      </c>
      <c r="C68" s="6">
        <v>1049000</v>
      </c>
      <c r="D68" s="6">
        <v>393000</v>
      </c>
      <c r="E68" s="6">
        <v>12561817</v>
      </c>
      <c r="F68" s="6">
        <v>10533000</v>
      </c>
      <c r="G68" s="6">
        <v>0</v>
      </c>
      <c r="H68" s="6">
        <v>24195000</v>
      </c>
      <c r="I68" s="6">
        <v>0</v>
      </c>
      <c r="J68" s="6">
        <v>7800000</v>
      </c>
      <c r="K68" s="6">
        <v>31751000</v>
      </c>
      <c r="L68" s="6">
        <v>19200000</v>
      </c>
      <c r="M68" s="6">
        <v>190000</v>
      </c>
      <c r="N68" s="6">
        <v>37319381</v>
      </c>
      <c r="O68" s="6">
        <v>15452023</v>
      </c>
      <c r="P68" s="6">
        <v>12309264</v>
      </c>
      <c r="Q68" s="6">
        <v>165475772</v>
      </c>
      <c r="R68" s="6">
        <v>7424025</v>
      </c>
      <c r="S68" s="6">
        <v>13285716</v>
      </c>
      <c r="T68" s="6">
        <v>80000</v>
      </c>
      <c r="U68" s="6">
        <v>19275000</v>
      </c>
      <c r="V68" s="6">
        <v>6811000</v>
      </c>
      <c r="W68" s="6">
        <v>37559550</v>
      </c>
      <c r="X68" s="6">
        <v>1015000</v>
      </c>
      <c r="Y68" s="6">
        <v>0</v>
      </c>
    </row>
    <row r="69" spans="1:25" ht="12.75">
      <c r="A69" s="70" t="s">
        <v>175</v>
      </c>
      <c r="B69" s="23">
        <v>184742220</v>
      </c>
      <c r="C69" s="23">
        <v>150000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14643000</v>
      </c>
      <c r="L69" s="23">
        <v>100000</v>
      </c>
      <c r="M69" s="23">
        <v>60000</v>
      </c>
      <c r="N69" s="23">
        <v>0</v>
      </c>
      <c r="O69" s="23">
        <v>0</v>
      </c>
      <c r="P69" s="23">
        <v>0</v>
      </c>
      <c r="Q69" s="23">
        <v>82179470</v>
      </c>
      <c r="R69" s="23">
        <v>1223350</v>
      </c>
      <c r="S69" s="23">
        <v>0</v>
      </c>
      <c r="T69" s="23">
        <v>70000</v>
      </c>
      <c r="U69" s="23">
        <v>0</v>
      </c>
      <c r="V69" s="23">
        <v>0</v>
      </c>
      <c r="W69" s="23">
        <v>0</v>
      </c>
      <c r="X69" s="23">
        <v>15000</v>
      </c>
      <c r="Y69" s="23">
        <v>0</v>
      </c>
    </row>
    <row r="70" spans="1:25" ht="12.75">
      <c r="A70" s="70" t="s">
        <v>176</v>
      </c>
      <c r="B70" s="23">
        <v>281050107</v>
      </c>
      <c r="C70" s="23">
        <v>899000</v>
      </c>
      <c r="D70" s="23">
        <v>393000</v>
      </c>
      <c r="E70" s="23">
        <v>12561817</v>
      </c>
      <c r="F70" s="23">
        <v>10533000</v>
      </c>
      <c r="G70" s="23">
        <v>0</v>
      </c>
      <c r="H70" s="23">
        <v>24195000</v>
      </c>
      <c r="I70" s="23">
        <v>0</v>
      </c>
      <c r="J70" s="23">
        <v>7800000</v>
      </c>
      <c r="K70" s="23">
        <v>17108000</v>
      </c>
      <c r="L70" s="23">
        <v>19100000</v>
      </c>
      <c r="M70" s="23">
        <v>0</v>
      </c>
      <c r="N70" s="23">
        <v>37319381</v>
      </c>
      <c r="O70" s="23">
        <v>15452023</v>
      </c>
      <c r="P70" s="23">
        <v>12309264</v>
      </c>
      <c r="Q70" s="23">
        <v>83296302</v>
      </c>
      <c r="R70" s="23">
        <v>6200675</v>
      </c>
      <c r="S70" s="23">
        <v>13285716</v>
      </c>
      <c r="T70" s="23">
        <v>10000</v>
      </c>
      <c r="U70" s="23">
        <v>19275000</v>
      </c>
      <c r="V70" s="23">
        <v>6811000</v>
      </c>
      <c r="W70" s="23">
        <v>37559550</v>
      </c>
      <c r="X70" s="23">
        <v>1000000</v>
      </c>
      <c r="Y70" s="23">
        <v>0</v>
      </c>
    </row>
    <row r="71" spans="1:25" ht="12.75">
      <c r="A71" s="70" t="s">
        <v>177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130000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</row>
    <row r="72" spans="1:25" ht="12.75">
      <c r="A72" s="67" t="s">
        <v>178</v>
      </c>
      <c r="B72" s="6">
        <v>145150699</v>
      </c>
      <c r="C72" s="6">
        <v>610081</v>
      </c>
      <c r="D72" s="6">
        <v>0</v>
      </c>
      <c r="E72" s="6">
        <v>586500</v>
      </c>
      <c r="F72" s="6">
        <v>300000</v>
      </c>
      <c r="G72" s="6">
        <v>915000</v>
      </c>
      <c r="H72" s="6">
        <v>250000</v>
      </c>
      <c r="I72" s="6">
        <v>0</v>
      </c>
      <c r="J72" s="6">
        <v>0</v>
      </c>
      <c r="K72" s="6">
        <v>33944739</v>
      </c>
      <c r="L72" s="6">
        <v>1000000</v>
      </c>
      <c r="M72" s="6">
        <v>1430000</v>
      </c>
      <c r="N72" s="6">
        <v>4206447</v>
      </c>
      <c r="O72" s="6">
        <v>0</v>
      </c>
      <c r="P72" s="6">
        <v>1224000</v>
      </c>
      <c r="Q72" s="6">
        <v>4000000</v>
      </c>
      <c r="R72" s="6">
        <v>0</v>
      </c>
      <c r="S72" s="6">
        <v>2192750</v>
      </c>
      <c r="T72" s="6">
        <v>670000</v>
      </c>
      <c r="U72" s="6">
        <v>767000</v>
      </c>
      <c r="V72" s="6">
        <v>0</v>
      </c>
      <c r="W72" s="6">
        <v>13263320</v>
      </c>
      <c r="X72" s="6">
        <v>7874880</v>
      </c>
      <c r="Y72" s="6">
        <v>700000</v>
      </c>
    </row>
    <row r="73" spans="1:25" ht="12.75">
      <c r="A73" s="67" t="s">
        <v>179</v>
      </c>
      <c r="B73" s="6">
        <v>130841219</v>
      </c>
      <c r="C73" s="6">
        <v>3101887</v>
      </c>
      <c r="D73" s="6">
        <v>4997000</v>
      </c>
      <c r="E73" s="6">
        <v>3437757</v>
      </c>
      <c r="F73" s="6">
        <v>1637000</v>
      </c>
      <c r="G73" s="6">
        <v>0</v>
      </c>
      <c r="H73" s="6">
        <v>6320051</v>
      </c>
      <c r="I73" s="6">
        <v>3832380</v>
      </c>
      <c r="J73" s="6">
        <v>2610000</v>
      </c>
      <c r="K73" s="6">
        <v>47733448</v>
      </c>
      <c r="L73" s="6">
        <v>2617000</v>
      </c>
      <c r="M73" s="6">
        <v>40000</v>
      </c>
      <c r="N73" s="6">
        <v>7948996</v>
      </c>
      <c r="O73" s="6">
        <v>7627855</v>
      </c>
      <c r="P73" s="6">
        <v>12993914</v>
      </c>
      <c r="Q73" s="6">
        <v>81947393</v>
      </c>
      <c r="R73" s="6">
        <v>3474000</v>
      </c>
      <c r="S73" s="6">
        <v>5350884</v>
      </c>
      <c r="T73" s="6">
        <v>1450000</v>
      </c>
      <c r="U73" s="6">
        <v>5850000</v>
      </c>
      <c r="V73" s="6">
        <v>24364939</v>
      </c>
      <c r="W73" s="6">
        <v>35107980</v>
      </c>
      <c r="X73" s="6">
        <v>11070137</v>
      </c>
      <c r="Y73" s="6">
        <v>0</v>
      </c>
    </row>
    <row r="74" spans="1:25" ht="12.75">
      <c r="A74" s="67" t="s">
        <v>180</v>
      </c>
      <c r="B74" s="6">
        <v>750000</v>
      </c>
      <c r="C74" s="6">
        <v>0</v>
      </c>
      <c r="D74" s="6">
        <v>734000</v>
      </c>
      <c r="E74" s="6">
        <v>0</v>
      </c>
      <c r="F74" s="6">
        <v>80000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1438000</v>
      </c>
      <c r="M74" s="6">
        <v>0</v>
      </c>
      <c r="N74" s="6">
        <v>20000</v>
      </c>
      <c r="O74" s="6">
        <v>1837714</v>
      </c>
      <c r="P74" s="6">
        <v>0</v>
      </c>
      <c r="Q74" s="6">
        <v>5513995</v>
      </c>
      <c r="R74" s="6">
        <v>0</v>
      </c>
      <c r="S74" s="6">
        <v>0</v>
      </c>
      <c r="T74" s="6">
        <v>0</v>
      </c>
      <c r="U74" s="6">
        <v>1963000</v>
      </c>
      <c r="V74" s="6">
        <v>2032000</v>
      </c>
      <c r="W74" s="6">
        <v>0</v>
      </c>
      <c r="X74" s="6">
        <v>1600168</v>
      </c>
      <c r="Y74" s="6">
        <v>0</v>
      </c>
    </row>
    <row r="75" spans="1:25" ht="25.5">
      <c r="A75" s="72" t="s">
        <v>181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1:25" ht="12.75">
      <c r="A76" s="68" t="s">
        <v>169</v>
      </c>
      <c r="B76" s="27">
        <f>IF(B40=0,0,B63*100/B40)</f>
        <v>58.60760571188898</v>
      </c>
      <c r="C76" s="27">
        <f aca="true" t="shared" si="40" ref="C76:Y76">IF(C40=0,0,C63*100/C40)</f>
        <v>92.87354235194981</v>
      </c>
      <c r="D76" s="27">
        <f t="shared" si="40"/>
        <v>89.20196071516733</v>
      </c>
      <c r="E76" s="27">
        <f t="shared" si="40"/>
        <v>81.04624143365014</v>
      </c>
      <c r="F76" s="27">
        <f t="shared" si="40"/>
        <v>6.119090365050868</v>
      </c>
      <c r="G76" s="27">
        <f t="shared" si="40"/>
        <v>0</v>
      </c>
      <c r="H76" s="27">
        <f t="shared" si="40"/>
        <v>8.951299162036676</v>
      </c>
      <c r="I76" s="27">
        <f t="shared" si="40"/>
        <v>92.38494362525906</v>
      </c>
      <c r="J76" s="27">
        <f t="shared" si="40"/>
        <v>49.39477905789704</v>
      </c>
      <c r="K76" s="27">
        <f t="shared" si="40"/>
        <v>22.54759838579107</v>
      </c>
      <c r="L76" s="27">
        <f t="shared" si="40"/>
        <v>47.10269775151026</v>
      </c>
      <c r="M76" s="27">
        <f t="shared" si="40"/>
        <v>0</v>
      </c>
      <c r="N76" s="27">
        <f t="shared" si="40"/>
        <v>37.83915630147605</v>
      </c>
      <c r="O76" s="27">
        <f t="shared" si="40"/>
        <v>70.33902485477573</v>
      </c>
      <c r="P76" s="27">
        <f t="shared" si="40"/>
        <v>60.75687086705031</v>
      </c>
      <c r="Q76" s="27">
        <f t="shared" si="40"/>
        <v>42.98710572154483</v>
      </c>
      <c r="R76" s="27">
        <f t="shared" si="40"/>
        <v>77.43306344736189</v>
      </c>
      <c r="S76" s="27">
        <f t="shared" si="40"/>
        <v>55.282008014281004</v>
      </c>
      <c r="T76" s="27">
        <f t="shared" si="40"/>
        <v>0</v>
      </c>
      <c r="U76" s="27">
        <f t="shared" si="40"/>
        <v>73.84433364320121</v>
      </c>
      <c r="V76" s="27">
        <f t="shared" si="40"/>
        <v>23.899476542110342</v>
      </c>
      <c r="W76" s="27">
        <f t="shared" si="40"/>
        <v>53.76373367097903</v>
      </c>
      <c r="X76" s="27">
        <f t="shared" si="40"/>
        <v>48.79227035929182</v>
      </c>
      <c r="Y76" s="27">
        <f t="shared" si="40"/>
        <v>0</v>
      </c>
    </row>
    <row r="77" spans="1:25" ht="12.75">
      <c r="A77" s="70" t="s">
        <v>182</v>
      </c>
      <c r="B77" s="16">
        <f>IF(B40=0,0,B64*100/B40)</f>
        <v>18.136939848145328</v>
      </c>
      <c r="C77" s="16">
        <f aca="true" t="shared" si="41" ref="C77:Y77">IF(C40=0,0,C64*100/C40)</f>
        <v>8.130892277412633</v>
      </c>
      <c r="D77" s="16">
        <f t="shared" si="41"/>
        <v>12.35321084740981</v>
      </c>
      <c r="E77" s="16">
        <f t="shared" si="41"/>
        <v>2.131718092382305</v>
      </c>
      <c r="F77" s="16">
        <f t="shared" si="41"/>
        <v>1.2567324955116697</v>
      </c>
      <c r="G77" s="16">
        <f t="shared" si="41"/>
        <v>0</v>
      </c>
      <c r="H77" s="16">
        <f t="shared" si="41"/>
        <v>6.836409890420636</v>
      </c>
      <c r="I77" s="16">
        <f t="shared" si="41"/>
        <v>11.373884428855174</v>
      </c>
      <c r="J77" s="16">
        <f t="shared" si="41"/>
        <v>21.875455738661223</v>
      </c>
      <c r="K77" s="16">
        <f t="shared" si="41"/>
        <v>1.5295303105348714</v>
      </c>
      <c r="L77" s="16">
        <f t="shared" si="41"/>
        <v>36.61701524436787</v>
      </c>
      <c r="M77" s="16">
        <f t="shared" si="41"/>
        <v>0</v>
      </c>
      <c r="N77" s="16">
        <f t="shared" si="41"/>
        <v>17.331502038266272</v>
      </c>
      <c r="O77" s="16">
        <f t="shared" si="41"/>
        <v>8.332539758118275</v>
      </c>
      <c r="P77" s="16">
        <f t="shared" si="41"/>
        <v>4.793112120360371</v>
      </c>
      <c r="Q77" s="16">
        <f t="shared" si="41"/>
        <v>6.954204564365993</v>
      </c>
      <c r="R77" s="16">
        <f t="shared" si="41"/>
        <v>15.737596289240454</v>
      </c>
      <c r="S77" s="16">
        <f t="shared" si="41"/>
        <v>7.728746751511131</v>
      </c>
      <c r="T77" s="16">
        <f t="shared" si="41"/>
        <v>0</v>
      </c>
      <c r="U77" s="16">
        <f t="shared" si="41"/>
        <v>13.18722593124689</v>
      </c>
      <c r="V77" s="16">
        <f t="shared" si="41"/>
        <v>6.874909351455655</v>
      </c>
      <c r="W77" s="16">
        <f t="shared" si="41"/>
        <v>28.442044250138903</v>
      </c>
      <c r="X77" s="16">
        <f t="shared" si="41"/>
        <v>9.737935529166542</v>
      </c>
      <c r="Y77" s="16">
        <f t="shared" si="41"/>
        <v>0</v>
      </c>
    </row>
    <row r="78" spans="1:25" ht="12.75">
      <c r="A78" s="70" t="s">
        <v>183</v>
      </c>
      <c r="B78" s="16">
        <f>IF(B40=0,0,B65*100/B40)</f>
        <v>14.218418819588857</v>
      </c>
      <c r="C78" s="16">
        <f aca="true" t="shared" si="42" ref="C78:Y78">IF(C40=0,0,C65*100/C40)</f>
        <v>0.8981103399203939</v>
      </c>
      <c r="D78" s="16">
        <f t="shared" si="42"/>
        <v>58.20784991360158</v>
      </c>
      <c r="E78" s="16">
        <f t="shared" si="42"/>
        <v>77.98135258336086</v>
      </c>
      <c r="F78" s="16">
        <f t="shared" si="42"/>
        <v>4.862357869539198</v>
      </c>
      <c r="G78" s="16">
        <f t="shared" si="42"/>
        <v>0</v>
      </c>
      <c r="H78" s="16">
        <f t="shared" si="42"/>
        <v>2.11488927161604</v>
      </c>
      <c r="I78" s="16">
        <f t="shared" si="42"/>
        <v>65.57201017812716</v>
      </c>
      <c r="J78" s="16">
        <f t="shared" si="42"/>
        <v>0</v>
      </c>
      <c r="K78" s="16">
        <f t="shared" si="42"/>
        <v>0.027313041259551276</v>
      </c>
      <c r="L78" s="16">
        <f t="shared" si="42"/>
        <v>0</v>
      </c>
      <c r="M78" s="16">
        <f t="shared" si="42"/>
        <v>0</v>
      </c>
      <c r="N78" s="16">
        <f t="shared" si="42"/>
        <v>0</v>
      </c>
      <c r="O78" s="16">
        <f t="shared" si="42"/>
        <v>43.543472050280926</v>
      </c>
      <c r="P78" s="16">
        <f t="shared" si="42"/>
        <v>28.83198514726985</v>
      </c>
      <c r="Q78" s="16">
        <f t="shared" si="42"/>
        <v>23.625245137740894</v>
      </c>
      <c r="R78" s="16">
        <f t="shared" si="42"/>
        <v>54.44788991965543</v>
      </c>
      <c r="S78" s="16">
        <f t="shared" si="42"/>
        <v>47.23123014812358</v>
      </c>
      <c r="T78" s="16">
        <f t="shared" si="42"/>
        <v>0</v>
      </c>
      <c r="U78" s="16">
        <f t="shared" si="42"/>
        <v>22.8288120792135</v>
      </c>
      <c r="V78" s="16">
        <f t="shared" si="42"/>
        <v>7.8603130251643</v>
      </c>
      <c r="W78" s="16">
        <f t="shared" si="42"/>
        <v>3.1341400198717664</v>
      </c>
      <c r="X78" s="16">
        <f t="shared" si="42"/>
        <v>23.816821832356453</v>
      </c>
      <c r="Y78" s="16">
        <f t="shared" si="42"/>
        <v>0</v>
      </c>
    </row>
    <row r="79" spans="1:25" ht="12.75">
      <c r="A79" s="70" t="s">
        <v>184</v>
      </c>
      <c r="B79" s="16">
        <f>IF(B40=0,0,B66*100/B40)</f>
        <v>25.427224576047557</v>
      </c>
      <c r="C79" s="16">
        <f aca="true" t="shared" si="43" ref="C79:Y79">IF(C40=0,0,C66*100/C40)</f>
        <v>80.02312813747363</v>
      </c>
      <c r="D79" s="16">
        <f t="shared" si="43"/>
        <v>6.278872941425398</v>
      </c>
      <c r="E79" s="16">
        <f t="shared" si="43"/>
        <v>0.9331707579069823</v>
      </c>
      <c r="F79" s="16">
        <f t="shared" si="43"/>
        <v>0</v>
      </c>
      <c r="G79" s="16">
        <f t="shared" si="43"/>
        <v>0</v>
      </c>
      <c r="H79" s="16">
        <f t="shared" si="43"/>
        <v>0</v>
      </c>
      <c r="I79" s="16">
        <f t="shared" si="43"/>
        <v>14.668770640653046</v>
      </c>
      <c r="J79" s="16">
        <f t="shared" si="43"/>
        <v>27.519323319235816</v>
      </c>
      <c r="K79" s="16">
        <f t="shared" si="43"/>
        <v>20.990755033996646</v>
      </c>
      <c r="L79" s="16">
        <f t="shared" si="43"/>
        <v>10.48568250714239</v>
      </c>
      <c r="M79" s="16">
        <f t="shared" si="43"/>
        <v>0</v>
      </c>
      <c r="N79" s="16">
        <f t="shared" si="43"/>
        <v>13.940555987301133</v>
      </c>
      <c r="O79" s="16">
        <f t="shared" si="43"/>
        <v>18.463013046376535</v>
      </c>
      <c r="P79" s="16">
        <f t="shared" si="43"/>
        <v>23.02935337367043</v>
      </c>
      <c r="Q79" s="16">
        <f t="shared" si="43"/>
        <v>8.413558408130207</v>
      </c>
      <c r="R79" s="16">
        <f t="shared" si="43"/>
        <v>7.247577238465999</v>
      </c>
      <c r="S79" s="16">
        <f t="shared" si="43"/>
        <v>0.32203111464629713</v>
      </c>
      <c r="T79" s="16">
        <f t="shared" si="43"/>
        <v>0</v>
      </c>
      <c r="U79" s="16">
        <f t="shared" si="43"/>
        <v>30.457195977351475</v>
      </c>
      <c r="V79" s="16">
        <f t="shared" si="43"/>
        <v>9.164254165490389</v>
      </c>
      <c r="W79" s="16">
        <f t="shared" si="43"/>
        <v>18.95916753375623</v>
      </c>
      <c r="X79" s="16">
        <f t="shared" si="43"/>
        <v>15.237512997768825</v>
      </c>
      <c r="Y79" s="16">
        <f t="shared" si="43"/>
        <v>0</v>
      </c>
    </row>
    <row r="80" spans="1:25" ht="12.75">
      <c r="A80" s="70" t="s">
        <v>185</v>
      </c>
      <c r="B80" s="16">
        <f>IF(B40=0,0,B67*100/B40)</f>
        <v>0.825022468107236</v>
      </c>
      <c r="C80" s="16">
        <f aca="true" t="shared" si="44" ref="C80:Y80">IF(C40=0,0,C67*100/C40)</f>
        <v>3.821411597143147</v>
      </c>
      <c r="D80" s="16">
        <f t="shared" si="44"/>
        <v>12.362027012730543</v>
      </c>
      <c r="E80" s="16">
        <f t="shared" si="44"/>
        <v>0</v>
      </c>
      <c r="F80" s="16">
        <f t="shared" si="44"/>
        <v>0</v>
      </c>
      <c r="G80" s="16">
        <f t="shared" si="44"/>
        <v>0</v>
      </c>
      <c r="H80" s="16">
        <f t="shared" si="44"/>
        <v>0</v>
      </c>
      <c r="I80" s="16">
        <f t="shared" si="44"/>
        <v>0.7702783776236827</v>
      </c>
      <c r="J80" s="16">
        <f t="shared" si="44"/>
        <v>0</v>
      </c>
      <c r="K80" s="16">
        <f t="shared" si="44"/>
        <v>0</v>
      </c>
      <c r="L80" s="16">
        <f t="shared" si="44"/>
        <v>0</v>
      </c>
      <c r="M80" s="16">
        <f t="shared" si="44"/>
        <v>0</v>
      </c>
      <c r="N80" s="16">
        <f t="shared" si="44"/>
        <v>6.567098275908646</v>
      </c>
      <c r="O80" s="16">
        <f t="shared" si="44"/>
        <v>0</v>
      </c>
      <c r="P80" s="16">
        <f t="shared" si="44"/>
        <v>4.102420225749664</v>
      </c>
      <c r="Q80" s="16">
        <f t="shared" si="44"/>
        <v>3.994097611307734</v>
      </c>
      <c r="R80" s="16">
        <f t="shared" si="44"/>
        <v>0</v>
      </c>
      <c r="S80" s="16">
        <f t="shared" si="44"/>
        <v>0</v>
      </c>
      <c r="T80" s="16">
        <f t="shared" si="44"/>
        <v>0</v>
      </c>
      <c r="U80" s="16">
        <f t="shared" si="44"/>
        <v>7.3710996553893535</v>
      </c>
      <c r="V80" s="16">
        <f t="shared" si="44"/>
        <v>0</v>
      </c>
      <c r="W80" s="16">
        <f t="shared" si="44"/>
        <v>3.2283818672121343</v>
      </c>
      <c r="X80" s="16">
        <f t="shared" si="44"/>
        <v>0</v>
      </c>
      <c r="Y80" s="16">
        <f t="shared" si="44"/>
        <v>0</v>
      </c>
    </row>
    <row r="81" spans="1:25" ht="12.75">
      <c r="A81" s="67" t="s">
        <v>174</v>
      </c>
      <c r="B81" s="29">
        <f>IF(B40=0,0,B68*100/B40)</f>
        <v>25.965482111280593</v>
      </c>
      <c r="C81" s="29">
        <f aca="true" t="shared" si="45" ref="C81:Y81">IF(C40=0,0,C68*100/C40)</f>
        <v>1.5701962442941553</v>
      </c>
      <c r="D81" s="29">
        <f t="shared" si="45"/>
        <v>0.6929505942095426</v>
      </c>
      <c r="E81" s="29">
        <f t="shared" si="45"/>
        <v>14.355033419763428</v>
      </c>
      <c r="F81" s="29">
        <f t="shared" si="45"/>
        <v>78.79263913824057</v>
      </c>
      <c r="G81" s="29">
        <f t="shared" si="45"/>
        <v>0</v>
      </c>
      <c r="H81" s="29">
        <f t="shared" si="45"/>
        <v>71.60473476135381</v>
      </c>
      <c r="I81" s="29">
        <f t="shared" si="45"/>
        <v>0</v>
      </c>
      <c r="J81" s="29">
        <f t="shared" si="45"/>
        <v>37.91745661367945</v>
      </c>
      <c r="K81" s="29">
        <f t="shared" si="45"/>
        <v>21.680409325800316</v>
      </c>
      <c r="L81" s="29">
        <f t="shared" si="45"/>
        <v>41.872941792249144</v>
      </c>
      <c r="M81" s="29">
        <f t="shared" si="45"/>
        <v>11.44578313253012</v>
      </c>
      <c r="N81" s="29">
        <f t="shared" si="45"/>
        <v>46.86963245422722</v>
      </c>
      <c r="O81" s="29">
        <f t="shared" si="45"/>
        <v>18.393513712979715</v>
      </c>
      <c r="P81" s="29">
        <f t="shared" si="45"/>
        <v>18.209778540467774</v>
      </c>
      <c r="Q81" s="29">
        <f t="shared" si="45"/>
        <v>36.7181325374724</v>
      </c>
      <c r="R81" s="29">
        <f t="shared" si="45"/>
        <v>15.373198459372153</v>
      </c>
      <c r="S81" s="29">
        <f t="shared" si="45"/>
        <v>28.522759549027626</v>
      </c>
      <c r="T81" s="29">
        <f t="shared" si="45"/>
        <v>3.6363636363636362</v>
      </c>
      <c r="U81" s="29">
        <f t="shared" si="45"/>
        <v>18.099101383137555</v>
      </c>
      <c r="V81" s="29">
        <f t="shared" si="45"/>
        <v>15.608335864254823</v>
      </c>
      <c r="W81" s="29">
        <f t="shared" si="45"/>
        <v>20.209428360107918</v>
      </c>
      <c r="X81" s="29">
        <f t="shared" si="45"/>
        <v>2.4107328200253755</v>
      </c>
      <c r="Y81" s="29">
        <f t="shared" si="45"/>
        <v>0</v>
      </c>
    </row>
    <row r="82" spans="1:25" ht="12.75">
      <c r="A82" s="70" t="s">
        <v>186</v>
      </c>
      <c r="B82" s="16">
        <f>IF(B40=0,0,B69*100/B40)</f>
        <v>10.298410966757432</v>
      </c>
      <c r="C82" s="16">
        <f aca="true" t="shared" si="46" ref="C82:Y82">IF(C40=0,0,C69*100/C40)</f>
        <v>0.22452758498009848</v>
      </c>
      <c r="D82" s="16">
        <f t="shared" si="46"/>
        <v>0</v>
      </c>
      <c r="E82" s="16">
        <f t="shared" si="46"/>
        <v>0</v>
      </c>
      <c r="F82" s="16">
        <f t="shared" si="46"/>
        <v>0</v>
      </c>
      <c r="G82" s="16">
        <f t="shared" si="46"/>
        <v>0</v>
      </c>
      <c r="H82" s="16">
        <f t="shared" si="46"/>
        <v>0</v>
      </c>
      <c r="I82" s="16">
        <f t="shared" si="46"/>
        <v>0</v>
      </c>
      <c r="J82" s="16">
        <f t="shared" si="46"/>
        <v>0</v>
      </c>
      <c r="K82" s="16">
        <f t="shared" si="46"/>
        <v>9.998621579090234</v>
      </c>
      <c r="L82" s="16">
        <f t="shared" si="46"/>
        <v>0.21808823850129763</v>
      </c>
      <c r="M82" s="16">
        <f t="shared" si="46"/>
        <v>3.6144578313253013</v>
      </c>
      <c r="N82" s="16">
        <f t="shared" si="46"/>
        <v>0</v>
      </c>
      <c r="O82" s="16">
        <f t="shared" si="46"/>
        <v>0</v>
      </c>
      <c r="P82" s="16">
        <f t="shared" si="46"/>
        <v>0</v>
      </c>
      <c r="Q82" s="16">
        <f t="shared" si="46"/>
        <v>18.235156934751977</v>
      </c>
      <c r="R82" s="16">
        <f t="shared" si="46"/>
        <v>2.5332353184792513</v>
      </c>
      <c r="S82" s="16">
        <f t="shared" si="46"/>
        <v>0</v>
      </c>
      <c r="T82" s="16">
        <f t="shared" si="46"/>
        <v>3.1818181818181817</v>
      </c>
      <c r="U82" s="16">
        <f t="shared" si="46"/>
        <v>0</v>
      </c>
      <c r="V82" s="16">
        <f t="shared" si="46"/>
        <v>0</v>
      </c>
      <c r="W82" s="16">
        <f t="shared" si="46"/>
        <v>0</v>
      </c>
      <c r="X82" s="16">
        <f t="shared" si="46"/>
        <v>0.03562659339938979</v>
      </c>
      <c r="Y82" s="16">
        <f t="shared" si="46"/>
        <v>0</v>
      </c>
    </row>
    <row r="83" spans="1:25" ht="12.75">
      <c r="A83" s="70" t="s">
        <v>187</v>
      </c>
      <c r="B83" s="16">
        <f>IF(B40=0,0,B70*100/B40)</f>
        <v>15.667071144523161</v>
      </c>
      <c r="C83" s="16">
        <f aca="true" t="shared" si="47" ref="C83:Y83">IF(C40=0,0,C70*100/C40)</f>
        <v>1.3456686593140568</v>
      </c>
      <c r="D83" s="16">
        <f t="shared" si="47"/>
        <v>0.6929505942095426</v>
      </c>
      <c r="E83" s="16">
        <f t="shared" si="47"/>
        <v>14.355033419763428</v>
      </c>
      <c r="F83" s="16">
        <f t="shared" si="47"/>
        <v>78.79263913824057</v>
      </c>
      <c r="G83" s="16">
        <f t="shared" si="47"/>
        <v>0</v>
      </c>
      <c r="H83" s="16">
        <f t="shared" si="47"/>
        <v>71.60473476135381</v>
      </c>
      <c r="I83" s="16">
        <f t="shared" si="47"/>
        <v>0</v>
      </c>
      <c r="J83" s="16">
        <f t="shared" si="47"/>
        <v>37.91745661367945</v>
      </c>
      <c r="K83" s="16">
        <f t="shared" si="47"/>
        <v>11.68178774671008</v>
      </c>
      <c r="L83" s="16">
        <f t="shared" si="47"/>
        <v>41.65485355374785</v>
      </c>
      <c r="M83" s="16">
        <f t="shared" si="47"/>
        <v>0</v>
      </c>
      <c r="N83" s="16">
        <f t="shared" si="47"/>
        <v>46.86963245422722</v>
      </c>
      <c r="O83" s="16">
        <f t="shared" si="47"/>
        <v>18.393513712979715</v>
      </c>
      <c r="P83" s="16">
        <f t="shared" si="47"/>
        <v>18.209778540467774</v>
      </c>
      <c r="Q83" s="16">
        <f t="shared" si="47"/>
        <v>18.482975602720423</v>
      </c>
      <c r="R83" s="16">
        <f t="shared" si="47"/>
        <v>12.839963140892902</v>
      </c>
      <c r="S83" s="16">
        <f t="shared" si="47"/>
        <v>28.522759549027626</v>
      </c>
      <c r="T83" s="16">
        <f t="shared" si="47"/>
        <v>0.45454545454545453</v>
      </c>
      <c r="U83" s="16">
        <f t="shared" si="47"/>
        <v>18.099101383137555</v>
      </c>
      <c r="V83" s="16">
        <f t="shared" si="47"/>
        <v>15.608335864254823</v>
      </c>
      <c r="W83" s="16">
        <f t="shared" si="47"/>
        <v>20.209428360107918</v>
      </c>
      <c r="X83" s="16">
        <f t="shared" si="47"/>
        <v>2.3751062266259857</v>
      </c>
      <c r="Y83" s="16">
        <f t="shared" si="47"/>
        <v>0</v>
      </c>
    </row>
    <row r="84" spans="1:25" ht="12.75">
      <c r="A84" s="70" t="s">
        <v>188</v>
      </c>
      <c r="B84" s="16">
        <f>IF(B40=0,0,B71*100/B40)</f>
        <v>0</v>
      </c>
      <c r="C84" s="16">
        <f aca="true" t="shared" si="48" ref="C84:Y84">IF(C40=0,0,C71*100/C40)</f>
        <v>0</v>
      </c>
      <c r="D84" s="16">
        <f t="shared" si="48"/>
        <v>0</v>
      </c>
      <c r="E84" s="16">
        <f t="shared" si="48"/>
        <v>0</v>
      </c>
      <c r="F84" s="16">
        <f t="shared" si="48"/>
        <v>0</v>
      </c>
      <c r="G84" s="16">
        <f t="shared" si="48"/>
        <v>0</v>
      </c>
      <c r="H84" s="16">
        <f t="shared" si="48"/>
        <v>0</v>
      </c>
      <c r="I84" s="16">
        <f t="shared" si="48"/>
        <v>0</v>
      </c>
      <c r="J84" s="16">
        <f t="shared" si="48"/>
        <v>0</v>
      </c>
      <c r="K84" s="16">
        <f t="shared" si="48"/>
        <v>0</v>
      </c>
      <c r="L84" s="16">
        <f t="shared" si="48"/>
        <v>0</v>
      </c>
      <c r="M84" s="16">
        <f t="shared" si="48"/>
        <v>7.831325301204819</v>
      </c>
      <c r="N84" s="16">
        <f t="shared" si="48"/>
        <v>0</v>
      </c>
      <c r="O84" s="16">
        <f t="shared" si="48"/>
        <v>0</v>
      </c>
      <c r="P84" s="16">
        <f t="shared" si="48"/>
        <v>0</v>
      </c>
      <c r="Q84" s="16">
        <f t="shared" si="48"/>
        <v>0</v>
      </c>
      <c r="R84" s="16">
        <f t="shared" si="48"/>
        <v>0</v>
      </c>
      <c r="S84" s="16">
        <f t="shared" si="48"/>
        <v>0</v>
      </c>
      <c r="T84" s="16">
        <f t="shared" si="48"/>
        <v>0</v>
      </c>
      <c r="U84" s="16">
        <f t="shared" si="48"/>
        <v>0</v>
      </c>
      <c r="V84" s="16">
        <f t="shared" si="48"/>
        <v>0</v>
      </c>
      <c r="W84" s="16">
        <f t="shared" si="48"/>
        <v>0</v>
      </c>
      <c r="X84" s="16">
        <f t="shared" si="48"/>
        <v>0</v>
      </c>
      <c r="Y84" s="16">
        <f t="shared" si="48"/>
        <v>0</v>
      </c>
    </row>
    <row r="85" spans="1:25" ht="12.75">
      <c r="A85" s="67" t="s">
        <v>178</v>
      </c>
      <c r="B85" s="29">
        <f>IF(B40=0,0,B72*100/B40)</f>
        <v>8.091391076788549</v>
      </c>
      <c r="C85" s="29">
        <f aca="true" t="shared" si="49" ref="C85:Y85">IF(C40=0,0,C72*100/C40)</f>
        <v>0.9132000904816231</v>
      </c>
      <c r="D85" s="29">
        <f t="shared" si="49"/>
        <v>0</v>
      </c>
      <c r="E85" s="29">
        <f t="shared" si="49"/>
        <v>0.6702236707230531</v>
      </c>
      <c r="F85" s="29">
        <f t="shared" si="49"/>
        <v>2.244165170556553</v>
      </c>
      <c r="G85" s="29">
        <f t="shared" si="49"/>
        <v>100</v>
      </c>
      <c r="H85" s="29">
        <f t="shared" si="49"/>
        <v>0.7398712002619736</v>
      </c>
      <c r="I85" s="29">
        <f t="shared" si="49"/>
        <v>0</v>
      </c>
      <c r="J85" s="29">
        <f t="shared" si="49"/>
        <v>0</v>
      </c>
      <c r="K85" s="29">
        <f t="shared" si="49"/>
        <v>23.178351421292483</v>
      </c>
      <c r="L85" s="29">
        <f t="shared" si="49"/>
        <v>2.180882385012976</v>
      </c>
      <c r="M85" s="29">
        <f t="shared" si="49"/>
        <v>86.144578313253</v>
      </c>
      <c r="N85" s="29">
        <f t="shared" si="49"/>
        <v>5.282901793794134</v>
      </c>
      <c r="O85" s="29">
        <f t="shared" si="49"/>
        <v>0</v>
      </c>
      <c r="P85" s="29">
        <f t="shared" si="49"/>
        <v>1.8107312454694735</v>
      </c>
      <c r="Q85" s="29">
        <f t="shared" si="49"/>
        <v>0.8875772469572742</v>
      </c>
      <c r="R85" s="29">
        <f t="shared" si="49"/>
        <v>0</v>
      </c>
      <c r="S85" s="29">
        <f t="shared" si="49"/>
        <v>4.7075581776044535</v>
      </c>
      <c r="T85" s="29">
        <f t="shared" si="49"/>
        <v>30.454545454545453</v>
      </c>
      <c r="U85" s="29">
        <f t="shared" si="49"/>
        <v>0.720208080978807</v>
      </c>
      <c r="V85" s="29">
        <f t="shared" si="49"/>
        <v>0</v>
      </c>
      <c r="W85" s="29">
        <f t="shared" si="49"/>
        <v>7.136510297838674</v>
      </c>
      <c r="X85" s="29">
        <f t="shared" si="49"/>
        <v>18.703676521932444</v>
      </c>
      <c r="Y85" s="29">
        <f t="shared" si="49"/>
        <v>100</v>
      </c>
    </row>
    <row r="86" spans="1:25" ht="12.75">
      <c r="A86" s="67" t="s">
        <v>179</v>
      </c>
      <c r="B86" s="29">
        <f>IF(B40=0,0,B73*100/B40)</f>
        <v>7.293712529022931</v>
      </c>
      <c r="C86" s="29">
        <f aca="true" t="shared" si="50" ref="C86:Y86">IF(C40=0,0,C73*100/C40)</f>
        <v>4.643061313274418</v>
      </c>
      <c r="D86" s="29">
        <f t="shared" si="50"/>
        <v>8.810875621539655</v>
      </c>
      <c r="E86" s="29">
        <f t="shared" si="50"/>
        <v>3.9285014758633774</v>
      </c>
      <c r="F86" s="29">
        <f t="shared" si="50"/>
        <v>12.245661280670257</v>
      </c>
      <c r="G86" s="29">
        <f t="shared" si="50"/>
        <v>0</v>
      </c>
      <c r="H86" s="29">
        <f t="shared" si="50"/>
        <v>18.704094876347547</v>
      </c>
      <c r="I86" s="29">
        <f t="shared" si="50"/>
        <v>7.615056374740939</v>
      </c>
      <c r="J86" s="29">
        <f t="shared" si="50"/>
        <v>12.687764328423508</v>
      </c>
      <c r="K86" s="29">
        <f t="shared" si="50"/>
        <v>32.593640867116136</v>
      </c>
      <c r="L86" s="29">
        <f t="shared" si="50"/>
        <v>5.707369201578959</v>
      </c>
      <c r="M86" s="29">
        <f t="shared" si="50"/>
        <v>2.4096385542168677</v>
      </c>
      <c r="N86" s="29">
        <f t="shared" si="50"/>
        <v>9.983191331606555</v>
      </c>
      <c r="O86" s="29">
        <f t="shared" si="50"/>
        <v>9.079915008094467</v>
      </c>
      <c r="P86" s="29">
        <f t="shared" si="50"/>
        <v>19.22261934701244</v>
      </c>
      <c r="Q86" s="29">
        <f t="shared" si="50"/>
        <v>18.183660368566454</v>
      </c>
      <c r="R86" s="29">
        <f t="shared" si="50"/>
        <v>7.193738093265965</v>
      </c>
      <c r="S86" s="29">
        <f t="shared" si="50"/>
        <v>11.487674259086914</v>
      </c>
      <c r="T86" s="29">
        <f t="shared" si="50"/>
        <v>65.9090909090909</v>
      </c>
      <c r="U86" s="29">
        <f t="shared" si="50"/>
        <v>5.493112482041748</v>
      </c>
      <c r="V86" s="29">
        <f t="shared" si="50"/>
        <v>55.83558232624887</v>
      </c>
      <c r="W86" s="29">
        <f t="shared" si="50"/>
        <v>18.890327671074377</v>
      </c>
      <c r="X86" s="29">
        <f t="shared" si="50"/>
        <v>26.29275131830271</v>
      </c>
      <c r="Y86" s="29">
        <f t="shared" si="50"/>
        <v>0</v>
      </c>
    </row>
    <row r="87" spans="1:25" ht="12.75">
      <c r="A87" s="67" t="s">
        <v>180</v>
      </c>
      <c r="B87" s="29">
        <f>IF(B40=0,0,B74*100/B40)</f>
        <v>0.04180857101894778</v>
      </c>
      <c r="C87" s="29">
        <f aca="true" t="shared" si="51" ref="C87:Y87">IF(C40=0,0,C74*100/C40)</f>
        <v>0</v>
      </c>
      <c r="D87" s="29">
        <f t="shared" si="51"/>
        <v>1.2942130690834714</v>
      </c>
      <c r="E87" s="29">
        <f t="shared" si="51"/>
        <v>0</v>
      </c>
      <c r="F87" s="29">
        <f t="shared" si="51"/>
        <v>0.5984440454817475</v>
      </c>
      <c r="G87" s="29">
        <f t="shared" si="51"/>
        <v>0</v>
      </c>
      <c r="H87" s="29">
        <f t="shared" si="51"/>
        <v>0</v>
      </c>
      <c r="I87" s="29">
        <f t="shared" si="51"/>
        <v>0</v>
      </c>
      <c r="J87" s="29">
        <f t="shared" si="51"/>
        <v>0</v>
      </c>
      <c r="K87" s="29">
        <f t="shared" si="51"/>
        <v>0</v>
      </c>
      <c r="L87" s="29">
        <f t="shared" si="51"/>
        <v>3.13610886964866</v>
      </c>
      <c r="M87" s="29">
        <f t="shared" si="51"/>
        <v>0</v>
      </c>
      <c r="N87" s="29">
        <f t="shared" si="51"/>
        <v>0.02511811889603808</v>
      </c>
      <c r="O87" s="29">
        <f t="shared" si="51"/>
        <v>2.187546424150081</v>
      </c>
      <c r="P87" s="29">
        <f t="shared" si="51"/>
        <v>0</v>
      </c>
      <c r="Q87" s="29">
        <f t="shared" si="51"/>
        <v>1.2235241254590439</v>
      </c>
      <c r="R87" s="29">
        <f t="shared" si="51"/>
        <v>0</v>
      </c>
      <c r="S87" s="29">
        <f t="shared" si="51"/>
        <v>0</v>
      </c>
      <c r="T87" s="29">
        <f t="shared" si="51"/>
        <v>0</v>
      </c>
      <c r="U87" s="29">
        <f t="shared" si="51"/>
        <v>1.8432444106406753</v>
      </c>
      <c r="V87" s="29">
        <f t="shared" si="51"/>
        <v>4.656605267385964</v>
      </c>
      <c r="W87" s="29">
        <f t="shared" si="51"/>
        <v>0</v>
      </c>
      <c r="X87" s="29">
        <f t="shared" si="51"/>
        <v>3.8005689804476503</v>
      </c>
      <c r="Y87" s="29">
        <f t="shared" si="51"/>
        <v>0</v>
      </c>
    </row>
    <row r="88" spans="1:25" ht="12.75">
      <c r="A88" s="68" t="s">
        <v>189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.75">
      <c r="A89" s="70" t="s">
        <v>190</v>
      </c>
      <c r="B89" s="23">
        <v>13707173473</v>
      </c>
      <c r="C89" s="23">
        <v>612614000</v>
      </c>
      <c r="D89" s="23">
        <v>147119756</v>
      </c>
      <c r="E89" s="23">
        <v>475253835</v>
      </c>
      <c r="F89" s="23">
        <v>289833467</v>
      </c>
      <c r="G89" s="23">
        <v>15577496</v>
      </c>
      <c r="H89" s="23">
        <v>579055686</v>
      </c>
      <c r="I89" s="23">
        <v>571320039</v>
      </c>
      <c r="J89" s="23">
        <v>403975339</v>
      </c>
      <c r="K89" s="23">
        <v>5000000000</v>
      </c>
      <c r="L89" s="23">
        <v>900000000</v>
      </c>
      <c r="M89" s="23">
        <v>71821000</v>
      </c>
      <c r="N89" s="23">
        <v>3560416381</v>
      </c>
      <c r="O89" s="23">
        <v>1872774196</v>
      </c>
      <c r="P89" s="23">
        <v>589186740</v>
      </c>
      <c r="Q89" s="23">
        <v>2695207000</v>
      </c>
      <c r="R89" s="23">
        <v>602517311</v>
      </c>
      <c r="S89" s="23">
        <v>1297847909</v>
      </c>
      <c r="T89" s="23">
        <v>6614669</v>
      </c>
      <c r="U89" s="23">
        <v>3425212000</v>
      </c>
      <c r="V89" s="23">
        <v>1075130900</v>
      </c>
      <c r="W89" s="23">
        <v>1069345000</v>
      </c>
      <c r="X89" s="23">
        <v>1107506925</v>
      </c>
      <c r="Y89" s="23">
        <v>31820000</v>
      </c>
    </row>
    <row r="90" spans="1:25" ht="12.75">
      <c r="A90" s="70" t="s">
        <v>191</v>
      </c>
      <c r="B90" s="23">
        <v>521942691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2387653</v>
      </c>
      <c r="J90" s="23">
        <v>14910000</v>
      </c>
      <c r="K90" s="23">
        <v>44326527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7778884</v>
      </c>
      <c r="T90" s="23">
        <v>0</v>
      </c>
      <c r="U90" s="23">
        <v>105730000</v>
      </c>
      <c r="V90" s="23">
        <v>0</v>
      </c>
      <c r="W90" s="23">
        <v>2020000</v>
      </c>
      <c r="X90" s="23">
        <v>0</v>
      </c>
      <c r="Y90" s="23">
        <v>0</v>
      </c>
    </row>
    <row r="91" spans="1:25" ht="12.75">
      <c r="A91" s="70" t="s">
        <v>192</v>
      </c>
      <c r="B91" s="23">
        <v>423657032</v>
      </c>
      <c r="C91" s="23">
        <v>5801000</v>
      </c>
      <c r="D91" s="23">
        <v>5774461</v>
      </c>
      <c r="E91" s="23">
        <v>6702357</v>
      </c>
      <c r="F91" s="23">
        <v>4163000</v>
      </c>
      <c r="G91" s="23">
        <v>276000</v>
      </c>
      <c r="H91" s="23">
        <v>19803000</v>
      </c>
      <c r="I91" s="23">
        <v>1621380</v>
      </c>
      <c r="J91" s="23">
        <v>7635000</v>
      </c>
      <c r="K91" s="23">
        <v>216689000</v>
      </c>
      <c r="L91" s="23">
        <v>7338000</v>
      </c>
      <c r="M91" s="23">
        <v>634460</v>
      </c>
      <c r="N91" s="23">
        <v>23426376</v>
      </c>
      <c r="O91" s="23">
        <v>21101548</v>
      </c>
      <c r="P91" s="23">
        <v>10898000</v>
      </c>
      <c r="Q91" s="23">
        <v>122470431</v>
      </c>
      <c r="R91" s="23">
        <v>8320522</v>
      </c>
      <c r="S91" s="23">
        <v>52145522</v>
      </c>
      <c r="T91" s="23">
        <v>900000</v>
      </c>
      <c r="U91" s="23">
        <v>52755000</v>
      </c>
      <c r="V91" s="23">
        <v>14300000</v>
      </c>
      <c r="W91" s="23">
        <v>85673030</v>
      </c>
      <c r="X91" s="23">
        <v>11743000</v>
      </c>
      <c r="Y91" s="23">
        <v>0</v>
      </c>
    </row>
    <row r="92" spans="1:25" ht="12.75">
      <c r="A92" s="70" t="s">
        <v>193</v>
      </c>
      <c r="B92" s="16">
        <f>IF(B176=0,0,B90*100/B176)</f>
        <v>98.9681751549203</v>
      </c>
      <c r="C92" s="16">
        <f aca="true" t="shared" si="52" ref="C92:Y92">IF(C176=0,0,C90*100/C176)</f>
        <v>0</v>
      </c>
      <c r="D92" s="16">
        <f t="shared" si="52"/>
        <v>0</v>
      </c>
      <c r="E92" s="16">
        <f t="shared" si="52"/>
        <v>0</v>
      </c>
      <c r="F92" s="16">
        <f t="shared" si="52"/>
        <v>0</v>
      </c>
      <c r="G92" s="16">
        <f t="shared" si="52"/>
        <v>0</v>
      </c>
      <c r="H92" s="16">
        <f t="shared" si="52"/>
        <v>0</v>
      </c>
      <c r="I92" s="16">
        <f t="shared" si="52"/>
        <v>103.99973691386019</v>
      </c>
      <c r="J92" s="16">
        <f t="shared" si="52"/>
        <v>75.8045655600183</v>
      </c>
      <c r="K92" s="16">
        <f t="shared" si="52"/>
        <v>23.005206912316616</v>
      </c>
      <c r="L92" s="16">
        <f t="shared" si="52"/>
        <v>0</v>
      </c>
      <c r="M92" s="16">
        <f t="shared" si="52"/>
        <v>0</v>
      </c>
      <c r="N92" s="16">
        <f t="shared" si="52"/>
        <v>0</v>
      </c>
      <c r="O92" s="16">
        <f t="shared" si="52"/>
        <v>0</v>
      </c>
      <c r="P92" s="16">
        <f t="shared" si="52"/>
        <v>0</v>
      </c>
      <c r="Q92" s="16">
        <f t="shared" si="52"/>
        <v>0</v>
      </c>
      <c r="R92" s="16">
        <f t="shared" si="52"/>
        <v>0</v>
      </c>
      <c r="S92" s="16">
        <f t="shared" si="52"/>
        <v>182.96833205848677</v>
      </c>
      <c r="T92" s="16">
        <f t="shared" si="52"/>
        <v>0</v>
      </c>
      <c r="U92" s="16">
        <f t="shared" si="52"/>
        <v>417.1796085858586</v>
      </c>
      <c r="V92" s="16">
        <f t="shared" si="52"/>
        <v>0</v>
      </c>
      <c r="W92" s="16">
        <f t="shared" si="52"/>
        <v>2.8822666830090236</v>
      </c>
      <c r="X92" s="16">
        <f t="shared" si="52"/>
        <v>0</v>
      </c>
      <c r="Y92" s="16">
        <f t="shared" si="52"/>
        <v>0</v>
      </c>
    </row>
    <row r="93" spans="1:25" ht="12.75">
      <c r="A93" s="70" t="s">
        <v>194</v>
      </c>
      <c r="B93" s="16">
        <f>IF(B89=0,0,B91*100/B89)</f>
        <v>3.0907687338641154</v>
      </c>
      <c r="C93" s="16">
        <f aca="true" t="shared" si="53" ref="C93:Y93">IF(C89=0,0,C91*100/C89)</f>
        <v>0.9469257966680488</v>
      </c>
      <c r="D93" s="16">
        <f t="shared" si="53"/>
        <v>3.9250071893811462</v>
      </c>
      <c r="E93" s="16">
        <f t="shared" si="53"/>
        <v>1.410268893464058</v>
      </c>
      <c r="F93" s="16">
        <f t="shared" si="53"/>
        <v>1.4363420632856039</v>
      </c>
      <c r="G93" s="16">
        <f t="shared" si="53"/>
        <v>1.7717866851000956</v>
      </c>
      <c r="H93" s="16">
        <f t="shared" si="53"/>
        <v>3.419878343099458</v>
      </c>
      <c r="I93" s="16">
        <f t="shared" si="53"/>
        <v>0.2837954017572977</v>
      </c>
      <c r="J93" s="16">
        <f t="shared" si="53"/>
        <v>1.889966852654835</v>
      </c>
      <c r="K93" s="16">
        <f t="shared" si="53"/>
        <v>4.33378</v>
      </c>
      <c r="L93" s="16">
        <f t="shared" si="53"/>
        <v>0.8153333333333334</v>
      </c>
      <c r="M93" s="16">
        <f t="shared" si="53"/>
        <v>0.8833906517592348</v>
      </c>
      <c r="N93" s="16">
        <f t="shared" si="53"/>
        <v>0.6579673131775764</v>
      </c>
      <c r="O93" s="16">
        <f t="shared" si="53"/>
        <v>1.126753457254491</v>
      </c>
      <c r="P93" s="16">
        <f t="shared" si="53"/>
        <v>1.8496682393089838</v>
      </c>
      <c r="Q93" s="16">
        <f t="shared" si="53"/>
        <v>4.5440083451846185</v>
      </c>
      <c r="R93" s="16">
        <f t="shared" si="53"/>
        <v>1.3809598244057755</v>
      </c>
      <c r="S93" s="16">
        <f t="shared" si="53"/>
        <v>4.0178453606461835</v>
      </c>
      <c r="T93" s="16">
        <f t="shared" si="53"/>
        <v>13.606122997235387</v>
      </c>
      <c r="U93" s="16">
        <f t="shared" si="53"/>
        <v>1.5401966360038444</v>
      </c>
      <c r="V93" s="16">
        <f t="shared" si="53"/>
        <v>1.3300705988452197</v>
      </c>
      <c r="W93" s="16">
        <f t="shared" si="53"/>
        <v>8.011729610181934</v>
      </c>
      <c r="X93" s="16">
        <f t="shared" si="53"/>
        <v>1.0603093971624602</v>
      </c>
      <c r="Y93" s="16">
        <f t="shared" si="53"/>
        <v>0</v>
      </c>
    </row>
    <row r="94" spans="1:25" ht="12.75">
      <c r="A94" s="70" t="s">
        <v>195</v>
      </c>
      <c r="B94" s="16">
        <f>IF(B89=0,0,(B91+B90)*100/B89)</f>
        <v>6.898575587903775</v>
      </c>
      <c r="C94" s="16">
        <f aca="true" t="shared" si="54" ref="C94:Y94">IF(C89=0,0,(C91+C90)*100/C89)</f>
        <v>0.9469257966680488</v>
      </c>
      <c r="D94" s="16">
        <f t="shared" si="54"/>
        <v>3.9250071893811462</v>
      </c>
      <c r="E94" s="16">
        <f t="shared" si="54"/>
        <v>1.410268893464058</v>
      </c>
      <c r="F94" s="16">
        <f t="shared" si="54"/>
        <v>1.4363420632856039</v>
      </c>
      <c r="G94" s="16">
        <f t="shared" si="54"/>
        <v>1.7717866851000956</v>
      </c>
      <c r="H94" s="16">
        <f t="shared" si="54"/>
        <v>3.419878343099458</v>
      </c>
      <c r="I94" s="16">
        <f t="shared" si="54"/>
        <v>0.7017140527780438</v>
      </c>
      <c r="J94" s="16">
        <f t="shared" si="54"/>
        <v>5.580786207348167</v>
      </c>
      <c r="K94" s="16">
        <f t="shared" si="54"/>
        <v>5.22031054</v>
      </c>
      <c r="L94" s="16">
        <f t="shared" si="54"/>
        <v>0.8153333333333334</v>
      </c>
      <c r="M94" s="16">
        <f t="shared" si="54"/>
        <v>0.8833906517592348</v>
      </c>
      <c r="N94" s="16">
        <f t="shared" si="54"/>
        <v>0.6579673131775764</v>
      </c>
      <c r="O94" s="16">
        <f t="shared" si="54"/>
        <v>1.126753457254491</v>
      </c>
      <c r="P94" s="16">
        <f t="shared" si="54"/>
        <v>1.8496682393089838</v>
      </c>
      <c r="Q94" s="16">
        <f t="shared" si="54"/>
        <v>4.5440083451846185</v>
      </c>
      <c r="R94" s="16">
        <f t="shared" si="54"/>
        <v>1.3809598244057755</v>
      </c>
      <c r="S94" s="16">
        <f t="shared" si="54"/>
        <v>4.617213279341192</v>
      </c>
      <c r="T94" s="16">
        <f t="shared" si="54"/>
        <v>13.606122997235387</v>
      </c>
      <c r="U94" s="16">
        <f t="shared" si="54"/>
        <v>4.627012868108602</v>
      </c>
      <c r="V94" s="16">
        <f t="shared" si="54"/>
        <v>1.3300705988452197</v>
      </c>
      <c r="W94" s="16">
        <f t="shared" si="54"/>
        <v>8.200630292375239</v>
      </c>
      <c r="X94" s="16">
        <f t="shared" si="54"/>
        <v>1.0603093971624602</v>
      </c>
      <c r="Y94" s="16">
        <f t="shared" si="54"/>
        <v>0</v>
      </c>
    </row>
    <row r="95" spans="1:25" ht="12.75">
      <c r="A95" s="70" t="s">
        <v>196</v>
      </c>
      <c r="B95" s="16">
        <f>IF(B89=0,0,B176*100/B89)</f>
        <v>3.847506380792705</v>
      </c>
      <c r="C95" s="16">
        <f aca="true" t="shared" si="55" ref="C95:Y95">IF(C89=0,0,C176*100/C89)</f>
        <v>3.101463564332516</v>
      </c>
      <c r="D95" s="16">
        <f t="shared" si="55"/>
        <v>47.113117153348185</v>
      </c>
      <c r="E95" s="16">
        <f t="shared" si="55"/>
        <v>5.981473879111359</v>
      </c>
      <c r="F95" s="16">
        <f t="shared" si="55"/>
        <v>0.5865437202943855</v>
      </c>
      <c r="G95" s="16">
        <f t="shared" si="55"/>
        <v>21.184406017501143</v>
      </c>
      <c r="H95" s="16">
        <f t="shared" si="55"/>
        <v>5.2602626546007185</v>
      </c>
      <c r="I95" s="16">
        <f t="shared" si="55"/>
        <v>0.40184587328994426</v>
      </c>
      <c r="J95" s="16">
        <f t="shared" si="55"/>
        <v>4.868861561868756</v>
      </c>
      <c r="K95" s="16">
        <f t="shared" si="55"/>
        <v>3.8536082</v>
      </c>
      <c r="L95" s="16">
        <f t="shared" si="55"/>
        <v>8.867777777777778</v>
      </c>
      <c r="M95" s="16">
        <f t="shared" si="55"/>
        <v>10.597179098035394</v>
      </c>
      <c r="N95" s="16">
        <f t="shared" si="55"/>
        <v>0.7100991652245743</v>
      </c>
      <c r="O95" s="16">
        <f t="shared" si="55"/>
        <v>4.022694308844482</v>
      </c>
      <c r="P95" s="16">
        <f t="shared" si="55"/>
        <v>10.862430474928882</v>
      </c>
      <c r="Q95" s="16">
        <f t="shared" si="55"/>
        <v>6.645500698091093</v>
      </c>
      <c r="R95" s="16">
        <f t="shared" si="55"/>
        <v>0.643301516692854</v>
      </c>
      <c r="S95" s="16">
        <f t="shared" si="55"/>
        <v>0.3275801402088633</v>
      </c>
      <c r="T95" s="16">
        <f t="shared" si="55"/>
        <v>7.911703518346874</v>
      </c>
      <c r="U95" s="16">
        <f t="shared" si="55"/>
        <v>0.7399250031822848</v>
      </c>
      <c r="V95" s="16">
        <f t="shared" si="55"/>
        <v>8.836133348971739</v>
      </c>
      <c r="W95" s="16">
        <f t="shared" si="55"/>
        <v>6.5538932711145605</v>
      </c>
      <c r="X95" s="16">
        <f t="shared" si="55"/>
        <v>0.1354393337089066</v>
      </c>
      <c r="Y95" s="16">
        <f t="shared" si="55"/>
        <v>18.541797611565052</v>
      </c>
    </row>
    <row r="96" spans="1:25" ht="12.75">
      <c r="A96" s="70" t="s">
        <v>197</v>
      </c>
      <c r="B96" s="16">
        <f>IF(B5=0,0,B91*100/B5)</f>
        <v>6.285482236060218</v>
      </c>
      <c r="C96" s="16">
        <f aca="true" t="shared" si="56" ref="C96:Y96">IF(C5=0,0,C91*100/C5)</f>
        <v>4.364064017426284</v>
      </c>
      <c r="D96" s="16">
        <f t="shared" si="56"/>
        <v>2.49115277800247</v>
      </c>
      <c r="E96" s="16">
        <f t="shared" si="56"/>
        <v>4.370648413953872</v>
      </c>
      <c r="F96" s="16">
        <f t="shared" si="56"/>
        <v>4.159632070701315</v>
      </c>
      <c r="G96" s="16">
        <f t="shared" si="56"/>
        <v>0.5273509318873727</v>
      </c>
      <c r="H96" s="16">
        <f t="shared" si="56"/>
        <v>9.656899711231244</v>
      </c>
      <c r="I96" s="16">
        <f t="shared" si="56"/>
        <v>1.8463754749117591</v>
      </c>
      <c r="J96" s="16">
        <f t="shared" si="56"/>
        <v>5.838578469561682</v>
      </c>
      <c r="K96" s="16">
        <f t="shared" si="56"/>
        <v>11.096772861147793</v>
      </c>
      <c r="L96" s="16">
        <f t="shared" si="56"/>
        <v>2.088192609422502</v>
      </c>
      <c r="M96" s="16">
        <f t="shared" si="56"/>
        <v>0.5387737771739131</v>
      </c>
      <c r="N96" s="16">
        <f t="shared" si="56"/>
        <v>5.693297420073108</v>
      </c>
      <c r="O96" s="16">
        <f t="shared" si="56"/>
        <v>3.271876976961249</v>
      </c>
      <c r="P96" s="16">
        <f t="shared" si="56"/>
        <v>3.504980980637846</v>
      </c>
      <c r="Q96" s="16">
        <f t="shared" si="56"/>
        <v>5.834373947455573</v>
      </c>
      <c r="R96" s="16">
        <f t="shared" si="56"/>
        <v>5.607877673387109</v>
      </c>
      <c r="S96" s="16">
        <f t="shared" si="56"/>
        <v>22.39041595192597</v>
      </c>
      <c r="T96" s="16">
        <f t="shared" si="56"/>
        <v>0.826868956053045</v>
      </c>
      <c r="U96" s="16">
        <f t="shared" si="56"/>
        <v>7.9150464583070255</v>
      </c>
      <c r="V96" s="16">
        <f t="shared" si="56"/>
        <v>2.693985411937121</v>
      </c>
      <c r="W96" s="16">
        <f t="shared" si="56"/>
        <v>9.581028512253207</v>
      </c>
      <c r="X96" s="16">
        <f t="shared" si="56"/>
        <v>6.278042119722996</v>
      </c>
      <c r="Y96" s="16">
        <f t="shared" si="56"/>
        <v>0</v>
      </c>
    </row>
    <row r="97" spans="1:25" ht="12.75">
      <c r="A97" s="68" t="s">
        <v>198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.75">
      <c r="A98" s="67" t="s">
        <v>199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>
      <c r="A99" s="69" t="s">
        <v>200</v>
      </c>
      <c r="B99" s="31">
        <v>6</v>
      </c>
      <c r="C99" s="31">
        <v>0</v>
      </c>
      <c r="D99" s="31">
        <v>10</v>
      </c>
      <c r="E99" s="31">
        <v>10</v>
      </c>
      <c r="F99" s="31">
        <v>0</v>
      </c>
      <c r="G99" s="31">
        <v>0</v>
      </c>
      <c r="H99" s="31">
        <v>5</v>
      </c>
      <c r="I99" s="31">
        <v>0</v>
      </c>
      <c r="J99" s="31">
        <v>8</v>
      </c>
      <c r="K99" s="31">
        <v>4.8</v>
      </c>
      <c r="L99" s="31">
        <v>6</v>
      </c>
      <c r="M99" s="31">
        <v>0</v>
      </c>
      <c r="N99" s="31">
        <v>0</v>
      </c>
      <c r="O99" s="31">
        <v>7</v>
      </c>
      <c r="P99" s="31">
        <v>6</v>
      </c>
      <c r="Q99" s="31">
        <v>3.5</v>
      </c>
      <c r="R99" s="31">
        <v>7.8</v>
      </c>
      <c r="S99" s="31">
        <v>4.7</v>
      </c>
      <c r="T99" s="31">
        <v>0</v>
      </c>
      <c r="U99" s="31">
        <v>6</v>
      </c>
      <c r="V99" s="31">
        <v>4.6</v>
      </c>
      <c r="W99" s="31">
        <v>6</v>
      </c>
      <c r="X99" s="31">
        <v>4</v>
      </c>
      <c r="Y99" s="31">
        <v>0</v>
      </c>
    </row>
    <row r="100" spans="1:25" ht="12.75">
      <c r="A100" s="70" t="s">
        <v>201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14.2</v>
      </c>
      <c r="I100" s="33">
        <v>0</v>
      </c>
      <c r="J100" s="33">
        <v>0</v>
      </c>
      <c r="K100" s="33">
        <v>12.2</v>
      </c>
      <c r="L100" s="33">
        <v>5.9</v>
      </c>
      <c r="M100" s="33">
        <v>0</v>
      </c>
      <c r="N100" s="33">
        <v>0</v>
      </c>
      <c r="O100" s="33">
        <v>0</v>
      </c>
      <c r="P100" s="33">
        <v>12.2</v>
      </c>
      <c r="Q100" s="33">
        <v>6.7</v>
      </c>
      <c r="R100" s="33">
        <v>0</v>
      </c>
      <c r="S100" s="33">
        <v>0</v>
      </c>
      <c r="T100" s="33">
        <v>0</v>
      </c>
      <c r="U100" s="33">
        <v>12</v>
      </c>
      <c r="V100" s="33">
        <v>0</v>
      </c>
      <c r="W100" s="33">
        <v>0</v>
      </c>
      <c r="X100" s="33">
        <v>0</v>
      </c>
      <c r="Y100" s="33">
        <v>0</v>
      </c>
    </row>
    <row r="101" spans="1:25" ht="12.75">
      <c r="A101" s="70" t="s">
        <v>202</v>
      </c>
      <c r="B101" s="33">
        <v>18.9</v>
      </c>
      <c r="C101" s="33">
        <v>0</v>
      </c>
      <c r="D101" s="33">
        <v>30</v>
      </c>
      <c r="E101" s="33">
        <v>0</v>
      </c>
      <c r="F101" s="33">
        <v>0</v>
      </c>
      <c r="G101" s="33">
        <v>0</v>
      </c>
      <c r="H101" s="33">
        <v>14.2</v>
      </c>
      <c r="I101" s="33">
        <v>0</v>
      </c>
      <c r="J101" s="33">
        <v>16</v>
      </c>
      <c r="K101" s="33">
        <v>12.2</v>
      </c>
      <c r="L101" s="33">
        <v>3.9</v>
      </c>
      <c r="M101" s="33">
        <v>0</v>
      </c>
      <c r="N101" s="33">
        <v>0</v>
      </c>
      <c r="O101" s="33">
        <v>0</v>
      </c>
      <c r="P101" s="33">
        <v>12.2</v>
      </c>
      <c r="Q101" s="33">
        <v>6.7</v>
      </c>
      <c r="R101" s="33">
        <v>12.1</v>
      </c>
      <c r="S101" s="33">
        <v>9.6</v>
      </c>
      <c r="T101" s="33">
        <v>0</v>
      </c>
      <c r="U101" s="33">
        <v>0</v>
      </c>
      <c r="V101" s="33">
        <v>5.8</v>
      </c>
      <c r="W101" s="33">
        <v>16.5</v>
      </c>
      <c r="X101" s="33">
        <v>0</v>
      </c>
      <c r="Y101" s="33">
        <v>0</v>
      </c>
    </row>
    <row r="102" spans="1:25" ht="12.75">
      <c r="A102" s="70" t="s">
        <v>203</v>
      </c>
      <c r="B102" s="33">
        <v>0</v>
      </c>
      <c r="C102" s="33">
        <v>0</v>
      </c>
      <c r="D102" s="33">
        <v>10</v>
      </c>
      <c r="E102" s="33">
        <v>9</v>
      </c>
      <c r="F102" s="33">
        <v>6</v>
      </c>
      <c r="G102" s="33">
        <v>0</v>
      </c>
      <c r="H102" s="33">
        <v>5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11</v>
      </c>
      <c r="Q102" s="33">
        <v>0</v>
      </c>
      <c r="R102" s="33">
        <v>0</v>
      </c>
      <c r="S102" s="33">
        <v>18.6</v>
      </c>
      <c r="T102" s="33">
        <v>0</v>
      </c>
      <c r="U102" s="33">
        <v>17.3</v>
      </c>
      <c r="V102" s="33">
        <v>-7.2</v>
      </c>
      <c r="W102" s="33">
        <v>0</v>
      </c>
      <c r="X102" s="33">
        <v>6</v>
      </c>
      <c r="Y102" s="33">
        <v>0</v>
      </c>
    </row>
    <row r="103" spans="1:25" ht="12.75">
      <c r="A103" s="70" t="s">
        <v>204</v>
      </c>
      <c r="B103" s="33">
        <v>8.6</v>
      </c>
      <c r="C103" s="33">
        <v>0</v>
      </c>
      <c r="D103" s="33">
        <v>0</v>
      </c>
      <c r="E103" s="33">
        <v>9</v>
      </c>
      <c r="F103" s="33">
        <v>6</v>
      </c>
      <c r="G103" s="33">
        <v>0</v>
      </c>
      <c r="H103" s="33">
        <v>5</v>
      </c>
      <c r="I103" s="33">
        <v>0</v>
      </c>
      <c r="J103" s="33">
        <v>10</v>
      </c>
      <c r="K103" s="33">
        <v>4</v>
      </c>
      <c r="L103" s="33">
        <v>9.5</v>
      </c>
      <c r="M103" s="33">
        <v>0</v>
      </c>
      <c r="N103" s="33">
        <v>15</v>
      </c>
      <c r="O103" s="33">
        <v>7</v>
      </c>
      <c r="P103" s="33">
        <v>11</v>
      </c>
      <c r="Q103" s="33">
        <v>6</v>
      </c>
      <c r="R103" s="33">
        <v>5.8</v>
      </c>
      <c r="S103" s="33">
        <v>5.9</v>
      </c>
      <c r="T103" s="33">
        <v>0</v>
      </c>
      <c r="U103" s="33">
        <v>5.9</v>
      </c>
      <c r="V103" s="33">
        <v>39</v>
      </c>
      <c r="W103" s="33">
        <v>10</v>
      </c>
      <c r="X103" s="33">
        <v>6</v>
      </c>
      <c r="Y103" s="33">
        <v>0</v>
      </c>
    </row>
    <row r="104" spans="1:25" ht="12.75">
      <c r="A104" s="70" t="s">
        <v>205</v>
      </c>
      <c r="B104" s="33">
        <v>-7.9</v>
      </c>
      <c r="C104" s="33">
        <v>0</v>
      </c>
      <c r="D104" s="33">
        <v>10</v>
      </c>
      <c r="E104" s="33">
        <v>10</v>
      </c>
      <c r="F104" s="33">
        <v>6</v>
      </c>
      <c r="G104" s="33">
        <v>0</v>
      </c>
      <c r="H104" s="33">
        <v>5</v>
      </c>
      <c r="I104" s="33">
        <v>0</v>
      </c>
      <c r="J104" s="33">
        <v>10</v>
      </c>
      <c r="K104" s="33">
        <v>4.8</v>
      </c>
      <c r="L104" s="33">
        <v>6</v>
      </c>
      <c r="M104" s="33">
        <v>0</v>
      </c>
      <c r="N104" s="33">
        <v>0</v>
      </c>
      <c r="O104" s="33">
        <v>7</v>
      </c>
      <c r="P104" s="33">
        <v>10</v>
      </c>
      <c r="Q104" s="33">
        <v>6</v>
      </c>
      <c r="R104" s="33">
        <v>5.8</v>
      </c>
      <c r="S104" s="33">
        <v>9.1</v>
      </c>
      <c r="T104" s="33">
        <v>0</v>
      </c>
      <c r="U104" s="33">
        <v>6</v>
      </c>
      <c r="V104" s="33">
        <v>5.8</v>
      </c>
      <c r="W104" s="33">
        <v>7.9</v>
      </c>
      <c r="X104" s="33">
        <v>3</v>
      </c>
      <c r="Y104" s="33">
        <v>0</v>
      </c>
    </row>
    <row r="105" spans="1:25" ht="12.75">
      <c r="A105" s="70" t="s">
        <v>206</v>
      </c>
      <c r="B105" s="33">
        <v>7.4</v>
      </c>
      <c r="C105" s="33">
        <v>0</v>
      </c>
      <c r="D105" s="33">
        <v>10</v>
      </c>
      <c r="E105" s="33">
        <v>9.9</v>
      </c>
      <c r="F105" s="33">
        <v>6</v>
      </c>
      <c r="G105" s="33">
        <v>0</v>
      </c>
      <c r="H105" s="33">
        <v>5</v>
      </c>
      <c r="I105" s="33">
        <v>0</v>
      </c>
      <c r="J105" s="33">
        <v>10</v>
      </c>
      <c r="K105" s="33">
        <v>4.8</v>
      </c>
      <c r="L105" s="33">
        <v>5.4</v>
      </c>
      <c r="M105" s="33">
        <v>0</v>
      </c>
      <c r="N105" s="33">
        <v>5.4</v>
      </c>
      <c r="O105" s="33">
        <v>7</v>
      </c>
      <c r="P105" s="33">
        <v>10</v>
      </c>
      <c r="Q105" s="33">
        <v>6</v>
      </c>
      <c r="R105" s="33">
        <v>5.8</v>
      </c>
      <c r="S105" s="33">
        <v>14.8</v>
      </c>
      <c r="T105" s="33">
        <v>0</v>
      </c>
      <c r="U105" s="33">
        <v>34</v>
      </c>
      <c r="V105" s="33">
        <v>5.8</v>
      </c>
      <c r="W105" s="33">
        <v>8</v>
      </c>
      <c r="X105" s="33">
        <v>3</v>
      </c>
      <c r="Y105" s="33">
        <v>0</v>
      </c>
    </row>
    <row r="106" spans="1:25" ht="12.75">
      <c r="A106" s="70" t="s">
        <v>180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5.4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</row>
    <row r="107" spans="1:25" ht="12.75">
      <c r="A107" s="67" t="s">
        <v>207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>
      <c r="A108" s="69" t="s">
        <v>200</v>
      </c>
      <c r="B108" s="35">
        <v>219.69</v>
      </c>
      <c r="C108" s="35">
        <v>0</v>
      </c>
      <c r="D108" s="35">
        <v>246.84</v>
      </c>
      <c r="E108" s="35">
        <v>328.1</v>
      </c>
      <c r="F108" s="35">
        <v>0</v>
      </c>
      <c r="G108" s="35">
        <v>0</v>
      </c>
      <c r="H108" s="35">
        <v>210</v>
      </c>
      <c r="I108" s="35">
        <v>0</v>
      </c>
      <c r="J108" s="35">
        <v>243.57</v>
      </c>
      <c r="K108" s="35">
        <v>425.83</v>
      </c>
      <c r="L108" s="35">
        <v>309.7</v>
      </c>
      <c r="M108" s="35">
        <v>0</v>
      </c>
      <c r="N108" s="35">
        <v>0</v>
      </c>
      <c r="O108" s="35">
        <v>18.96</v>
      </c>
      <c r="P108" s="35">
        <v>177.15</v>
      </c>
      <c r="Q108" s="35">
        <v>275.5</v>
      </c>
      <c r="R108" s="35">
        <v>208.54</v>
      </c>
      <c r="S108" s="35">
        <v>182.88</v>
      </c>
      <c r="T108" s="35">
        <v>0</v>
      </c>
      <c r="U108" s="35">
        <v>54.62</v>
      </c>
      <c r="V108" s="35">
        <v>391.28</v>
      </c>
      <c r="W108" s="35">
        <v>337.31</v>
      </c>
      <c r="X108" s="35">
        <v>56.55</v>
      </c>
      <c r="Y108" s="35">
        <v>0</v>
      </c>
    </row>
    <row r="109" spans="1:25" ht="12.75">
      <c r="A109" s="70" t="s">
        <v>201</v>
      </c>
      <c r="B109" s="37">
        <v>0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72.62</v>
      </c>
      <c r="I109" s="37">
        <v>0</v>
      </c>
      <c r="J109" s="37">
        <v>0</v>
      </c>
      <c r="K109" s="37">
        <v>195.21</v>
      </c>
      <c r="L109" s="37">
        <v>160</v>
      </c>
      <c r="M109" s="37">
        <v>0</v>
      </c>
      <c r="N109" s="37">
        <v>0</v>
      </c>
      <c r="O109" s="37">
        <v>0</v>
      </c>
      <c r="P109" s="37">
        <v>86.76</v>
      </c>
      <c r="Q109" s="37">
        <v>167.82</v>
      </c>
      <c r="R109" s="37">
        <v>0</v>
      </c>
      <c r="S109" s="37">
        <v>0</v>
      </c>
      <c r="T109" s="37">
        <v>0</v>
      </c>
      <c r="U109" s="37">
        <v>28</v>
      </c>
      <c r="V109" s="37">
        <v>0</v>
      </c>
      <c r="W109" s="37">
        <v>0</v>
      </c>
      <c r="X109" s="37">
        <v>0</v>
      </c>
      <c r="Y109" s="37">
        <v>0</v>
      </c>
    </row>
    <row r="110" spans="1:25" ht="12.75">
      <c r="A110" s="70" t="s">
        <v>202</v>
      </c>
      <c r="B110" s="37">
        <v>697.5</v>
      </c>
      <c r="C110" s="37">
        <v>0</v>
      </c>
      <c r="D110" s="37">
        <v>240</v>
      </c>
      <c r="E110" s="37">
        <v>0</v>
      </c>
      <c r="F110" s="37">
        <v>0</v>
      </c>
      <c r="G110" s="37">
        <v>0</v>
      </c>
      <c r="H110" s="37">
        <v>647.86</v>
      </c>
      <c r="I110" s="37">
        <v>0</v>
      </c>
      <c r="J110" s="37">
        <v>624.08</v>
      </c>
      <c r="K110" s="37">
        <v>1390</v>
      </c>
      <c r="L110" s="37">
        <v>551</v>
      </c>
      <c r="M110" s="37">
        <v>0</v>
      </c>
      <c r="N110" s="37">
        <v>0</v>
      </c>
      <c r="O110" s="37">
        <v>0</v>
      </c>
      <c r="P110" s="37">
        <v>355.36</v>
      </c>
      <c r="Q110" s="37">
        <v>792.99</v>
      </c>
      <c r="R110" s="37">
        <v>278</v>
      </c>
      <c r="S110" s="37">
        <v>527</v>
      </c>
      <c r="T110" s="37">
        <v>0</v>
      </c>
      <c r="U110" s="37">
        <v>0</v>
      </c>
      <c r="V110" s="37">
        <v>718.1</v>
      </c>
      <c r="W110" s="37">
        <v>566.6</v>
      </c>
      <c r="X110" s="37">
        <v>0</v>
      </c>
      <c r="Y110" s="37">
        <v>0</v>
      </c>
    </row>
    <row r="111" spans="1:25" ht="12.75">
      <c r="A111" s="70" t="s">
        <v>203</v>
      </c>
      <c r="B111" s="37">
        <v>21.6</v>
      </c>
      <c r="C111" s="37">
        <v>0</v>
      </c>
      <c r="D111" s="37">
        <v>253.45</v>
      </c>
      <c r="E111" s="37">
        <v>36</v>
      </c>
      <c r="F111" s="37">
        <v>21.41</v>
      </c>
      <c r="G111" s="37">
        <v>0</v>
      </c>
      <c r="H111" s="37">
        <v>60.06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130.36</v>
      </c>
      <c r="Q111" s="37">
        <v>0</v>
      </c>
      <c r="R111" s="37">
        <v>0</v>
      </c>
      <c r="S111" s="37">
        <v>105</v>
      </c>
      <c r="T111" s="37">
        <v>0</v>
      </c>
      <c r="U111" s="37">
        <v>81</v>
      </c>
      <c r="V111" s="37">
        <v>40.09</v>
      </c>
      <c r="W111" s="37">
        <v>0</v>
      </c>
      <c r="X111" s="37">
        <v>29.72</v>
      </c>
      <c r="Y111" s="37">
        <v>0</v>
      </c>
    </row>
    <row r="112" spans="1:25" ht="12.75">
      <c r="A112" s="70" t="s">
        <v>204</v>
      </c>
      <c r="B112" s="37">
        <v>331.41</v>
      </c>
      <c r="C112" s="37">
        <v>0</v>
      </c>
      <c r="D112" s="37">
        <v>0</v>
      </c>
      <c r="E112" s="37">
        <v>296.4</v>
      </c>
      <c r="F112" s="37">
        <v>63.66</v>
      </c>
      <c r="G112" s="37">
        <v>0</v>
      </c>
      <c r="H112" s="37">
        <v>139.68</v>
      </c>
      <c r="I112" s="37">
        <v>0</v>
      </c>
      <c r="J112" s="37">
        <v>111.93</v>
      </c>
      <c r="K112" s="37">
        <v>682.2</v>
      </c>
      <c r="L112" s="37">
        <v>304.5</v>
      </c>
      <c r="M112" s="37">
        <v>0</v>
      </c>
      <c r="N112" s="37">
        <v>84.9</v>
      </c>
      <c r="O112" s="37">
        <v>156.46</v>
      </c>
      <c r="P112" s="37">
        <v>116.55</v>
      </c>
      <c r="Q112" s="37">
        <v>171.39</v>
      </c>
      <c r="R112" s="37">
        <v>195.25</v>
      </c>
      <c r="S112" s="37">
        <v>159.7</v>
      </c>
      <c r="T112" s="37">
        <v>0</v>
      </c>
      <c r="U112" s="37">
        <v>45.78</v>
      </c>
      <c r="V112" s="37">
        <v>202.85</v>
      </c>
      <c r="W112" s="37">
        <v>337.7</v>
      </c>
      <c r="X112" s="37">
        <v>167.16</v>
      </c>
      <c r="Y112" s="37">
        <v>0</v>
      </c>
    </row>
    <row r="113" spans="1:25" ht="12.75">
      <c r="A113" s="70" t="s">
        <v>205</v>
      </c>
      <c r="B113" s="37">
        <v>91.41</v>
      </c>
      <c r="C113" s="37">
        <v>0</v>
      </c>
      <c r="D113" s="37">
        <v>88.08</v>
      </c>
      <c r="E113" s="37">
        <v>98.8</v>
      </c>
      <c r="F113" s="37">
        <v>65.91</v>
      </c>
      <c r="G113" s="37">
        <v>0</v>
      </c>
      <c r="H113" s="37">
        <v>84.48</v>
      </c>
      <c r="I113" s="37">
        <v>0</v>
      </c>
      <c r="J113" s="37">
        <v>50.94</v>
      </c>
      <c r="K113" s="37">
        <v>122.8</v>
      </c>
      <c r="L113" s="37">
        <v>106</v>
      </c>
      <c r="M113" s="37">
        <v>0</v>
      </c>
      <c r="N113" s="37">
        <v>0</v>
      </c>
      <c r="O113" s="37">
        <v>89.5</v>
      </c>
      <c r="P113" s="37">
        <v>112.84</v>
      </c>
      <c r="Q113" s="37">
        <v>76.1</v>
      </c>
      <c r="R113" s="37">
        <v>82.5</v>
      </c>
      <c r="S113" s="37">
        <v>155</v>
      </c>
      <c r="T113" s="37">
        <v>0</v>
      </c>
      <c r="U113" s="37">
        <v>44.2</v>
      </c>
      <c r="V113" s="37">
        <v>84.81</v>
      </c>
      <c r="W113" s="37">
        <v>85.06</v>
      </c>
      <c r="X113" s="37">
        <v>89.36</v>
      </c>
      <c r="Y113" s="37">
        <v>0</v>
      </c>
    </row>
    <row r="114" spans="1:25" ht="12.75">
      <c r="A114" s="70" t="s">
        <v>206</v>
      </c>
      <c r="B114" s="37">
        <v>85.34</v>
      </c>
      <c r="C114" s="37">
        <v>0</v>
      </c>
      <c r="D114" s="37">
        <v>64.06</v>
      </c>
      <c r="E114" s="37">
        <v>56.4</v>
      </c>
      <c r="F114" s="37">
        <v>51.45</v>
      </c>
      <c r="G114" s="37">
        <v>0</v>
      </c>
      <c r="H114" s="37">
        <v>53.27</v>
      </c>
      <c r="I114" s="37">
        <v>0</v>
      </c>
      <c r="J114" s="37">
        <v>35.4</v>
      </c>
      <c r="K114" s="37">
        <v>82.44</v>
      </c>
      <c r="L114" s="37">
        <v>125</v>
      </c>
      <c r="M114" s="37">
        <v>0</v>
      </c>
      <c r="N114" s="37">
        <v>65.03</v>
      </c>
      <c r="O114" s="37">
        <v>125.8</v>
      </c>
      <c r="P114" s="37">
        <v>134.32</v>
      </c>
      <c r="Q114" s="37">
        <v>79.95</v>
      </c>
      <c r="R114" s="37">
        <v>73.05</v>
      </c>
      <c r="S114" s="37">
        <v>85</v>
      </c>
      <c r="T114" s="37">
        <v>0</v>
      </c>
      <c r="U114" s="37">
        <v>38.06</v>
      </c>
      <c r="V114" s="37">
        <v>80.5</v>
      </c>
      <c r="W114" s="37">
        <v>102.74</v>
      </c>
      <c r="X114" s="37">
        <v>82.5</v>
      </c>
      <c r="Y114" s="37">
        <v>0</v>
      </c>
    </row>
    <row r="115" spans="1:25" ht="12.75">
      <c r="A115" s="70" t="s">
        <v>180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79.09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</row>
    <row r="116" spans="1:25" ht="12.75">
      <c r="A116" s="74" t="s">
        <v>208</v>
      </c>
      <c r="B116" s="77">
        <v>1446.96</v>
      </c>
      <c r="C116" s="77">
        <v>0</v>
      </c>
      <c r="D116" s="77">
        <v>892.43</v>
      </c>
      <c r="E116" s="77">
        <v>815.7</v>
      </c>
      <c r="F116" s="77">
        <v>202.44</v>
      </c>
      <c r="G116" s="77">
        <v>0</v>
      </c>
      <c r="H116" s="77">
        <v>1267.97</v>
      </c>
      <c r="I116" s="77">
        <v>0</v>
      </c>
      <c r="J116" s="77">
        <v>1065.91</v>
      </c>
      <c r="K116" s="77">
        <v>2898.48</v>
      </c>
      <c r="L116" s="77">
        <v>1556.2</v>
      </c>
      <c r="M116" s="77">
        <v>0</v>
      </c>
      <c r="N116" s="77">
        <v>229.02</v>
      </c>
      <c r="O116" s="77">
        <v>390.71</v>
      </c>
      <c r="P116" s="77">
        <v>1113.34</v>
      </c>
      <c r="Q116" s="77">
        <v>1563.75</v>
      </c>
      <c r="R116" s="77">
        <v>837.34</v>
      </c>
      <c r="S116" s="77">
        <v>1214.58</v>
      </c>
      <c r="T116" s="77">
        <v>0</v>
      </c>
      <c r="U116" s="77">
        <v>291.66</v>
      </c>
      <c r="V116" s="77">
        <v>1517.63</v>
      </c>
      <c r="W116" s="77">
        <v>1429.41</v>
      </c>
      <c r="X116" s="77">
        <v>425.29</v>
      </c>
      <c r="Y116" s="77">
        <v>0</v>
      </c>
    </row>
    <row r="117" spans="1:25" ht="12.75">
      <c r="A117" s="68" t="s">
        <v>209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.75">
      <c r="A118" s="70" t="s">
        <v>210</v>
      </c>
      <c r="B118" s="39">
        <v>178083</v>
      </c>
      <c r="C118" s="39">
        <v>11242</v>
      </c>
      <c r="D118" s="39">
        <v>14511</v>
      </c>
      <c r="E118" s="39">
        <v>10793</v>
      </c>
      <c r="F118" s="39">
        <v>2</v>
      </c>
      <c r="G118" s="39">
        <v>0</v>
      </c>
      <c r="H118" s="39">
        <v>19473</v>
      </c>
      <c r="I118" s="39">
        <v>10981</v>
      </c>
      <c r="J118" s="39">
        <v>11992</v>
      </c>
      <c r="K118" s="39">
        <v>115018</v>
      </c>
      <c r="L118" s="39">
        <v>21667000</v>
      </c>
      <c r="M118" s="39">
        <v>0</v>
      </c>
      <c r="N118" s="39">
        <v>55150</v>
      </c>
      <c r="O118" s="39">
        <v>38593</v>
      </c>
      <c r="P118" s="39">
        <v>19788</v>
      </c>
      <c r="Q118" s="39">
        <v>100228</v>
      </c>
      <c r="R118" s="39">
        <v>9846</v>
      </c>
      <c r="S118" s="39">
        <v>12000</v>
      </c>
      <c r="T118" s="39">
        <v>0</v>
      </c>
      <c r="U118" s="39">
        <v>34185</v>
      </c>
      <c r="V118" s="39">
        <v>32741</v>
      </c>
      <c r="W118" s="39">
        <v>34670</v>
      </c>
      <c r="X118" s="39">
        <v>15600</v>
      </c>
      <c r="Y118" s="39">
        <v>0</v>
      </c>
    </row>
    <row r="119" spans="1:25" ht="12.75">
      <c r="A119" s="68" t="s">
        <v>211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.75">
      <c r="A120" s="70" t="s">
        <v>212</v>
      </c>
      <c r="B120" s="39">
        <v>10</v>
      </c>
      <c r="C120" s="39">
        <v>6</v>
      </c>
      <c r="D120" s="39">
        <v>6</v>
      </c>
      <c r="E120" s="39">
        <v>6</v>
      </c>
      <c r="F120" s="39">
        <v>0</v>
      </c>
      <c r="G120" s="39">
        <v>0</v>
      </c>
      <c r="H120" s="39">
        <v>6</v>
      </c>
      <c r="I120" s="39">
        <v>6</v>
      </c>
      <c r="J120" s="39">
        <v>6</v>
      </c>
      <c r="K120" s="39">
        <v>6</v>
      </c>
      <c r="L120" s="39">
        <v>6</v>
      </c>
      <c r="M120" s="39">
        <v>0</v>
      </c>
      <c r="N120" s="39">
        <v>0</v>
      </c>
      <c r="O120" s="39">
        <v>6</v>
      </c>
      <c r="P120" s="39">
        <v>6</v>
      </c>
      <c r="Q120" s="39">
        <v>6</v>
      </c>
      <c r="R120" s="39">
        <v>6</v>
      </c>
      <c r="S120" s="39">
        <v>0</v>
      </c>
      <c r="T120" s="39">
        <v>0</v>
      </c>
      <c r="U120" s="39">
        <v>2733</v>
      </c>
      <c r="V120" s="39">
        <v>6</v>
      </c>
      <c r="W120" s="39">
        <v>10</v>
      </c>
      <c r="X120" s="39">
        <v>0</v>
      </c>
      <c r="Y120" s="39">
        <v>0</v>
      </c>
    </row>
    <row r="121" spans="1:25" ht="12.75">
      <c r="A121" s="70" t="s">
        <v>213</v>
      </c>
      <c r="B121" s="39">
        <v>50</v>
      </c>
      <c r="C121" s="39">
        <v>50</v>
      </c>
      <c r="D121" s="39">
        <v>0</v>
      </c>
      <c r="E121" s="39">
        <v>50</v>
      </c>
      <c r="F121" s="39">
        <v>0</v>
      </c>
      <c r="G121" s="39">
        <v>0</v>
      </c>
      <c r="H121" s="39">
        <v>88</v>
      </c>
      <c r="I121" s="39">
        <v>45</v>
      </c>
      <c r="J121" s="39">
        <v>50</v>
      </c>
      <c r="K121" s="39">
        <v>50</v>
      </c>
      <c r="L121" s="39">
        <v>50</v>
      </c>
      <c r="M121" s="39">
        <v>0</v>
      </c>
      <c r="N121" s="39">
        <v>0</v>
      </c>
      <c r="O121" s="39">
        <v>50</v>
      </c>
      <c r="P121" s="39">
        <v>51</v>
      </c>
      <c r="Q121" s="39">
        <v>50</v>
      </c>
      <c r="R121" s="39">
        <v>50</v>
      </c>
      <c r="S121" s="39">
        <v>0</v>
      </c>
      <c r="T121" s="39">
        <v>0</v>
      </c>
      <c r="U121" s="39">
        <v>6075</v>
      </c>
      <c r="V121" s="39">
        <v>50</v>
      </c>
      <c r="W121" s="39">
        <v>50</v>
      </c>
      <c r="X121" s="39">
        <v>0</v>
      </c>
      <c r="Y121" s="39">
        <v>0</v>
      </c>
    </row>
    <row r="122" spans="1:25" ht="25.5">
      <c r="A122" s="67" t="s">
        <v>214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>
      <c r="A123" s="69" t="s">
        <v>215</v>
      </c>
      <c r="B123" s="41">
        <v>45000</v>
      </c>
      <c r="C123" s="41">
        <v>6053</v>
      </c>
      <c r="D123" s="41">
        <v>3000</v>
      </c>
      <c r="E123" s="41">
        <v>2500</v>
      </c>
      <c r="F123" s="41">
        <v>6072</v>
      </c>
      <c r="G123" s="41">
        <v>0</v>
      </c>
      <c r="H123" s="41">
        <v>4894</v>
      </c>
      <c r="I123" s="41">
        <v>1684</v>
      </c>
      <c r="J123" s="41">
        <v>12532</v>
      </c>
      <c r="K123" s="41">
        <v>29000</v>
      </c>
      <c r="L123" s="41">
        <v>8000</v>
      </c>
      <c r="M123" s="41">
        <v>0</v>
      </c>
      <c r="N123" s="41">
        <v>15000</v>
      </c>
      <c r="O123" s="41">
        <v>31836</v>
      </c>
      <c r="P123" s="41">
        <v>3766</v>
      </c>
      <c r="Q123" s="41">
        <v>70228</v>
      </c>
      <c r="R123" s="41">
        <v>3000</v>
      </c>
      <c r="S123" s="41">
        <v>2000</v>
      </c>
      <c r="T123" s="41">
        <v>0</v>
      </c>
      <c r="U123" s="41">
        <v>9871</v>
      </c>
      <c r="V123" s="41">
        <v>16000</v>
      </c>
      <c r="W123" s="41">
        <v>27000</v>
      </c>
      <c r="X123" s="41">
        <v>15500</v>
      </c>
      <c r="Y123" s="41">
        <v>0</v>
      </c>
    </row>
    <row r="124" spans="1:25" ht="12.75">
      <c r="A124" s="70" t="s">
        <v>216</v>
      </c>
      <c r="B124" s="39">
        <v>45000</v>
      </c>
      <c r="C124" s="39">
        <v>6053</v>
      </c>
      <c r="D124" s="39">
        <v>3000</v>
      </c>
      <c r="E124" s="39">
        <v>2500</v>
      </c>
      <c r="F124" s="39">
        <v>3186</v>
      </c>
      <c r="G124" s="39">
        <v>0</v>
      </c>
      <c r="H124" s="39">
        <v>4894</v>
      </c>
      <c r="I124" s="39">
        <v>1684</v>
      </c>
      <c r="J124" s="39">
        <v>2875</v>
      </c>
      <c r="K124" s="39">
        <v>29000</v>
      </c>
      <c r="L124" s="39">
        <v>8000</v>
      </c>
      <c r="M124" s="39">
        <v>0</v>
      </c>
      <c r="N124" s="39">
        <v>15000</v>
      </c>
      <c r="O124" s="39">
        <v>7000</v>
      </c>
      <c r="P124" s="39">
        <v>5987</v>
      </c>
      <c r="Q124" s="39">
        <v>15012</v>
      </c>
      <c r="R124" s="39">
        <v>3000</v>
      </c>
      <c r="S124" s="39">
        <v>2000</v>
      </c>
      <c r="T124" s="39">
        <v>0</v>
      </c>
      <c r="U124" s="39">
        <v>9871</v>
      </c>
      <c r="V124" s="39">
        <v>13000</v>
      </c>
      <c r="W124" s="39">
        <v>23696</v>
      </c>
      <c r="X124" s="39">
        <v>5200</v>
      </c>
      <c r="Y124" s="39">
        <v>0</v>
      </c>
    </row>
    <row r="125" spans="1:25" ht="12.75">
      <c r="A125" s="70" t="s">
        <v>217</v>
      </c>
      <c r="B125" s="39">
        <v>15584</v>
      </c>
      <c r="C125" s="39">
        <v>6053</v>
      </c>
      <c r="D125" s="39">
        <v>3000</v>
      </c>
      <c r="E125" s="39">
        <v>2500</v>
      </c>
      <c r="F125" s="39">
        <v>0</v>
      </c>
      <c r="G125" s="39">
        <v>0</v>
      </c>
      <c r="H125" s="39">
        <v>4894</v>
      </c>
      <c r="I125" s="39">
        <v>1684</v>
      </c>
      <c r="J125" s="39">
        <v>2875</v>
      </c>
      <c r="K125" s="39">
        <v>1000</v>
      </c>
      <c r="L125" s="39">
        <v>8000</v>
      </c>
      <c r="M125" s="39">
        <v>0</v>
      </c>
      <c r="N125" s="39">
        <v>15000</v>
      </c>
      <c r="O125" s="39">
        <v>7000</v>
      </c>
      <c r="P125" s="39">
        <v>3065</v>
      </c>
      <c r="Q125" s="39">
        <v>70228</v>
      </c>
      <c r="R125" s="39">
        <v>3000</v>
      </c>
      <c r="S125" s="39">
        <v>2000</v>
      </c>
      <c r="T125" s="39">
        <v>0</v>
      </c>
      <c r="U125" s="39">
        <v>9871</v>
      </c>
      <c r="V125" s="39">
        <v>16000</v>
      </c>
      <c r="W125" s="39">
        <v>5000</v>
      </c>
      <c r="X125" s="39">
        <v>5200</v>
      </c>
      <c r="Y125" s="39">
        <v>0</v>
      </c>
    </row>
    <row r="126" spans="1:25" ht="12.75">
      <c r="A126" s="70" t="s">
        <v>218</v>
      </c>
      <c r="B126" s="39">
        <v>45000</v>
      </c>
      <c r="C126" s="39">
        <v>6053</v>
      </c>
      <c r="D126" s="39">
        <v>3000</v>
      </c>
      <c r="E126" s="39">
        <v>2500</v>
      </c>
      <c r="F126" s="39">
        <v>2918</v>
      </c>
      <c r="G126" s="39">
        <v>0</v>
      </c>
      <c r="H126" s="39">
        <v>4894</v>
      </c>
      <c r="I126" s="39">
        <v>1684</v>
      </c>
      <c r="J126" s="39">
        <v>2875</v>
      </c>
      <c r="K126" s="39">
        <v>29000</v>
      </c>
      <c r="L126" s="39">
        <v>8000</v>
      </c>
      <c r="M126" s="39">
        <v>0</v>
      </c>
      <c r="N126" s="39">
        <v>15000</v>
      </c>
      <c r="O126" s="39">
        <v>7000</v>
      </c>
      <c r="P126" s="39">
        <v>5964</v>
      </c>
      <c r="Q126" s="39">
        <v>15012</v>
      </c>
      <c r="R126" s="39">
        <v>3000</v>
      </c>
      <c r="S126" s="39">
        <v>2000</v>
      </c>
      <c r="T126" s="39">
        <v>0</v>
      </c>
      <c r="U126" s="39">
        <v>9871</v>
      </c>
      <c r="V126" s="39">
        <v>13000</v>
      </c>
      <c r="W126" s="39">
        <v>10000</v>
      </c>
      <c r="X126" s="39">
        <v>5200</v>
      </c>
      <c r="Y126" s="39">
        <v>0</v>
      </c>
    </row>
    <row r="127" spans="1:25" ht="12.75">
      <c r="A127" s="67" t="s">
        <v>219</v>
      </c>
      <c r="B127" s="43">
        <v>223464326</v>
      </c>
      <c r="C127" s="43">
        <v>21740829</v>
      </c>
      <c r="D127" s="43">
        <v>11602375</v>
      </c>
      <c r="E127" s="43">
        <v>6768063</v>
      </c>
      <c r="F127" s="43">
        <v>5792566</v>
      </c>
      <c r="G127" s="43">
        <v>0</v>
      </c>
      <c r="H127" s="43">
        <v>12676955</v>
      </c>
      <c r="I127" s="43">
        <v>165</v>
      </c>
      <c r="J127" s="43">
        <v>8640669</v>
      </c>
      <c r="K127" s="43">
        <v>4861488</v>
      </c>
      <c r="L127" s="43">
        <v>31296000</v>
      </c>
      <c r="M127" s="43">
        <v>0</v>
      </c>
      <c r="N127" s="43">
        <v>0</v>
      </c>
      <c r="O127" s="43">
        <v>27863639</v>
      </c>
      <c r="P127" s="43">
        <v>22499011</v>
      </c>
      <c r="Q127" s="43">
        <v>104958313</v>
      </c>
      <c r="R127" s="43">
        <v>7426080</v>
      </c>
      <c r="S127" s="43">
        <v>835000</v>
      </c>
      <c r="T127" s="43">
        <v>0</v>
      </c>
      <c r="U127" s="43">
        <v>20304531</v>
      </c>
      <c r="V127" s="43">
        <v>0</v>
      </c>
      <c r="W127" s="43">
        <v>79015923</v>
      </c>
      <c r="X127" s="43">
        <v>23000</v>
      </c>
      <c r="Y127" s="43">
        <v>0</v>
      </c>
    </row>
    <row r="128" spans="1:25" ht="12.75">
      <c r="A128" s="69" t="s">
        <v>215</v>
      </c>
      <c r="B128" s="21">
        <v>97446906</v>
      </c>
      <c r="C128" s="21">
        <v>4169887</v>
      </c>
      <c r="D128" s="21">
        <v>8231698</v>
      </c>
      <c r="E128" s="21">
        <v>1692000</v>
      </c>
      <c r="F128" s="21">
        <v>1091736</v>
      </c>
      <c r="G128" s="21">
        <v>0</v>
      </c>
      <c r="H128" s="21">
        <v>5298648</v>
      </c>
      <c r="I128" s="21">
        <v>18</v>
      </c>
      <c r="J128" s="21">
        <v>3194669</v>
      </c>
      <c r="K128" s="21">
        <v>1620496</v>
      </c>
      <c r="L128" s="21">
        <v>5328000</v>
      </c>
      <c r="M128" s="21">
        <v>0</v>
      </c>
      <c r="N128" s="21">
        <v>0</v>
      </c>
      <c r="O128" s="21">
        <v>6735337</v>
      </c>
      <c r="P128" s="21">
        <v>1360641</v>
      </c>
      <c r="Q128" s="21">
        <v>36509426</v>
      </c>
      <c r="R128" s="21">
        <v>1594080</v>
      </c>
      <c r="S128" s="21">
        <v>276000</v>
      </c>
      <c r="T128" s="21">
        <v>0</v>
      </c>
      <c r="U128" s="21">
        <v>3190443</v>
      </c>
      <c r="V128" s="21">
        <v>0</v>
      </c>
      <c r="W128" s="21">
        <v>27866958</v>
      </c>
      <c r="X128" s="21">
        <v>7000</v>
      </c>
      <c r="Y128" s="21">
        <v>0</v>
      </c>
    </row>
    <row r="129" spans="1:25" ht="12.75">
      <c r="A129" s="70" t="s">
        <v>216</v>
      </c>
      <c r="B129" s="23">
        <v>39015819</v>
      </c>
      <c r="C129" s="23">
        <v>7543034</v>
      </c>
      <c r="D129" s="23">
        <v>3152520</v>
      </c>
      <c r="E129" s="23">
        <v>2357548</v>
      </c>
      <c r="F129" s="23">
        <v>2376756</v>
      </c>
      <c r="G129" s="23">
        <v>0</v>
      </c>
      <c r="H129" s="23">
        <v>3630502</v>
      </c>
      <c r="I129" s="23">
        <v>62</v>
      </c>
      <c r="J129" s="23">
        <v>1699000</v>
      </c>
      <c r="K129" s="23">
        <v>1620496</v>
      </c>
      <c r="L129" s="23">
        <v>10176000</v>
      </c>
      <c r="M129" s="23">
        <v>0</v>
      </c>
      <c r="N129" s="23">
        <v>0</v>
      </c>
      <c r="O129" s="23">
        <v>7657440</v>
      </c>
      <c r="P129" s="23">
        <v>8138078</v>
      </c>
      <c r="Q129" s="23">
        <v>18230573</v>
      </c>
      <c r="R129" s="23">
        <v>1800000</v>
      </c>
      <c r="S129" s="23">
        <v>310000</v>
      </c>
      <c r="T129" s="23">
        <v>0</v>
      </c>
      <c r="U129" s="23">
        <v>4442554</v>
      </c>
      <c r="V129" s="23">
        <v>0</v>
      </c>
      <c r="W129" s="23">
        <v>23407309</v>
      </c>
      <c r="X129" s="23">
        <v>5000</v>
      </c>
      <c r="Y129" s="23">
        <v>0</v>
      </c>
    </row>
    <row r="130" spans="1:25" ht="12.75">
      <c r="A130" s="70" t="s">
        <v>217</v>
      </c>
      <c r="B130" s="23">
        <v>6895320</v>
      </c>
      <c r="C130" s="23">
        <v>2832804</v>
      </c>
      <c r="D130" s="23">
        <v>216000</v>
      </c>
      <c r="E130" s="23">
        <v>1371720</v>
      </c>
      <c r="F130" s="23">
        <v>561152</v>
      </c>
      <c r="G130" s="23">
        <v>0</v>
      </c>
      <c r="H130" s="23">
        <v>2099527</v>
      </c>
      <c r="I130" s="23">
        <v>45</v>
      </c>
      <c r="J130" s="23">
        <v>2568000</v>
      </c>
      <c r="K130" s="23">
        <v>0</v>
      </c>
      <c r="L130" s="23">
        <v>3792000</v>
      </c>
      <c r="M130" s="23">
        <v>0</v>
      </c>
      <c r="N130" s="23">
        <v>0</v>
      </c>
      <c r="O130" s="23">
        <v>2697022</v>
      </c>
      <c r="P130" s="23">
        <v>3580629</v>
      </c>
      <c r="Q130" s="23">
        <v>35816280</v>
      </c>
      <c r="R130" s="23">
        <v>2232000</v>
      </c>
      <c r="S130" s="23">
        <v>79000</v>
      </c>
      <c r="T130" s="23">
        <v>0</v>
      </c>
      <c r="U130" s="23">
        <v>8610530</v>
      </c>
      <c r="V130" s="23">
        <v>0</v>
      </c>
      <c r="W130" s="23">
        <v>7963493</v>
      </c>
      <c r="X130" s="23">
        <v>7000</v>
      </c>
      <c r="Y130" s="23">
        <v>0</v>
      </c>
    </row>
    <row r="131" spans="1:25" ht="12.75">
      <c r="A131" s="70" t="s">
        <v>218</v>
      </c>
      <c r="B131" s="23">
        <v>80106281</v>
      </c>
      <c r="C131" s="23">
        <v>7195104</v>
      </c>
      <c r="D131" s="23">
        <v>2157</v>
      </c>
      <c r="E131" s="23">
        <v>1346795</v>
      </c>
      <c r="F131" s="23">
        <v>1762922</v>
      </c>
      <c r="G131" s="23">
        <v>0</v>
      </c>
      <c r="H131" s="23">
        <v>1648278</v>
      </c>
      <c r="I131" s="23">
        <v>41</v>
      </c>
      <c r="J131" s="23">
        <v>1179000</v>
      </c>
      <c r="K131" s="23">
        <v>1620496</v>
      </c>
      <c r="L131" s="23">
        <v>12000000</v>
      </c>
      <c r="M131" s="23">
        <v>0</v>
      </c>
      <c r="N131" s="23">
        <v>0</v>
      </c>
      <c r="O131" s="23">
        <v>10773840</v>
      </c>
      <c r="P131" s="23">
        <v>9419663</v>
      </c>
      <c r="Q131" s="23">
        <v>14402035</v>
      </c>
      <c r="R131" s="23">
        <v>1800000</v>
      </c>
      <c r="S131" s="23">
        <v>170000</v>
      </c>
      <c r="T131" s="23">
        <v>0</v>
      </c>
      <c r="U131" s="23">
        <v>4061004</v>
      </c>
      <c r="V131" s="23">
        <v>0</v>
      </c>
      <c r="W131" s="23">
        <v>19778163</v>
      </c>
      <c r="X131" s="23">
        <v>4000</v>
      </c>
      <c r="Y131" s="23">
        <v>0</v>
      </c>
    </row>
    <row r="132" spans="1:25" ht="12.75">
      <c r="A132" s="67" t="s">
        <v>220</v>
      </c>
      <c r="B132" s="45">
        <f>SUM(B133:B136)</f>
        <v>5255.1060767510835</v>
      </c>
      <c r="C132" s="45">
        <f aca="true" t="shared" si="57" ref="C132:Y132">SUM(C133:C136)</f>
        <v>3591.7444242524366</v>
      </c>
      <c r="D132" s="45">
        <f t="shared" si="57"/>
        <v>3867.458333333333</v>
      </c>
      <c r="E132" s="45">
        <f t="shared" si="57"/>
        <v>2707.2252</v>
      </c>
      <c r="F132" s="45">
        <f t="shared" si="57"/>
        <v>1529.9526341882333</v>
      </c>
      <c r="G132" s="45">
        <f t="shared" si="57"/>
        <v>0</v>
      </c>
      <c r="H132" s="45">
        <f t="shared" si="57"/>
        <v>2590.3054760931755</v>
      </c>
      <c r="I132" s="45">
        <f t="shared" si="57"/>
        <v>0.09857482185273159</v>
      </c>
      <c r="J132" s="45">
        <f t="shared" si="57"/>
        <v>2149.1817920037747</v>
      </c>
      <c r="K132" s="45">
        <f t="shared" si="57"/>
        <v>167.63751724137933</v>
      </c>
      <c r="L132" s="45">
        <f t="shared" si="57"/>
        <v>3912</v>
      </c>
      <c r="M132" s="45">
        <f t="shared" si="57"/>
        <v>0</v>
      </c>
      <c r="N132" s="45">
        <f t="shared" si="57"/>
        <v>0</v>
      </c>
      <c r="O132" s="45">
        <f t="shared" si="57"/>
        <v>3229.8924015579846</v>
      </c>
      <c r="P132" s="45">
        <f t="shared" si="57"/>
        <v>4468.239211777831</v>
      </c>
      <c r="Q132" s="45">
        <f t="shared" si="57"/>
        <v>3203.6381233681395</v>
      </c>
      <c r="R132" s="45">
        <f t="shared" si="57"/>
        <v>2475.36</v>
      </c>
      <c r="S132" s="45">
        <f t="shared" si="57"/>
        <v>417.5</v>
      </c>
      <c r="T132" s="45">
        <f t="shared" si="57"/>
        <v>0</v>
      </c>
      <c r="U132" s="45">
        <f t="shared" si="57"/>
        <v>2056.988248404417</v>
      </c>
      <c r="V132" s="45">
        <f t="shared" si="57"/>
        <v>0</v>
      </c>
      <c r="W132" s="45">
        <f t="shared" si="57"/>
        <v>5590.441344481957</v>
      </c>
      <c r="X132" s="45">
        <f t="shared" si="57"/>
        <v>3.5285359801488836</v>
      </c>
      <c r="Y132" s="45">
        <f t="shared" si="57"/>
        <v>0</v>
      </c>
    </row>
    <row r="133" spans="1:25" ht="12.75">
      <c r="A133" s="69" t="s">
        <v>215</v>
      </c>
      <c r="B133" s="47">
        <f>IF(B123=0,0,B128/B123)</f>
        <v>2165.4868</v>
      </c>
      <c r="C133" s="47">
        <f aca="true" t="shared" si="58" ref="C133:Y133">IF(C123=0,0,C128/C123)</f>
        <v>688.8959193788204</v>
      </c>
      <c r="D133" s="47">
        <f t="shared" si="58"/>
        <v>2743.8993333333333</v>
      </c>
      <c r="E133" s="47">
        <f t="shared" si="58"/>
        <v>676.8</v>
      </c>
      <c r="F133" s="47">
        <f t="shared" si="58"/>
        <v>179.79841897233203</v>
      </c>
      <c r="G133" s="47">
        <f t="shared" si="58"/>
        <v>0</v>
      </c>
      <c r="H133" s="47">
        <f t="shared" si="58"/>
        <v>1082.6824683285656</v>
      </c>
      <c r="I133" s="47">
        <f t="shared" si="58"/>
        <v>0.010688836104513063</v>
      </c>
      <c r="J133" s="47">
        <f t="shared" si="58"/>
        <v>254.92092243855728</v>
      </c>
      <c r="K133" s="47">
        <f t="shared" si="58"/>
        <v>55.87917241379311</v>
      </c>
      <c r="L133" s="47">
        <f t="shared" si="58"/>
        <v>666</v>
      </c>
      <c r="M133" s="47">
        <f t="shared" si="58"/>
        <v>0</v>
      </c>
      <c r="N133" s="47">
        <f t="shared" si="58"/>
        <v>0</v>
      </c>
      <c r="O133" s="47">
        <f t="shared" si="58"/>
        <v>211.56354441512752</v>
      </c>
      <c r="P133" s="47">
        <f t="shared" si="58"/>
        <v>361.2960701009028</v>
      </c>
      <c r="Q133" s="47">
        <f t="shared" si="58"/>
        <v>519.8699379165006</v>
      </c>
      <c r="R133" s="47">
        <f t="shared" si="58"/>
        <v>531.36</v>
      </c>
      <c r="S133" s="47">
        <f t="shared" si="58"/>
        <v>138</v>
      </c>
      <c r="T133" s="47">
        <f t="shared" si="58"/>
        <v>0</v>
      </c>
      <c r="U133" s="47">
        <f t="shared" si="58"/>
        <v>323.2137574713808</v>
      </c>
      <c r="V133" s="47">
        <f t="shared" si="58"/>
        <v>0</v>
      </c>
      <c r="W133" s="47">
        <f t="shared" si="58"/>
        <v>1032.1095555555555</v>
      </c>
      <c r="X133" s="47">
        <f t="shared" si="58"/>
        <v>0.45161290322580644</v>
      </c>
      <c r="Y133" s="47">
        <f t="shared" si="58"/>
        <v>0</v>
      </c>
    </row>
    <row r="134" spans="1:25" ht="12.75">
      <c r="A134" s="70" t="s">
        <v>216</v>
      </c>
      <c r="B134" s="49">
        <f>IF(B124=0,0,B129/B124)</f>
        <v>867.0182</v>
      </c>
      <c r="C134" s="49">
        <f aca="true" t="shared" si="59" ref="C134:Y134">IF(C124=0,0,C129/C124)</f>
        <v>1246.1645465058648</v>
      </c>
      <c r="D134" s="49">
        <f t="shared" si="59"/>
        <v>1050.84</v>
      </c>
      <c r="E134" s="49">
        <f t="shared" si="59"/>
        <v>943.0192</v>
      </c>
      <c r="F134" s="49">
        <f t="shared" si="59"/>
        <v>746</v>
      </c>
      <c r="G134" s="49">
        <f t="shared" si="59"/>
        <v>0</v>
      </c>
      <c r="H134" s="49">
        <f t="shared" si="59"/>
        <v>741.8271352676747</v>
      </c>
      <c r="I134" s="49">
        <f t="shared" si="59"/>
        <v>0.03681710213776722</v>
      </c>
      <c r="J134" s="49">
        <f t="shared" si="59"/>
        <v>590.9565217391304</v>
      </c>
      <c r="K134" s="49">
        <f t="shared" si="59"/>
        <v>55.87917241379311</v>
      </c>
      <c r="L134" s="49">
        <f t="shared" si="59"/>
        <v>1272</v>
      </c>
      <c r="M134" s="49">
        <f t="shared" si="59"/>
        <v>0</v>
      </c>
      <c r="N134" s="49">
        <f t="shared" si="59"/>
        <v>0</v>
      </c>
      <c r="O134" s="49">
        <f t="shared" si="59"/>
        <v>1093.92</v>
      </c>
      <c r="P134" s="49">
        <f t="shared" si="59"/>
        <v>1359.2914648404878</v>
      </c>
      <c r="Q134" s="49">
        <f t="shared" si="59"/>
        <v>1214.4000133226752</v>
      </c>
      <c r="R134" s="49">
        <f t="shared" si="59"/>
        <v>600</v>
      </c>
      <c r="S134" s="49">
        <f t="shared" si="59"/>
        <v>155</v>
      </c>
      <c r="T134" s="49">
        <f t="shared" si="59"/>
        <v>0</v>
      </c>
      <c r="U134" s="49">
        <f t="shared" si="59"/>
        <v>450.0611893425185</v>
      </c>
      <c r="V134" s="49">
        <f t="shared" si="59"/>
        <v>0</v>
      </c>
      <c r="W134" s="49">
        <f t="shared" si="59"/>
        <v>987.8168889264011</v>
      </c>
      <c r="X134" s="49">
        <f t="shared" si="59"/>
        <v>0.9615384615384616</v>
      </c>
      <c r="Y134" s="49">
        <f t="shared" si="59"/>
        <v>0</v>
      </c>
    </row>
    <row r="135" spans="1:25" ht="12.75">
      <c r="A135" s="70" t="s">
        <v>217</v>
      </c>
      <c r="B135" s="49">
        <f>IF(B125=0,0,B130/B125)</f>
        <v>442.46149897330594</v>
      </c>
      <c r="C135" s="49">
        <f aca="true" t="shared" si="60" ref="C135:Y135">IF(C125=0,0,C130/C125)</f>
        <v>468</v>
      </c>
      <c r="D135" s="49">
        <f t="shared" si="60"/>
        <v>72</v>
      </c>
      <c r="E135" s="49">
        <f t="shared" si="60"/>
        <v>548.688</v>
      </c>
      <c r="F135" s="49">
        <f t="shared" si="60"/>
        <v>0</v>
      </c>
      <c r="G135" s="49">
        <f t="shared" si="60"/>
        <v>0</v>
      </c>
      <c r="H135" s="49">
        <f t="shared" si="60"/>
        <v>429.0002043318349</v>
      </c>
      <c r="I135" s="49">
        <f t="shared" si="60"/>
        <v>0.02672209026128266</v>
      </c>
      <c r="J135" s="49">
        <f t="shared" si="60"/>
        <v>893.2173913043479</v>
      </c>
      <c r="K135" s="49">
        <f t="shared" si="60"/>
        <v>0</v>
      </c>
      <c r="L135" s="49">
        <f t="shared" si="60"/>
        <v>474</v>
      </c>
      <c r="M135" s="49">
        <f t="shared" si="60"/>
        <v>0</v>
      </c>
      <c r="N135" s="49">
        <f t="shared" si="60"/>
        <v>0</v>
      </c>
      <c r="O135" s="49">
        <f t="shared" si="60"/>
        <v>385.2888571428571</v>
      </c>
      <c r="P135" s="49">
        <f t="shared" si="60"/>
        <v>1168.2313213703098</v>
      </c>
      <c r="Q135" s="49">
        <f t="shared" si="60"/>
        <v>510</v>
      </c>
      <c r="R135" s="49">
        <f t="shared" si="60"/>
        <v>744</v>
      </c>
      <c r="S135" s="49">
        <f t="shared" si="60"/>
        <v>39.5</v>
      </c>
      <c r="T135" s="49">
        <f t="shared" si="60"/>
        <v>0</v>
      </c>
      <c r="U135" s="49">
        <f t="shared" si="60"/>
        <v>872.3057440988755</v>
      </c>
      <c r="V135" s="49">
        <f t="shared" si="60"/>
        <v>0</v>
      </c>
      <c r="W135" s="49">
        <f t="shared" si="60"/>
        <v>1592.6986</v>
      </c>
      <c r="X135" s="49">
        <f t="shared" si="60"/>
        <v>1.3461538461538463</v>
      </c>
      <c r="Y135" s="49">
        <f t="shared" si="60"/>
        <v>0</v>
      </c>
    </row>
    <row r="136" spans="1:25" ht="12.75">
      <c r="A136" s="70" t="s">
        <v>218</v>
      </c>
      <c r="B136" s="49">
        <f>IF(B126=0,0,B131/B126)</f>
        <v>1780.1395777777777</v>
      </c>
      <c r="C136" s="49">
        <f aca="true" t="shared" si="61" ref="C136:Y136">IF(C126=0,0,C131/C126)</f>
        <v>1188.6839583677515</v>
      </c>
      <c r="D136" s="49">
        <f t="shared" si="61"/>
        <v>0.719</v>
      </c>
      <c r="E136" s="49">
        <f t="shared" si="61"/>
        <v>538.718</v>
      </c>
      <c r="F136" s="49">
        <f t="shared" si="61"/>
        <v>604.1542152159013</v>
      </c>
      <c r="G136" s="49">
        <f t="shared" si="61"/>
        <v>0</v>
      </c>
      <c r="H136" s="49">
        <f t="shared" si="61"/>
        <v>336.7956681651001</v>
      </c>
      <c r="I136" s="49">
        <f t="shared" si="61"/>
        <v>0.024346793349168647</v>
      </c>
      <c r="J136" s="49">
        <f t="shared" si="61"/>
        <v>410.0869565217391</v>
      </c>
      <c r="K136" s="49">
        <f t="shared" si="61"/>
        <v>55.87917241379311</v>
      </c>
      <c r="L136" s="49">
        <f t="shared" si="61"/>
        <v>1500</v>
      </c>
      <c r="M136" s="49">
        <f t="shared" si="61"/>
        <v>0</v>
      </c>
      <c r="N136" s="49">
        <f t="shared" si="61"/>
        <v>0</v>
      </c>
      <c r="O136" s="49">
        <f t="shared" si="61"/>
        <v>1539.12</v>
      </c>
      <c r="P136" s="49">
        <f t="shared" si="61"/>
        <v>1579.42035546613</v>
      </c>
      <c r="Q136" s="49">
        <f t="shared" si="61"/>
        <v>959.3681721289635</v>
      </c>
      <c r="R136" s="49">
        <f t="shared" si="61"/>
        <v>600</v>
      </c>
      <c r="S136" s="49">
        <f t="shared" si="61"/>
        <v>85</v>
      </c>
      <c r="T136" s="49">
        <f t="shared" si="61"/>
        <v>0</v>
      </c>
      <c r="U136" s="49">
        <f t="shared" si="61"/>
        <v>411.4075574916422</v>
      </c>
      <c r="V136" s="49">
        <f t="shared" si="61"/>
        <v>0</v>
      </c>
      <c r="W136" s="49">
        <f t="shared" si="61"/>
        <v>1977.8163</v>
      </c>
      <c r="X136" s="49">
        <f t="shared" si="61"/>
        <v>0.7692307692307693</v>
      </c>
      <c r="Y136" s="49">
        <f t="shared" si="61"/>
        <v>0</v>
      </c>
    </row>
    <row r="137" spans="1:25" ht="25.5">
      <c r="A137" s="67" t="s">
        <v>221</v>
      </c>
      <c r="B137" s="51">
        <f>+B132*B123</f>
        <v>236479773.45379877</v>
      </c>
      <c r="C137" s="51">
        <f aca="true" t="shared" si="62" ref="C137:Y137">+C132*C123</f>
        <v>21740829</v>
      </c>
      <c r="D137" s="51">
        <f t="shared" si="62"/>
        <v>11602375</v>
      </c>
      <c r="E137" s="51">
        <f t="shared" si="62"/>
        <v>6768063</v>
      </c>
      <c r="F137" s="51">
        <f t="shared" si="62"/>
        <v>9289872.394790953</v>
      </c>
      <c r="G137" s="51">
        <f t="shared" si="62"/>
        <v>0</v>
      </c>
      <c r="H137" s="51">
        <f t="shared" si="62"/>
        <v>12676955</v>
      </c>
      <c r="I137" s="51">
        <f t="shared" si="62"/>
        <v>166</v>
      </c>
      <c r="J137" s="51">
        <f t="shared" si="62"/>
        <v>26933546.217391305</v>
      </c>
      <c r="K137" s="51">
        <f t="shared" si="62"/>
        <v>4861488.000000001</v>
      </c>
      <c r="L137" s="51">
        <f t="shared" si="62"/>
        <v>31296000</v>
      </c>
      <c r="M137" s="51">
        <f t="shared" si="62"/>
        <v>0</v>
      </c>
      <c r="N137" s="51">
        <f t="shared" si="62"/>
        <v>0</v>
      </c>
      <c r="O137" s="51">
        <f t="shared" si="62"/>
        <v>102826854.49599999</v>
      </c>
      <c r="P137" s="51">
        <f t="shared" si="62"/>
        <v>16827388.87155531</v>
      </c>
      <c r="Q137" s="51">
        <f t="shared" si="62"/>
        <v>224985098.1278977</v>
      </c>
      <c r="R137" s="51">
        <f t="shared" si="62"/>
        <v>7426080</v>
      </c>
      <c r="S137" s="51">
        <f t="shared" si="62"/>
        <v>835000</v>
      </c>
      <c r="T137" s="51">
        <f t="shared" si="62"/>
        <v>0</v>
      </c>
      <c r="U137" s="51">
        <f t="shared" si="62"/>
        <v>20304531</v>
      </c>
      <c r="V137" s="51">
        <f t="shared" si="62"/>
        <v>0</v>
      </c>
      <c r="W137" s="51">
        <f t="shared" si="62"/>
        <v>150941916.3010128</v>
      </c>
      <c r="X137" s="51">
        <f t="shared" si="62"/>
        <v>54692.307692307695</v>
      </c>
      <c r="Y137" s="51">
        <f t="shared" si="62"/>
        <v>0</v>
      </c>
    </row>
    <row r="138" spans="1:25" ht="25.5">
      <c r="A138" s="68" t="s">
        <v>222</v>
      </c>
      <c r="B138" s="53">
        <v>174385616</v>
      </c>
      <c r="C138" s="53">
        <v>952857</v>
      </c>
      <c r="D138" s="53">
        <v>8339322</v>
      </c>
      <c r="E138" s="53">
        <v>6768063</v>
      </c>
      <c r="F138" s="53">
        <v>0</v>
      </c>
      <c r="G138" s="53">
        <v>0</v>
      </c>
      <c r="H138" s="53">
        <v>12676955</v>
      </c>
      <c r="I138" s="53">
        <v>0</v>
      </c>
      <c r="J138" s="53">
        <v>8640908</v>
      </c>
      <c r="K138" s="53">
        <v>0</v>
      </c>
      <c r="L138" s="53">
        <v>31296000</v>
      </c>
      <c r="M138" s="53">
        <v>0</v>
      </c>
      <c r="N138" s="53">
        <v>0</v>
      </c>
      <c r="O138" s="53">
        <v>6735337</v>
      </c>
      <c r="P138" s="53">
        <v>22499011</v>
      </c>
      <c r="Q138" s="53">
        <v>102819441</v>
      </c>
      <c r="R138" s="53">
        <v>7947700</v>
      </c>
      <c r="S138" s="53">
        <v>-1</v>
      </c>
      <c r="T138" s="53">
        <v>0</v>
      </c>
      <c r="U138" s="53">
        <v>33705562</v>
      </c>
      <c r="V138" s="53">
        <v>40883040</v>
      </c>
      <c r="W138" s="53">
        <v>47327770</v>
      </c>
      <c r="X138" s="53">
        <v>51211334</v>
      </c>
      <c r="Y138" s="53">
        <v>0</v>
      </c>
    </row>
    <row r="139" spans="1:25" ht="12.75">
      <c r="A139" s="69" t="s">
        <v>223</v>
      </c>
      <c r="B139" s="21">
        <v>596652000</v>
      </c>
      <c r="C139" s="21">
        <v>49784000</v>
      </c>
      <c r="D139" s="21">
        <v>78370000</v>
      </c>
      <c r="E139" s="21">
        <v>54870000</v>
      </c>
      <c r="F139" s="21">
        <v>40967000</v>
      </c>
      <c r="G139" s="21">
        <v>30091000</v>
      </c>
      <c r="H139" s="21">
        <v>88321000</v>
      </c>
      <c r="I139" s="21">
        <v>44637000</v>
      </c>
      <c r="J139" s="21">
        <v>62570000</v>
      </c>
      <c r="K139" s="21">
        <v>402909000</v>
      </c>
      <c r="L139" s="21">
        <v>120422000</v>
      </c>
      <c r="M139" s="21">
        <v>110390000</v>
      </c>
      <c r="N139" s="21">
        <v>166309000</v>
      </c>
      <c r="O139" s="21">
        <v>125216000</v>
      </c>
      <c r="P139" s="21">
        <v>80525000</v>
      </c>
      <c r="Q139" s="21">
        <v>451439000</v>
      </c>
      <c r="R139" s="21">
        <v>60462000</v>
      </c>
      <c r="S139" s="21">
        <v>69174000</v>
      </c>
      <c r="T139" s="21">
        <v>96978000</v>
      </c>
      <c r="U139" s="21">
        <v>161083000</v>
      </c>
      <c r="V139" s="21">
        <v>159059000</v>
      </c>
      <c r="W139" s="21">
        <v>115423000</v>
      </c>
      <c r="X139" s="21">
        <v>78587000</v>
      </c>
      <c r="Y139" s="21">
        <v>140135000</v>
      </c>
    </row>
    <row r="140" spans="1:25" ht="12.75">
      <c r="A140" s="71" t="s">
        <v>224</v>
      </c>
      <c r="B140" s="62" t="str">
        <f>IF(B10&gt;0,"Funded","Unfunded")</f>
        <v>Funded</v>
      </c>
      <c r="C140" s="62" t="str">
        <f aca="true" t="shared" si="63" ref="C140:Y140">IF(C10&gt;0,"Funded","Unfunded")</f>
        <v>Funded</v>
      </c>
      <c r="D140" s="62" t="str">
        <f t="shared" si="63"/>
        <v>Unfunded</v>
      </c>
      <c r="E140" s="62" t="str">
        <f t="shared" si="63"/>
        <v>Unfunded</v>
      </c>
      <c r="F140" s="62" t="str">
        <f t="shared" si="63"/>
        <v>Unfunded</v>
      </c>
      <c r="G140" s="62" t="str">
        <f t="shared" si="63"/>
        <v>Unfunded</v>
      </c>
      <c r="H140" s="62" t="str">
        <f t="shared" si="63"/>
        <v>Funded</v>
      </c>
      <c r="I140" s="62" t="str">
        <f t="shared" si="63"/>
        <v>Unfunded</v>
      </c>
      <c r="J140" s="62" t="str">
        <f t="shared" si="63"/>
        <v>Funded</v>
      </c>
      <c r="K140" s="62" t="str">
        <f t="shared" si="63"/>
        <v>Funded</v>
      </c>
      <c r="L140" s="62" t="str">
        <f t="shared" si="63"/>
        <v>Unfunded</v>
      </c>
      <c r="M140" s="62" t="str">
        <f t="shared" si="63"/>
        <v>Funded</v>
      </c>
      <c r="N140" s="62" t="str">
        <f t="shared" si="63"/>
        <v>Funded</v>
      </c>
      <c r="O140" s="62" t="str">
        <f t="shared" si="63"/>
        <v>Unfunded</v>
      </c>
      <c r="P140" s="62" t="str">
        <f t="shared" si="63"/>
        <v>Funded</v>
      </c>
      <c r="Q140" s="62" t="str">
        <f t="shared" si="63"/>
        <v>Funded</v>
      </c>
      <c r="R140" s="62" t="str">
        <f t="shared" si="63"/>
        <v>Funded</v>
      </c>
      <c r="S140" s="62" t="str">
        <f t="shared" si="63"/>
        <v>Funded</v>
      </c>
      <c r="T140" s="62" t="str">
        <f t="shared" si="63"/>
        <v>Funded</v>
      </c>
      <c r="U140" s="62" t="str">
        <f t="shared" si="63"/>
        <v>Funded</v>
      </c>
      <c r="V140" s="62" t="str">
        <f t="shared" si="63"/>
        <v>Funded</v>
      </c>
      <c r="W140" s="62" t="str">
        <f t="shared" si="63"/>
        <v>Funded</v>
      </c>
      <c r="X140" s="62" t="str">
        <f t="shared" si="63"/>
        <v>Funded</v>
      </c>
      <c r="Y140" s="62" t="str">
        <f t="shared" si="63"/>
        <v>Funded</v>
      </c>
    </row>
    <row r="141" spans="1:25" ht="12.75" hidden="1">
      <c r="A141" s="55" t="s">
        <v>225</v>
      </c>
      <c r="B141" s="56">
        <v>5166172412</v>
      </c>
      <c r="C141" s="56">
        <v>56486700</v>
      </c>
      <c r="D141" s="56">
        <v>129308849</v>
      </c>
      <c r="E141" s="56">
        <v>71126936</v>
      </c>
      <c r="F141" s="56">
        <v>55072000</v>
      </c>
      <c r="G141" s="56">
        <v>563052</v>
      </c>
      <c r="H141" s="56">
        <v>78789183</v>
      </c>
      <c r="I141" s="56">
        <v>27499728</v>
      </c>
      <c r="J141" s="56">
        <v>63785132</v>
      </c>
      <c r="K141" s="56">
        <v>1202595365</v>
      </c>
      <c r="L141" s="56">
        <v>160778008</v>
      </c>
      <c r="M141" s="56">
        <v>100600</v>
      </c>
      <c r="N141" s="56">
        <v>167184681</v>
      </c>
      <c r="O141" s="56">
        <v>480333137</v>
      </c>
      <c r="P141" s="56">
        <v>214123699</v>
      </c>
      <c r="Q141" s="56">
        <v>1447228638</v>
      </c>
      <c r="R141" s="56">
        <v>58356612</v>
      </c>
      <c r="S141" s="56">
        <v>88704439</v>
      </c>
      <c r="T141" s="56">
        <v>3708333</v>
      </c>
      <c r="U141" s="56">
        <v>497433000</v>
      </c>
      <c r="V141" s="56">
        <v>288940158</v>
      </c>
      <c r="W141" s="56">
        <v>654436800</v>
      </c>
      <c r="X141" s="56">
        <v>85395533</v>
      </c>
      <c r="Y141" s="56">
        <v>186512</v>
      </c>
    </row>
    <row r="142" spans="1:25" ht="12.75" hidden="1">
      <c r="A142" s="57" t="s">
        <v>226</v>
      </c>
      <c r="B142" s="23">
        <v>4561976382</v>
      </c>
      <c r="C142" s="23">
        <v>65747369</v>
      </c>
      <c r="D142" s="23">
        <v>120489761</v>
      </c>
      <c r="E142" s="23">
        <v>73419237</v>
      </c>
      <c r="F142" s="23">
        <v>44805463</v>
      </c>
      <c r="G142" s="23">
        <v>461145</v>
      </c>
      <c r="H142" s="23">
        <v>101503744</v>
      </c>
      <c r="I142" s="23">
        <v>36138960</v>
      </c>
      <c r="J142" s="23">
        <v>59446682</v>
      </c>
      <c r="K142" s="23">
        <v>1338761478</v>
      </c>
      <c r="L142" s="23">
        <v>211847866</v>
      </c>
      <c r="M142" s="23">
        <v>0</v>
      </c>
      <c r="N142" s="23">
        <v>206426000</v>
      </c>
      <c r="O142" s="23">
        <v>461751099</v>
      </c>
      <c r="P142" s="23">
        <v>162074008</v>
      </c>
      <c r="Q142" s="23">
        <v>993155450</v>
      </c>
      <c r="R142" s="23">
        <v>71166030</v>
      </c>
      <c r="S142" s="23">
        <v>129375327</v>
      </c>
      <c r="T142" s="23">
        <v>0</v>
      </c>
      <c r="U142" s="23">
        <v>486753000</v>
      </c>
      <c r="V142" s="23">
        <v>342258701</v>
      </c>
      <c r="W142" s="23">
        <v>731127930</v>
      </c>
      <c r="X142" s="23">
        <v>76574269</v>
      </c>
      <c r="Y142" s="23">
        <v>0</v>
      </c>
    </row>
    <row r="143" spans="1:25" ht="12.75" hidden="1">
      <c r="A143" s="57" t="s">
        <v>227</v>
      </c>
      <c r="B143" s="23">
        <v>1408094389</v>
      </c>
      <c r="C143" s="23">
        <v>9950187</v>
      </c>
      <c r="D143" s="23">
        <v>28422989</v>
      </c>
      <c r="E143" s="23">
        <v>17943927</v>
      </c>
      <c r="F143" s="23">
        <v>10497504</v>
      </c>
      <c r="G143" s="23">
        <v>101920</v>
      </c>
      <c r="H143" s="23">
        <v>10661000</v>
      </c>
      <c r="I143" s="23">
        <v>1595013</v>
      </c>
      <c r="J143" s="23">
        <v>4337333</v>
      </c>
      <c r="K143" s="23">
        <v>206721396</v>
      </c>
      <c r="L143" s="23">
        <v>11891500</v>
      </c>
      <c r="M143" s="23">
        <v>195000</v>
      </c>
      <c r="N143" s="23">
        <v>29933250</v>
      </c>
      <c r="O143" s="23">
        <v>54090563</v>
      </c>
      <c r="P143" s="23">
        <v>64047926</v>
      </c>
      <c r="Q143" s="23">
        <v>533979189</v>
      </c>
      <c r="R143" s="23">
        <v>12716872</v>
      </c>
      <c r="S143" s="23">
        <v>26175428</v>
      </c>
      <c r="T143" s="23">
        <v>3708333</v>
      </c>
      <c r="U143" s="23">
        <v>15003355</v>
      </c>
      <c r="V143" s="23">
        <v>23926490</v>
      </c>
      <c r="W143" s="23">
        <v>30235240</v>
      </c>
      <c r="X143" s="23">
        <v>27503912</v>
      </c>
      <c r="Y143" s="23">
        <v>186512</v>
      </c>
    </row>
    <row r="144" spans="1:25" ht="12.75" hidden="1">
      <c r="A144" s="57" t="s">
        <v>228</v>
      </c>
      <c r="B144" s="23">
        <v>680173569</v>
      </c>
      <c r="C144" s="23">
        <v>15935000</v>
      </c>
      <c r="D144" s="23">
        <v>162000</v>
      </c>
      <c r="E144" s="23">
        <v>-4480000</v>
      </c>
      <c r="F144" s="23">
        <v>4421293</v>
      </c>
      <c r="G144" s="23">
        <v>0</v>
      </c>
      <c r="H144" s="23">
        <v>7604738</v>
      </c>
      <c r="I144" s="23">
        <v>7561692</v>
      </c>
      <c r="J144" s="23">
        <v>8212000</v>
      </c>
      <c r="K144" s="23">
        <v>34401435</v>
      </c>
      <c r="L144" s="23">
        <v>44934607</v>
      </c>
      <c r="M144" s="23">
        <v>25120000</v>
      </c>
      <c r="N144" s="23">
        <v>9142260</v>
      </c>
      <c r="O144" s="23">
        <v>1350000</v>
      </c>
      <c r="P144" s="23">
        <v>1867306</v>
      </c>
      <c r="Q144" s="23">
        <v>3900000</v>
      </c>
      <c r="R144" s="23">
        <v>-1224699</v>
      </c>
      <c r="S144" s="23">
        <v>8584258</v>
      </c>
      <c r="T144" s="23">
        <v>27199475</v>
      </c>
      <c r="U144" s="23">
        <v>2597000</v>
      </c>
      <c r="V144" s="23">
        <v>211533065</v>
      </c>
      <c r="W144" s="23">
        <v>159000</v>
      </c>
      <c r="X144" s="23">
        <v>665503</v>
      </c>
      <c r="Y144" s="23">
        <v>75564000</v>
      </c>
    </row>
    <row r="145" spans="1:25" ht="12.75" hidden="1">
      <c r="A145" s="57" t="s">
        <v>229</v>
      </c>
      <c r="B145" s="23">
        <v>1535455468</v>
      </c>
      <c r="C145" s="23">
        <v>10270000</v>
      </c>
      <c r="D145" s="23">
        <v>124028407</v>
      </c>
      <c r="E145" s="23">
        <v>62030161</v>
      </c>
      <c r="F145" s="23">
        <v>29795398</v>
      </c>
      <c r="G145" s="23">
        <v>7150000</v>
      </c>
      <c r="H145" s="23">
        <v>34580200</v>
      </c>
      <c r="I145" s="23">
        <v>18623890</v>
      </c>
      <c r="J145" s="23">
        <v>11000000</v>
      </c>
      <c r="K145" s="23">
        <v>1450000000</v>
      </c>
      <c r="L145" s="23">
        <v>198000000</v>
      </c>
      <c r="M145" s="23">
        <v>6589000</v>
      </c>
      <c r="N145" s="23">
        <v>63510417</v>
      </c>
      <c r="O145" s="23">
        <v>276000000</v>
      </c>
      <c r="P145" s="23">
        <v>92641998</v>
      </c>
      <c r="Q145" s="23">
        <v>200000000</v>
      </c>
      <c r="R145" s="23">
        <v>0</v>
      </c>
      <c r="S145" s="23">
        <v>45000000</v>
      </c>
      <c r="T145" s="23">
        <v>26898254</v>
      </c>
      <c r="U145" s="23">
        <v>61919000</v>
      </c>
      <c r="V145" s="23">
        <v>240091983</v>
      </c>
      <c r="W145" s="23">
        <v>137000000</v>
      </c>
      <c r="X145" s="23">
        <v>132953000</v>
      </c>
      <c r="Y145" s="23">
        <v>19978000</v>
      </c>
    </row>
    <row r="146" spans="1:25" ht="12.75" hidden="1">
      <c r="A146" s="57" t="s">
        <v>230</v>
      </c>
      <c r="B146" s="23">
        <v>1492016575</v>
      </c>
      <c r="C146" s="23">
        <v>745000</v>
      </c>
      <c r="D146" s="23">
        <v>18570579</v>
      </c>
      <c r="E146" s="23">
        <v>3423772</v>
      </c>
      <c r="F146" s="23">
        <v>3416519</v>
      </c>
      <c r="G146" s="23">
        <v>85000</v>
      </c>
      <c r="H146" s="23">
        <v>42837000</v>
      </c>
      <c r="I146" s="23">
        <v>13110517</v>
      </c>
      <c r="J146" s="23">
        <v>7000000</v>
      </c>
      <c r="K146" s="23">
        <v>1912017473</v>
      </c>
      <c r="L146" s="23">
        <v>123000000</v>
      </c>
      <c r="M146" s="23">
        <v>0</v>
      </c>
      <c r="N146" s="23">
        <v>70000000</v>
      </c>
      <c r="O146" s="23">
        <v>143121696</v>
      </c>
      <c r="P146" s="23">
        <v>138977491</v>
      </c>
      <c r="Q146" s="23">
        <v>250000000</v>
      </c>
      <c r="R146" s="23">
        <v>16581761</v>
      </c>
      <c r="S146" s="23">
        <v>81869553</v>
      </c>
      <c r="T146" s="23">
        <v>7212</v>
      </c>
      <c r="U146" s="23">
        <v>59064000</v>
      </c>
      <c r="V146" s="23">
        <v>690232000</v>
      </c>
      <c r="W146" s="23">
        <v>148326000</v>
      </c>
      <c r="X146" s="23">
        <v>257876567</v>
      </c>
      <c r="Y146" s="23">
        <v>0</v>
      </c>
    </row>
    <row r="147" spans="1:25" ht="12.75" hidden="1">
      <c r="A147" s="57" t="s">
        <v>231</v>
      </c>
      <c r="B147" s="23">
        <v>969133548</v>
      </c>
      <c r="C147" s="23">
        <v>1926000</v>
      </c>
      <c r="D147" s="23">
        <v>10795000</v>
      </c>
      <c r="E147" s="23">
        <v>8248707</v>
      </c>
      <c r="F147" s="23">
        <v>1201997</v>
      </c>
      <c r="G147" s="23">
        <v>0</v>
      </c>
      <c r="H147" s="23">
        <v>0</v>
      </c>
      <c r="I147" s="23">
        <v>1538048</v>
      </c>
      <c r="J147" s="23">
        <v>1500000</v>
      </c>
      <c r="K147" s="23">
        <v>10000000</v>
      </c>
      <c r="L147" s="23">
        <v>3000000</v>
      </c>
      <c r="M147" s="23">
        <v>0</v>
      </c>
      <c r="N147" s="23">
        <v>70599711</v>
      </c>
      <c r="O147" s="23">
        <v>25000000</v>
      </c>
      <c r="P147" s="23">
        <v>1679211</v>
      </c>
      <c r="Q147" s="23">
        <v>14981644</v>
      </c>
      <c r="R147" s="23">
        <v>0</v>
      </c>
      <c r="S147" s="23">
        <v>5000000</v>
      </c>
      <c r="T147" s="23">
        <v>6171581</v>
      </c>
      <c r="U147" s="23">
        <v>20000000</v>
      </c>
      <c r="V147" s="23">
        <v>0</v>
      </c>
      <c r="W147" s="23">
        <v>15000000</v>
      </c>
      <c r="X147" s="23">
        <v>2045345</v>
      </c>
      <c r="Y147" s="23">
        <v>4518000</v>
      </c>
    </row>
    <row r="148" spans="1:25" ht="12.75" hidden="1">
      <c r="A148" s="57" t="s">
        <v>232</v>
      </c>
      <c r="B148" s="23">
        <v>19552978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2018500</v>
      </c>
      <c r="Q148" s="23">
        <v>2855450</v>
      </c>
      <c r="R148" s="23">
        <v>0</v>
      </c>
      <c r="S148" s="23">
        <v>196580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</row>
    <row r="149" spans="1:25" ht="12.75" hidden="1">
      <c r="A149" s="57" t="s">
        <v>233</v>
      </c>
      <c r="B149" s="23">
        <v>1114607658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2393685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</row>
    <row r="150" spans="1:25" ht="12.75" hidden="1">
      <c r="A150" s="57" t="s">
        <v>234</v>
      </c>
      <c r="B150" s="23">
        <v>4238149249</v>
      </c>
      <c r="C150" s="23">
        <v>72914924</v>
      </c>
      <c r="D150" s="23">
        <v>182498149</v>
      </c>
      <c r="E150" s="23">
        <v>91325628</v>
      </c>
      <c r="F150" s="23">
        <v>72375696</v>
      </c>
      <c r="G150" s="23">
        <v>40812605</v>
      </c>
      <c r="H150" s="23">
        <v>161222735</v>
      </c>
      <c r="I150" s="23">
        <v>67831542</v>
      </c>
      <c r="J150" s="23">
        <v>88966519</v>
      </c>
      <c r="K150" s="23">
        <v>1503775520</v>
      </c>
      <c r="L150" s="23">
        <v>305066489</v>
      </c>
      <c r="M150" s="23">
        <v>78337323</v>
      </c>
      <c r="N150" s="23">
        <v>281519422</v>
      </c>
      <c r="O150" s="23">
        <v>363950389</v>
      </c>
      <c r="P150" s="23">
        <v>159581084</v>
      </c>
      <c r="Q150" s="23">
        <v>1376077181</v>
      </c>
      <c r="R150" s="23">
        <v>80639132</v>
      </c>
      <c r="S150" s="23">
        <v>129813844</v>
      </c>
      <c r="T150" s="23">
        <v>57781852</v>
      </c>
      <c r="U150" s="23">
        <v>457233073</v>
      </c>
      <c r="V150" s="23">
        <v>478684398</v>
      </c>
      <c r="W150" s="23">
        <v>637019920</v>
      </c>
      <c r="X150" s="23">
        <v>104937443</v>
      </c>
      <c r="Y150" s="23">
        <v>105912200</v>
      </c>
    </row>
    <row r="151" spans="1:25" ht="12.75" hidden="1">
      <c r="A151" s="57" t="s">
        <v>235</v>
      </c>
      <c r="B151" s="23">
        <v>242626112</v>
      </c>
      <c r="C151" s="23">
        <v>5677616</v>
      </c>
      <c r="D151" s="23">
        <v>26335036</v>
      </c>
      <c r="E151" s="23">
        <v>14347804</v>
      </c>
      <c r="F151" s="23">
        <v>1600000</v>
      </c>
      <c r="G151" s="23">
        <v>0</v>
      </c>
      <c r="H151" s="23">
        <v>27683500</v>
      </c>
      <c r="I151" s="23">
        <v>1875225</v>
      </c>
      <c r="J151" s="23">
        <v>2500500</v>
      </c>
      <c r="K151" s="23">
        <v>87982527</v>
      </c>
      <c r="L151" s="23">
        <v>48566000</v>
      </c>
      <c r="M151" s="23">
        <v>0</v>
      </c>
      <c r="N151" s="23">
        <v>44000000</v>
      </c>
      <c r="O151" s="23">
        <v>90001578</v>
      </c>
      <c r="P151" s="23">
        <v>40316100</v>
      </c>
      <c r="Q151" s="23">
        <v>50000000</v>
      </c>
      <c r="R151" s="23">
        <v>4813526</v>
      </c>
      <c r="S151" s="23">
        <v>50819899</v>
      </c>
      <c r="T151" s="23">
        <v>0</v>
      </c>
      <c r="U151" s="23">
        <v>14300000</v>
      </c>
      <c r="V151" s="23">
        <v>42320000</v>
      </c>
      <c r="W151" s="23">
        <v>84278540</v>
      </c>
      <c r="X151" s="23">
        <v>3470000</v>
      </c>
      <c r="Y151" s="23">
        <v>0</v>
      </c>
    </row>
    <row r="152" spans="1:25" ht="12.75" hidden="1">
      <c r="A152" s="57" t="s">
        <v>236</v>
      </c>
      <c r="B152" s="23">
        <v>1198765998</v>
      </c>
      <c r="C152" s="23">
        <v>35043887</v>
      </c>
      <c r="D152" s="23">
        <v>40811404</v>
      </c>
      <c r="E152" s="23">
        <v>34315392</v>
      </c>
      <c r="F152" s="23">
        <v>23911504</v>
      </c>
      <c r="G152" s="23">
        <v>11524460</v>
      </c>
      <c r="H152" s="23">
        <v>36504000</v>
      </c>
      <c r="I152" s="23">
        <v>15809859</v>
      </c>
      <c r="J152" s="23">
        <v>41424827</v>
      </c>
      <c r="K152" s="23">
        <v>283632257</v>
      </c>
      <c r="L152" s="23">
        <v>42088000</v>
      </c>
      <c r="M152" s="23">
        <v>33490000</v>
      </c>
      <c r="N152" s="23">
        <v>55197514</v>
      </c>
      <c r="O152" s="23">
        <v>115649139</v>
      </c>
      <c r="P152" s="23">
        <v>49875451</v>
      </c>
      <c r="Q152" s="23">
        <v>348131459</v>
      </c>
      <c r="R152" s="23">
        <v>58004802</v>
      </c>
      <c r="S152" s="23">
        <v>44860196</v>
      </c>
      <c r="T152" s="23">
        <v>50539296</v>
      </c>
      <c r="U152" s="23">
        <v>168633239</v>
      </c>
      <c r="V152" s="23">
        <v>52026928</v>
      </c>
      <c r="W152" s="23">
        <v>140589940</v>
      </c>
      <c r="X152" s="23">
        <v>60650634</v>
      </c>
      <c r="Y152" s="23">
        <v>54971308</v>
      </c>
    </row>
    <row r="153" spans="1:25" ht="12.75" hidden="1">
      <c r="A153" s="57" t="s">
        <v>237</v>
      </c>
      <c r="B153" s="23">
        <v>40</v>
      </c>
      <c r="C153" s="23">
        <v>40</v>
      </c>
      <c r="D153" s="23">
        <v>40</v>
      </c>
      <c r="E153" s="23">
        <v>40</v>
      </c>
      <c r="F153" s="23">
        <v>40</v>
      </c>
      <c r="G153" s="23">
        <v>40</v>
      </c>
      <c r="H153" s="23">
        <v>40</v>
      </c>
      <c r="I153" s="23">
        <v>40</v>
      </c>
      <c r="J153" s="23">
        <v>40</v>
      </c>
      <c r="K153" s="23">
        <v>40</v>
      </c>
      <c r="L153" s="23">
        <v>40</v>
      </c>
      <c r="M153" s="23">
        <v>40</v>
      </c>
      <c r="N153" s="23">
        <v>40</v>
      </c>
      <c r="O153" s="23">
        <v>40</v>
      </c>
      <c r="P153" s="23">
        <v>40</v>
      </c>
      <c r="Q153" s="23">
        <v>40</v>
      </c>
      <c r="R153" s="23">
        <v>40</v>
      </c>
      <c r="S153" s="23">
        <v>40</v>
      </c>
      <c r="T153" s="23">
        <v>40</v>
      </c>
      <c r="U153" s="23">
        <v>40</v>
      </c>
      <c r="V153" s="23">
        <v>40</v>
      </c>
      <c r="W153" s="23">
        <v>40</v>
      </c>
      <c r="X153" s="23">
        <v>40</v>
      </c>
      <c r="Y153" s="23">
        <v>40</v>
      </c>
    </row>
    <row r="154" spans="1:25" ht="12.75" hidden="1">
      <c r="A154" s="57" t="s">
        <v>238</v>
      </c>
      <c r="B154" s="23">
        <v>6312594088</v>
      </c>
      <c r="C154" s="23">
        <v>112525351</v>
      </c>
      <c r="D154" s="23">
        <v>217962355</v>
      </c>
      <c r="E154" s="23">
        <v>132331987</v>
      </c>
      <c r="F154" s="23">
        <v>89547716</v>
      </c>
      <c r="G154" s="23">
        <v>64205372</v>
      </c>
      <c r="H154" s="23">
        <v>180894907</v>
      </c>
      <c r="I154" s="23">
        <v>72583004</v>
      </c>
      <c r="J154" s="23">
        <v>112142419</v>
      </c>
      <c r="K154" s="23">
        <v>1797825637</v>
      </c>
      <c r="L154" s="23">
        <v>360759875</v>
      </c>
      <c r="M154" s="23">
        <v>111250536</v>
      </c>
      <c r="N154" s="23">
        <v>392718778</v>
      </c>
      <c r="O154" s="23">
        <v>602996363</v>
      </c>
      <c r="P154" s="23">
        <v>243340500</v>
      </c>
      <c r="Q154" s="23">
        <v>1400829715</v>
      </c>
      <c r="R154" s="23">
        <v>109885728</v>
      </c>
      <c r="S154" s="23">
        <v>216346809</v>
      </c>
      <c r="T154" s="23">
        <v>95026066</v>
      </c>
      <c r="U154" s="23">
        <v>618592496</v>
      </c>
      <c r="V154" s="23">
        <v>483684932</v>
      </c>
      <c r="W154" s="23">
        <v>828986180</v>
      </c>
      <c r="X154" s="23">
        <v>154412106</v>
      </c>
      <c r="Y154" s="23">
        <v>150248741</v>
      </c>
    </row>
    <row r="155" spans="1:25" ht="12.75" hidden="1">
      <c r="A155" s="57" t="s">
        <v>239</v>
      </c>
      <c r="B155" s="23">
        <v>913072817</v>
      </c>
      <c r="C155" s="23">
        <v>15945566</v>
      </c>
      <c r="D155" s="23">
        <v>19567646</v>
      </c>
      <c r="E155" s="23">
        <v>11627153</v>
      </c>
      <c r="F155" s="23">
        <v>5381717</v>
      </c>
      <c r="G155" s="23">
        <v>0</v>
      </c>
      <c r="H155" s="23">
        <v>18946664</v>
      </c>
      <c r="I155" s="23">
        <v>5639872</v>
      </c>
      <c r="J155" s="23">
        <v>10350745</v>
      </c>
      <c r="K155" s="23">
        <v>189178890</v>
      </c>
      <c r="L155" s="23">
        <v>19994000</v>
      </c>
      <c r="M155" s="23">
        <v>0</v>
      </c>
      <c r="N155" s="23">
        <v>38500000</v>
      </c>
      <c r="O155" s="23">
        <v>90808717</v>
      </c>
      <c r="P155" s="23">
        <v>18796008</v>
      </c>
      <c r="Q155" s="23">
        <v>267000000</v>
      </c>
      <c r="R155" s="23">
        <v>22544587</v>
      </c>
      <c r="S155" s="23">
        <v>13849595</v>
      </c>
      <c r="T155" s="23">
        <v>0</v>
      </c>
      <c r="U155" s="23">
        <v>61895000</v>
      </c>
      <c r="V155" s="23">
        <v>56633149</v>
      </c>
      <c r="W155" s="23">
        <v>107385600</v>
      </c>
      <c r="X155" s="23">
        <v>25612161</v>
      </c>
      <c r="Y155" s="23">
        <v>0</v>
      </c>
    </row>
    <row r="156" spans="1:25" ht="12.75" hidden="1">
      <c r="A156" s="57" t="s">
        <v>240</v>
      </c>
      <c r="B156" s="23">
        <v>1084200413</v>
      </c>
      <c r="C156" s="23">
        <v>7156818</v>
      </c>
      <c r="D156" s="23">
        <v>15539000</v>
      </c>
      <c r="E156" s="23">
        <v>13970531</v>
      </c>
      <c r="F156" s="23">
        <v>4537000</v>
      </c>
      <c r="G156" s="23">
        <v>0</v>
      </c>
      <c r="H156" s="23">
        <v>17908495</v>
      </c>
      <c r="I156" s="23">
        <v>3624028</v>
      </c>
      <c r="J156" s="23">
        <v>4357752</v>
      </c>
      <c r="K156" s="23">
        <v>180514208</v>
      </c>
      <c r="L156" s="23">
        <v>17500000</v>
      </c>
      <c r="M156" s="23">
        <v>0</v>
      </c>
      <c r="N156" s="23">
        <v>39956768</v>
      </c>
      <c r="O156" s="23">
        <v>83150545</v>
      </c>
      <c r="P156" s="23">
        <v>23320000</v>
      </c>
      <c r="Q156" s="23">
        <v>204500000</v>
      </c>
      <c r="R156" s="23">
        <v>7885564</v>
      </c>
      <c r="S156" s="23">
        <v>16086267</v>
      </c>
      <c r="T156" s="23">
        <v>0</v>
      </c>
      <c r="U156" s="23">
        <v>51192830</v>
      </c>
      <c r="V156" s="23">
        <v>51296513</v>
      </c>
      <c r="W156" s="23">
        <v>102113860</v>
      </c>
      <c r="X156" s="23">
        <v>17058030</v>
      </c>
      <c r="Y156" s="23">
        <v>0</v>
      </c>
    </row>
    <row r="157" spans="1:25" ht="12.75" hidden="1">
      <c r="A157" s="57" t="s">
        <v>241</v>
      </c>
      <c r="B157" s="23">
        <v>2411022917</v>
      </c>
      <c r="C157" s="23">
        <v>25591079</v>
      </c>
      <c r="D157" s="23">
        <v>54318730</v>
      </c>
      <c r="E157" s="23">
        <v>32420099</v>
      </c>
      <c r="F157" s="23">
        <v>26922000</v>
      </c>
      <c r="G157" s="23">
        <v>0</v>
      </c>
      <c r="H157" s="23">
        <v>27436540</v>
      </c>
      <c r="I157" s="23">
        <v>18059933</v>
      </c>
      <c r="J157" s="23">
        <v>31109320</v>
      </c>
      <c r="K157" s="23">
        <v>746024548</v>
      </c>
      <c r="L157" s="23">
        <v>87391624</v>
      </c>
      <c r="M157" s="23">
        <v>0</v>
      </c>
      <c r="N157" s="23">
        <v>81000000</v>
      </c>
      <c r="O157" s="23">
        <v>197637845</v>
      </c>
      <c r="P157" s="23">
        <v>44787932</v>
      </c>
      <c r="Q157" s="23">
        <v>502000000</v>
      </c>
      <c r="R157" s="23">
        <v>9424844</v>
      </c>
      <c r="S157" s="23">
        <v>42409564</v>
      </c>
      <c r="T157" s="23">
        <v>0</v>
      </c>
      <c r="U157" s="23">
        <v>279032000</v>
      </c>
      <c r="V157" s="23">
        <v>162077101</v>
      </c>
      <c r="W157" s="23">
        <v>243223380</v>
      </c>
      <c r="X157" s="23">
        <v>0</v>
      </c>
      <c r="Y157" s="23">
        <v>0</v>
      </c>
    </row>
    <row r="158" spans="1:25" ht="12.75" hidden="1">
      <c r="A158" s="57" t="s">
        <v>242</v>
      </c>
      <c r="B158" s="23">
        <v>2396601846</v>
      </c>
      <c r="C158" s="23">
        <v>23503000</v>
      </c>
      <c r="D158" s="23">
        <v>56736000</v>
      </c>
      <c r="E158" s="23">
        <v>23500000</v>
      </c>
      <c r="F158" s="23">
        <v>24569739</v>
      </c>
      <c r="G158" s="23">
        <v>0</v>
      </c>
      <c r="H158" s="23">
        <v>24459000</v>
      </c>
      <c r="I158" s="23">
        <v>10480260</v>
      </c>
      <c r="J158" s="23">
        <v>23977000</v>
      </c>
      <c r="K158" s="23">
        <v>664906014</v>
      </c>
      <c r="L158" s="23">
        <v>74418303</v>
      </c>
      <c r="M158" s="23">
        <v>0</v>
      </c>
      <c r="N158" s="23">
        <v>64045840</v>
      </c>
      <c r="O158" s="23">
        <v>164982952</v>
      </c>
      <c r="P158" s="23">
        <v>40500000</v>
      </c>
      <c r="Q158" s="23">
        <v>400000000</v>
      </c>
      <c r="R158" s="23">
        <v>13785040</v>
      </c>
      <c r="S158" s="23">
        <v>34937326</v>
      </c>
      <c r="T158" s="23">
        <v>0</v>
      </c>
      <c r="U158" s="23">
        <v>250253258</v>
      </c>
      <c r="V158" s="23">
        <v>145556988</v>
      </c>
      <c r="W158" s="23">
        <v>219951400</v>
      </c>
      <c r="X158" s="23">
        <v>0</v>
      </c>
      <c r="Y158" s="23">
        <v>0</v>
      </c>
    </row>
    <row r="159" spans="1:25" ht="12.75" hidden="1">
      <c r="A159" s="57" t="s">
        <v>243</v>
      </c>
      <c r="B159" s="23">
        <v>876184784</v>
      </c>
      <c r="C159" s="23">
        <v>8412541</v>
      </c>
      <c r="D159" s="23">
        <v>23637111</v>
      </c>
      <c r="E159" s="23">
        <v>10889673</v>
      </c>
      <c r="F159" s="23">
        <v>4771175</v>
      </c>
      <c r="G159" s="23">
        <v>0</v>
      </c>
      <c r="H159" s="23">
        <v>23448000</v>
      </c>
      <c r="I159" s="23">
        <v>2974800</v>
      </c>
      <c r="J159" s="23">
        <v>7413439</v>
      </c>
      <c r="K159" s="23">
        <v>203889262</v>
      </c>
      <c r="L159" s="23">
        <v>48859974</v>
      </c>
      <c r="M159" s="23">
        <v>0</v>
      </c>
      <c r="N159" s="23">
        <v>39500000</v>
      </c>
      <c r="O159" s="23">
        <v>76461078</v>
      </c>
      <c r="P159" s="23">
        <v>48760000</v>
      </c>
      <c r="Q159" s="23">
        <v>90930000</v>
      </c>
      <c r="R159" s="23">
        <v>11435681</v>
      </c>
      <c r="S159" s="23">
        <v>37646736</v>
      </c>
      <c r="T159" s="23">
        <v>0</v>
      </c>
      <c r="U159" s="23">
        <v>93086000</v>
      </c>
      <c r="V159" s="23">
        <v>42542717</v>
      </c>
      <c r="W159" s="23">
        <v>307066710</v>
      </c>
      <c r="X159" s="23">
        <v>21791108</v>
      </c>
      <c r="Y159" s="23">
        <v>0</v>
      </c>
    </row>
    <row r="160" spans="1:25" ht="12.75" hidden="1">
      <c r="A160" s="57" t="s">
        <v>244</v>
      </c>
      <c r="B160" s="23">
        <v>677957521</v>
      </c>
      <c r="C160" s="23">
        <v>8172621</v>
      </c>
      <c r="D160" s="23">
        <v>16499866</v>
      </c>
      <c r="E160" s="23">
        <v>9899703</v>
      </c>
      <c r="F160" s="23">
        <v>4337431</v>
      </c>
      <c r="G160" s="23">
        <v>0</v>
      </c>
      <c r="H160" s="23">
        <v>15598000</v>
      </c>
      <c r="I160" s="23">
        <v>3476070</v>
      </c>
      <c r="J160" s="23">
        <v>5619142</v>
      </c>
      <c r="K160" s="23">
        <v>196047370</v>
      </c>
      <c r="L160" s="23">
        <v>70346000</v>
      </c>
      <c r="M160" s="23">
        <v>0</v>
      </c>
      <c r="N160" s="23">
        <v>30171900</v>
      </c>
      <c r="O160" s="23">
        <v>64291418</v>
      </c>
      <c r="P160" s="23">
        <v>39220000</v>
      </c>
      <c r="Q160" s="23">
        <v>70500000</v>
      </c>
      <c r="R160" s="23">
        <v>6532894</v>
      </c>
      <c r="S160" s="23">
        <v>36319964</v>
      </c>
      <c r="T160" s="23">
        <v>0</v>
      </c>
      <c r="U160" s="23">
        <v>87317231</v>
      </c>
      <c r="V160" s="23">
        <v>40110508</v>
      </c>
      <c r="W160" s="23">
        <v>276185200</v>
      </c>
      <c r="X160" s="23">
        <v>16031487</v>
      </c>
      <c r="Y160" s="23">
        <v>0</v>
      </c>
    </row>
    <row r="161" spans="1:25" ht="12.75" hidden="1">
      <c r="A161" s="57" t="s">
        <v>245</v>
      </c>
      <c r="B161" s="23">
        <v>4528678170</v>
      </c>
      <c r="C161" s="23">
        <v>65269369</v>
      </c>
      <c r="D161" s="23">
        <v>119363587</v>
      </c>
      <c r="E161" s="23">
        <v>72756692</v>
      </c>
      <c r="F161" s="23">
        <v>44373296</v>
      </c>
      <c r="G161" s="23">
        <v>0</v>
      </c>
      <c r="H161" s="23">
        <v>101307744</v>
      </c>
      <c r="I161" s="23">
        <v>35239303</v>
      </c>
      <c r="J161" s="23">
        <v>59061312</v>
      </c>
      <c r="K161" s="23">
        <v>1328002392</v>
      </c>
      <c r="L161" s="23">
        <v>211806366</v>
      </c>
      <c r="M161" s="23">
        <v>0</v>
      </c>
      <c r="N161" s="23">
        <v>205162000</v>
      </c>
      <c r="O161" s="23">
        <v>457800210</v>
      </c>
      <c r="P161" s="23">
        <v>161665098</v>
      </c>
      <c r="Q161" s="23">
        <v>991736000</v>
      </c>
      <c r="R161" s="23">
        <v>69251300</v>
      </c>
      <c r="S161" s="23">
        <v>128116805</v>
      </c>
      <c r="T161" s="23">
        <v>0</v>
      </c>
      <c r="U161" s="23">
        <v>481931000</v>
      </c>
      <c r="V161" s="23">
        <v>339781697</v>
      </c>
      <c r="W161" s="23">
        <v>725856320</v>
      </c>
      <c r="X161" s="23">
        <v>76349654</v>
      </c>
      <c r="Y161" s="23">
        <v>0</v>
      </c>
    </row>
    <row r="162" spans="1:25" ht="12.75" hidden="1">
      <c r="A162" s="57" t="s">
        <v>246</v>
      </c>
      <c r="B162" s="23">
        <v>4554143478</v>
      </c>
      <c r="C162" s="23">
        <v>53577118</v>
      </c>
      <c r="D162" s="23">
        <v>108511792</v>
      </c>
      <c r="E162" s="23">
        <v>62526629</v>
      </c>
      <c r="F162" s="23">
        <v>40218129</v>
      </c>
      <c r="G162" s="23">
        <v>0</v>
      </c>
      <c r="H162" s="23">
        <v>85214981</v>
      </c>
      <c r="I162" s="23">
        <v>22796537</v>
      </c>
      <c r="J162" s="23">
        <v>43129174</v>
      </c>
      <c r="K162" s="23">
        <v>1221724931</v>
      </c>
      <c r="L162" s="23">
        <v>222613303</v>
      </c>
      <c r="M162" s="23">
        <v>0</v>
      </c>
      <c r="N162" s="23">
        <v>170694508</v>
      </c>
      <c r="O162" s="23">
        <v>399471422</v>
      </c>
      <c r="P162" s="23">
        <v>140018000</v>
      </c>
      <c r="Q162" s="23">
        <v>789621250</v>
      </c>
      <c r="R162" s="23">
        <v>41162928</v>
      </c>
      <c r="S162" s="23">
        <v>122718309</v>
      </c>
      <c r="T162" s="23">
        <v>0</v>
      </c>
      <c r="U162" s="23">
        <v>430122249</v>
      </c>
      <c r="V162" s="23">
        <v>309168832</v>
      </c>
      <c r="W162" s="23">
        <v>670201610</v>
      </c>
      <c r="X162" s="23">
        <v>62285541</v>
      </c>
      <c r="Y162" s="23">
        <v>0</v>
      </c>
    </row>
    <row r="163" spans="1:25" ht="12.75" hidden="1">
      <c r="A163" s="57" t="s">
        <v>247</v>
      </c>
      <c r="B163" s="23">
        <v>615255000</v>
      </c>
      <c r="C163" s="23">
        <v>53514000</v>
      </c>
      <c r="D163" s="23">
        <v>82263000</v>
      </c>
      <c r="E163" s="23">
        <v>61967859</v>
      </c>
      <c r="F163" s="23">
        <v>44772000</v>
      </c>
      <c r="G163" s="23">
        <v>51774000</v>
      </c>
      <c r="H163" s="23">
        <v>92162900</v>
      </c>
      <c r="I163" s="23">
        <v>49397146</v>
      </c>
      <c r="J163" s="23">
        <v>66374117</v>
      </c>
      <c r="K163" s="23">
        <v>406586000</v>
      </c>
      <c r="L163" s="23">
        <v>125665000</v>
      </c>
      <c r="M163" s="23">
        <v>115675000</v>
      </c>
      <c r="N163" s="23">
        <v>173678650</v>
      </c>
      <c r="O163" s="23">
        <v>128095423</v>
      </c>
      <c r="P163" s="23">
        <v>84163000</v>
      </c>
      <c r="Q163" s="23">
        <v>569484000</v>
      </c>
      <c r="R163" s="23">
        <v>64267000</v>
      </c>
      <c r="S163" s="23">
        <v>76750399</v>
      </c>
      <c r="T163" s="23">
        <v>102591000</v>
      </c>
      <c r="U163" s="23">
        <v>163700000</v>
      </c>
      <c r="V163" s="23">
        <v>162761000</v>
      </c>
      <c r="W163" s="23">
        <v>125831330</v>
      </c>
      <c r="X163" s="23">
        <v>82392000</v>
      </c>
      <c r="Y163" s="23">
        <v>145354000</v>
      </c>
    </row>
    <row r="164" spans="1:25" ht="12.75" hidden="1">
      <c r="A164" s="57" t="s">
        <v>248</v>
      </c>
      <c r="B164" s="23">
        <v>617571000</v>
      </c>
      <c r="C164" s="23">
        <v>53929000</v>
      </c>
      <c r="D164" s="23">
        <v>86261880</v>
      </c>
      <c r="E164" s="23">
        <v>59507999</v>
      </c>
      <c r="F164" s="23">
        <v>43045001</v>
      </c>
      <c r="G164" s="23">
        <v>62992001</v>
      </c>
      <c r="H164" s="23">
        <v>88608000</v>
      </c>
      <c r="I164" s="23">
        <v>47470862</v>
      </c>
      <c r="J164" s="23">
        <v>66028000</v>
      </c>
      <c r="K164" s="23">
        <v>417931000</v>
      </c>
      <c r="L164" s="23">
        <v>132329400</v>
      </c>
      <c r="M164" s="23">
        <v>108706000</v>
      </c>
      <c r="N164" s="23">
        <v>180030000</v>
      </c>
      <c r="O164" s="23">
        <v>134970000</v>
      </c>
      <c r="P164" s="23">
        <v>82648500</v>
      </c>
      <c r="Q164" s="23">
        <v>491688000</v>
      </c>
      <c r="R164" s="23">
        <v>63098800</v>
      </c>
      <c r="S164" s="23">
        <v>71600900</v>
      </c>
      <c r="T164" s="23">
        <v>92297000</v>
      </c>
      <c r="U164" s="23">
        <v>171728000</v>
      </c>
      <c r="V164" s="23">
        <v>163765000</v>
      </c>
      <c r="W164" s="23">
        <v>118259250</v>
      </c>
      <c r="X164" s="23">
        <v>79571000</v>
      </c>
      <c r="Y164" s="23">
        <v>142499000</v>
      </c>
    </row>
    <row r="165" spans="1:25" ht="12.75" hidden="1">
      <c r="A165" s="57" t="s">
        <v>249</v>
      </c>
      <c r="B165" s="23">
        <v>754004000</v>
      </c>
      <c r="C165" s="23">
        <v>0</v>
      </c>
      <c r="D165" s="23">
        <v>0</v>
      </c>
      <c r="E165" s="23">
        <v>86254000</v>
      </c>
      <c r="F165" s="23">
        <v>13368500</v>
      </c>
      <c r="G165" s="23">
        <v>0</v>
      </c>
      <c r="H165" s="23">
        <v>25230000</v>
      </c>
      <c r="I165" s="23">
        <v>50326000</v>
      </c>
      <c r="J165" s="23">
        <v>20571000</v>
      </c>
      <c r="K165" s="23">
        <v>116451000</v>
      </c>
      <c r="L165" s="23">
        <v>0</v>
      </c>
      <c r="M165" s="23">
        <v>0</v>
      </c>
      <c r="N165" s="23">
        <v>45155350</v>
      </c>
      <c r="O165" s="23">
        <v>78008000</v>
      </c>
      <c r="P165" s="23">
        <v>62773000</v>
      </c>
      <c r="Q165" s="23">
        <v>304865000</v>
      </c>
      <c r="R165" s="23">
        <v>0</v>
      </c>
      <c r="S165" s="23">
        <v>43456600</v>
      </c>
      <c r="T165" s="23">
        <v>0</v>
      </c>
      <c r="U165" s="23">
        <v>105686000</v>
      </c>
      <c r="V165" s="23">
        <v>43637000</v>
      </c>
      <c r="W165" s="23">
        <v>78854670</v>
      </c>
      <c r="X165" s="23">
        <v>25811000</v>
      </c>
      <c r="Y165" s="23">
        <v>0</v>
      </c>
    </row>
    <row r="166" spans="1:25" ht="12.75" hidden="1">
      <c r="A166" s="57" t="s">
        <v>250</v>
      </c>
      <c r="B166" s="23">
        <v>756633000</v>
      </c>
      <c r="C166" s="23">
        <v>35889000</v>
      </c>
      <c r="D166" s="23">
        <v>0</v>
      </c>
      <c r="E166" s="23">
        <v>65192000</v>
      </c>
      <c r="F166" s="23">
        <v>21315800</v>
      </c>
      <c r="G166" s="23">
        <v>0</v>
      </c>
      <c r="H166" s="23">
        <v>74731000</v>
      </c>
      <c r="I166" s="23">
        <v>29155100</v>
      </c>
      <c r="J166" s="23">
        <v>23703000</v>
      </c>
      <c r="K166" s="23">
        <v>156246000</v>
      </c>
      <c r="L166" s="23">
        <v>0</v>
      </c>
      <c r="M166" s="23">
        <v>0</v>
      </c>
      <c r="N166" s="23">
        <v>56677000</v>
      </c>
      <c r="O166" s="23">
        <v>72103000</v>
      </c>
      <c r="P166" s="23">
        <v>56872000</v>
      </c>
      <c r="Q166" s="23">
        <v>253309000</v>
      </c>
      <c r="R166" s="23">
        <v>0</v>
      </c>
      <c r="S166" s="23">
        <v>33712100</v>
      </c>
      <c r="T166" s="23">
        <v>0</v>
      </c>
      <c r="U166" s="23">
        <v>48318000</v>
      </c>
      <c r="V166" s="23">
        <v>0</v>
      </c>
      <c r="W166" s="23">
        <v>60730750</v>
      </c>
      <c r="X166" s="23">
        <v>51559000</v>
      </c>
      <c r="Y166" s="23">
        <v>0</v>
      </c>
    </row>
    <row r="167" spans="1:25" ht="12.75" hidden="1">
      <c r="A167" s="57" t="s">
        <v>251</v>
      </c>
      <c r="B167" s="23">
        <v>5924047184</v>
      </c>
      <c r="C167" s="23">
        <v>136110000</v>
      </c>
      <c r="D167" s="23">
        <v>296183000</v>
      </c>
      <c r="E167" s="23">
        <v>158397152</v>
      </c>
      <c r="F167" s="23">
        <v>89319144</v>
      </c>
      <c r="G167" s="23">
        <v>66533878</v>
      </c>
      <c r="H167" s="23">
        <v>180437033</v>
      </c>
      <c r="I167" s="23">
        <v>72581933</v>
      </c>
      <c r="J167" s="23">
        <v>113521672</v>
      </c>
      <c r="K167" s="23">
        <v>1954071637</v>
      </c>
      <c r="L167" s="23">
        <v>439197056</v>
      </c>
      <c r="M167" s="23">
        <v>111023000</v>
      </c>
      <c r="N167" s="23">
        <v>387599540</v>
      </c>
      <c r="O167" s="23">
        <v>602995646</v>
      </c>
      <c r="P167" s="23">
        <v>280834144</v>
      </c>
      <c r="Q167" s="23">
        <v>1395829714</v>
      </c>
      <c r="R167" s="23">
        <v>107121155</v>
      </c>
      <c r="S167" s="23">
        <v>212836344</v>
      </c>
      <c r="T167" s="23">
        <v>87971066</v>
      </c>
      <c r="U167" s="23">
        <v>597392649</v>
      </c>
      <c r="V167" s="23">
        <v>587460936</v>
      </c>
      <c r="W167" s="23">
        <v>868506870</v>
      </c>
      <c r="X167" s="23">
        <v>162731306</v>
      </c>
      <c r="Y167" s="23">
        <v>207062401</v>
      </c>
    </row>
    <row r="168" spans="1:25" ht="12.75" hidden="1">
      <c r="A168" s="57" t="s">
        <v>252</v>
      </c>
      <c r="B168" s="23">
        <v>1711050897</v>
      </c>
      <c r="C168" s="23">
        <v>40667044</v>
      </c>
      <c r="D168" s="23">
        <v>85480500</v>
      </c>
      <c r="E168" s="23">
        <v>57045454</v>
      </c>
      <c r="F168" s="23">
        <v>34419000</v>
      </c>
      <c r="G168" s="23">
        <v>37155090</v>
      </c>
      <c r="H168" s="23">
        <v>67406947</v>
      </c>
      <c r="I168" s="23">
        <v>34967273</v>
      </c>
      <c r="J168" s="23">
        <v>50557219</v>
      </c>
      <c r="K168" s="23">
        <v>569262676</v>
      </c>
      <c r="L168" s="23">
        <v>121309000</v>
      </c>
      <c r="M168" s="23">
        <v>61455000</v>
      </c>
      <c r="N168" s="23">
        <v>159569262</v>
      </c>
      <c r="O168" s="23">
        <v>181626186</v>
      </c>
      <c r="P168" s="23">
        <v>71987442</v>
      </c>
      <c r="Q168" s="23">
        <v>373063658</v>
      </c>
      <c r="R168" s="23">
        <v>53099033</v>
      </c>
      <c r="S168" s="23">
        <v>73027934</v>
      </c>
      <c r="T168" s="23">
        <v>47626750</v>
      </c>
      <c r="U168" s="23">
        <v>198144073</v>
      </c>
      <c r="V168" s="23">
        <v>156858792</v>
      </c>
      <c r="W168" s="23">
        <v>222959430</v>
      </c>
      <c r="X168" s="23">
        <v>77396479</v>
      </c>
      <c r="Y168" s="23">
        <v>88190600</v>
      </c>
    </row>
    <row r="169" spans="1:25" ht="12.75" hidden="1">
      <c r="A169" s="57" t="s">
        <v>253</v>
      </c>
      <c r="B169" s="23">
        <v>1356536965</v>
      </c>
      <c r="C169" s="23">
        <v>37975000</v>
      </c>
      <c r="D169" s="23">
        <v>78873618</v>
      </c>
      <c r="E169" s="23">
        <v>52490957</v>
      </c>
      <c r="F169" s="23">
        <v>31545000</v>
      </c>
      <c r="G169" s="23">
        <v>39164805</v>
      </c>
      <c r="H169" s="23">
        <v>64554000</v>
      </c>
      <c r="I169" s="23">
        <v>28705772</v>
      </c>
      <c r="J169" s="23">
        <v>45880892</v>
      </c>
      <c r="K169" s="23">
        <v>519231992</v>
      </c>
      <c r="L169" s="23">
        <v>112082000</v>
      </c>
      <c r="M169" s="23">
        <v>57651000</v>
      </c>
      <c r="N169" s="23">
        <v>146795816</v>
      </c>
      <c r="O169" s="23">
        <v>176073980</v>
      </c>
      <c r="P169" s="23">
        <v>60351500</v>
      </c>
      <c r="Q169" s="23">
        <v>351445059</v>
      </c>
      <c r="R169" s="23">
        <v>51529115</v>
      </c>
      <c r="S169" s="23">
        <v>71968275</v>
      </c>
      <c r="T169" s="23">
        <v>45688452</v>
      </c>
      <c r="U169" s="23">
        <v>191720655</v>
      </c>
      <c r="V169" s="23">
        <v>138927907</v>
      </c>
      <c r="W169" s="23">
        <v>207771240</v>
      </c>
      <c r="X169" s="23">
        <v>72819582</v>
      </c>
      <c r="Y169" s="23">
        <v>0</v>
      </c>
    </row>
    <row r="170" spans="1:25" ht="12.75" hidden="1">
      <c r="A170" s="57" t="s">
        <v>254</v>
      </c>
      <c r="B170" s="23">
        <v>72296848</v>
      </c>
      <c r="C170" s="23">
        <v>1200000</v>
      </c>
      <c r="D170" s="23">
        <v>1353261</v>
      </c>
      <c r="E170" s="23">
        <v>2200967</v>
      </c>
      <c r="F170" s="23">
        <v>0</v>
      </c>
      <c r="G170" s="23">
        <v>0</v>
      </c>
      <c r="H170" s="23">
        <v>1897649</v>
      </c>
      <c r="I170" s="23">
        <v>956546</v>
      </c>
      <c r="J170" s="23">
        <v>693550</v>
      </c>
      <c r="K170" s="23">
        <v>49353532</v>
      </c>
      <c r="L170" s="23">
        <v>0</v>
      </c>
      <c r="M170" s="23">
        <v>0</v>
      </c>
      <c r="N170" s="23">
        <v>4955446</v>
      </c>
      <c r="O170" s="23">
        <v>13307218</v>
      </c>
      <c r="P170" s="23">
        <v>2562000</v>
      </c>
      <c r="Q170" s="23">
        <v>10763547</v>
      </c>
      <c r="R170" s="23">
        <v>2866466</v>
      </c>
      <c r="S170" s="23">
        <v>4562300</v>
      </c>
      <c r="T170" s="23">
        <v>0</v>
      </c>
      <c r="U170" s="23">
        <v>15059290</v>
      </c>
      <c r="V170" s="23">
        <v>7116314</v>
      </c>
      <c r="W170" s="23">
        <v>13108820</v>
      </c>
      <c r="X170" s="23">
        <v>1405344</v>
      </c>
      <c r="Y170" s="23">
        <v>1257000</v>
      </c>
    </row>
    <row r="171" spans="1:25" ht="12.75" hidden="1">
      <c r="A171" s="57" t="s">
        <v>255</v>
      </c>
      <c r="B171" s="23">
        <v>1277840872</v>
      </c>
      <c r="C171" s="23">
        <v>21677182</v>
      </c>
      <c r="D171" s="23">
        <v>42729624</v>
      </c>
      <c r="E171" s="23">
        <v>20563200</v>
      </c>
      <c r="F171" s="23">
        <v>19252622</v>
      </c>
      <c r="G171" s="23">
        <v>0</v>
      </c>
      <c r="H171" s="23">
        <v>60958284</v>
      </c>
      <c r="I171" s="23">
        <v>24000000</v>
      </c>
      <c r="J171" s="23">
        <v>24000000</v>
      </c>
      <c r="K171" s="23">
        <v>347098503</v>
      </c>
      <c r="L171" s="23">
        <v>68571428</v>
      </c>
      <c r="M171" s="23">
        <v>0</v>
      </c>
      <c r="N171" s="23">
        <v>67560720</v>
      </c>
      <c r="O171" s="23">
        <v>144559111</v>
      </c>
      <c r="P171" s="23">
        <v>43134189</v>
      </c>
      <c r="Q171" s="23">
        <v>620000000</v>
      </c>
      <c r="R171" s="23">
        <v>14700000</v>
      </c>
      <c r="S171" s="23">
        <v>36200000</v>
      </c>
      <c r="T171" s="23">
        <v>0</v>
      </c>
      <c r="U171" s="23">
        <v>215268000</v>
      </c>
      <c r="V171" s="23">
        <v>231814043</v>
      </c>
      <c r="W171" s="23">
        <v>190891310</v>
      </c>
      <c r="X171" s="23">
        <v>4000000</v>
      </c>
      <c r="Y171" s="23">
        <v>0</v>
      </c>
    </row>
    <row r="172" spans="1:25" ht="12.75" hidden="1">
      <c r="A172" s="57" t="s">
        <v>256</v>
      </c>
      <c r="B172" s="23">
        <v>1350000000</v>
      </c>
      <c r="C172" s="23">
        <v>19116000</v>
      </c>
      <c r="D172" s="23">
        <v>39546158</v>
      </c>
      <c r="E172" s="23">
        <v>18000000</v>
      </c>
      <c r="F172" s="23">
        <v>23714000</v>
      </c>
      <c r="G172" s="23">
        <v>0</v>
      </c>
      <c r="H172" s="23">
        <v>31599200</v>
      </c>
      <c r="I172" s="23">
        <v>14630992</v>
      </c>
      <c r="J172" s="23">
        <v>20300000</v>
      </c>
      <c r="K172" s="23">
        <v>303832723</v>
      </c>
      <c r="L172" s="23">
        <v>58997621</v>
      </c>
      <c r="M172" s="23">
        <v>0</v>
      </c>
      <c r="N172" s="23">
        <v>58242000</v>
      </c>
      <c r="O172" s="23">
        <v>126539838</v>
      </c>
      <c r="P172" s="23">
        <v>36222647</v>
      </c>
      <c r="Q172" s="23">
        <v>350000000</v>
      </c>
      <c r="R172" s="23">
        <v>12982162</v>
      </c>
      <c r="S172" s="23">
        <v>32446500</v>
      </c>
      <c r="T172" s="23">
        <v>0</v>
      </c>
      <c r="U172" s="23">
        <v>191137000</v>
      </c>
      <c r="V172" s="23">
        <v>150873263</v>
      </c>
      <c r="W172" s="23">
        <v>199876510</v>
      </c>
      <c r="X172" s="23">
        <v>5943300</v>
      </c>
      <c r="Y172" s="23">
        <v>0</v>
      </c>
    </row>
    <row r="173" spans="1:25" ht="12.75" hidden="1">
      <c r="A173" s="57" t="s">
        <v>257</v>
      </c>
      <c r="B173" s="23">
        <v>450572676</v>
      </c>
      <c r="C173" s="23">
        <v>6305230</v>
      </c>
      <c r="D173" s="23">
        <v>26369025</v>
      </c>
      <c r="E173" s="23">
        <v>0</v>
      </c>
      <c r="F173" s="23">
        <v>6000000</v>
      </c>
      <c r="G173" s="23">
        <v>0</v>
      </c>
      <c r="H173" s="23">
        <v>5360200</v>
      </c>
      <c r="I173" s="23">
        <v>888227</v>
      </c>
      <c r="J173" s="23">
        <v>2750000</v>
      </c>
      <c r="K173" s="23">
        <v>270711413</v>
      </c>
      <c r="L173" s="23">
        <v>37060000</v>
      </c>
      <c r="M173" s="23">
        <v>0</v>
      </c>
      <c r="N173" s="23">
        <v>0</v>
      </c>
      <c r="O173" s="23">
        <v>0</v>
      </c>
      <c r="P173" s="23">
        <v>7300000</v>
      </c>
      <c r="Q173" s="23">
        <v>19274000</v>
      </c>
      <c r="R173" s="23">
        <v>3867720</v>
      </c>
      <c r="S173" s="23">
        <v>1275600</v>
      </c>
      <c r="T173" s="23">
        <v>0</v>
      </c>
      <c r="U173" s="23">
        <v>0</v>
      </c>
      <c r="V173" s="23">
        <v>16800000</v>
      </c>
      <c r="W173" s="23">
        <v>133972250</v>
      </c>
      <c r="X173" s="23">
        <v>3000000</v>
      </c>
      <c r="Y173" s="23">
        <v>0</v>
      </c>
    </row>
    <row r="174" spans="1:25" ht="12.75" hidden="1">
      <c r="A174" s="57" t="s">
        <v>258</v>
      </c>
      <c r="B174" s="23">
        <v>394580031</v>
      </c>
      <c r="C174" s="23">
        <v>4993000</v>
      </c>
      <c r="D174" s="23">
        <v>20000000</v>
      </c>
      <c r="E174" s="23">
        <v>0</v>
      </c>
      <c r="F174" s="23">
        <v>6682693</v>
      </c>
      <c r="G174" s="23">
        <v>0</v>
      </c>
      <c r="H174" s="23">
        <v>3699025</v>
      </c>
      <c r="I174" s="23">
        <v>2611456</v>
      </c>
      <c r="J174" s="23">
        <v>1800000</v>
      </c>
      <c r="K174" s="23">
        <v>249964370</v>
      </c>
      <c r="L174" s="23">
        <v>39757435</v>
      </c>
      <c r="M174" s="23">
        <v>0</v>
      </c>
      <c r="N174" s="23">
        <v>0</v>
      </c>
      <c r="O174" s="23">
        <v>0</v>
      </c>
      <c r="P174" s="23">
        <v>500000</v>
      </c>
      <c r="Q174" s="23">
        <v>18474000</v>
      </c>
      <c r="R174" s="23">
        <v>1987000</v>
      </c>
      <c r="S174" s="23">
        <v>1200000</v>
      </c>
      <c r="T174" s="23">
        <v>0</v>
      </c>
      <c r="U174" s="23">
        <v>0</v>
      </c>
      <c r="V174" s="23">
        <v>12527931</v>
      </c>
      <c r="W174" s="23">
        <v>118673840</v>
      </c>
      <c r="X174" s="23">
        <v>6500000</v>
      </c>
      <c r="Y174" s="23">
        <v>0</v>
      </c>
    </row>
    <row r="175" spans="1:25" ht="12.75" hidden="1">
      <c r="A175" s="57" t="s">
        <v>259</v>
      </c>
      <c r="B175" s="23">
        <v>54215591</v>
      </c>
      <c r="C175" s="23">
        <v>3265468</v>
      </c>
      <c r="D175" s="23">
        <v>4500000</v>
      </c>
      <c r="E175" s="23">
        <v>3608834</v>
      </c>
      <c r="F175" s="23">
        <v>2287000</v>
      </c>
      <c r="G175" s="23">
        <v>3657515</v>
      </c>
      <c r="H175" s="23">
        <v>4936304</v>
      </c>
      <c r="I175" s="23">
        <v>2507221</v>
      </c>
      <c r="J175" s="23">
        <v>5331300</v>
      </c>
      <c r="K175" s="23">
        <v>26763326</v>
      </c>
      <c r="L175" s="23">
        <v>8165061</v>
      </c>
      <c r="M175" s="23">
        <v>9410323</v>
      </c>
      <c r="N175" s="23">
        <v>10353882</v>
      </c>
      <c r="O175" s="23">
        <v>12758828</v>
      </c>
      <c r="P175" s="23">
        <v>6530442</v>
      </c>
      <c r="Q175" s="23">
        <v>23643071</v>
      </c>
      <c r="R175" s="23">
        <v>4348286</v>
      </c>
      <c r="S175" s="23">
        <v>6290310</v>
      </c>
      <c r="T175" s="23">
        <v>9080062</v>
      </c>
      <c r="U175" s="23">
        <v>17341000</v>
      </c>
      <c r="V175" s="23">
        <v>11072523</v>
      </c>
      <c r="W175" s="23">
        <v>15518870</v>
      </c>
      <c r="X175" s="23">
        <v>5142892</v>
      </c>
      <c r="Y175" s="23">
        <v>8082600</v>
      </c>
    </row>
    <row r="176" spans="1:25" ht="12.75" hidden="1">
      <c r="A176" s="57" t="s">
        <v>260</v>
      </c>
      <c r="B176" s="23">
        <v>527384374</v>
      </c>
      <c r="C176" s="23">
        <v>19000000</v>
      </c>
      <c r="D176" s="23">
        <v>69312703</v>
      </c>
      <c r="E176" s="23">
        <v>28427184</v>
      </c>
      <c r="F176" s="23">
        <v>1700000</v>
      </c>
      <c r="G176" s="23">
        <v>3300000</v>
      </c>
      <c r="H176" s="23">
        <v>30459850</v>
      </c>
      <c r="I176" s="23">
        <v>2295826</v>
      </c>
      <c r="J176" s="23">
        <v>19669000</v>
      </c>
      <c r="K176" s="23">
        <v>192680410</v>
      </c>
      <c r="L176" s="23">
        <v>79810000</v>
      </c>
      <c r="M176" s="23">
        <v>7611000</v>
      </c>
      <c r="N176" s="23">
        <v>25282487</v>
      </c>
      <c r="O176" s="23">
        <v>75335981</v>
      </c>
      <c r="P176" s="23">
        <v>64000000</v>
      </c>
      <c r="Q176" s="23">
        <v>179110000</v>
      </c>
      <c r="R176" s="23">
        <v>3876003</v>
      </c>
      <c r="S176" s="23">
        <v>4251492</v>
      </c>
      <c r="T176" s="23">
        <v>523333</v>
      </c>
      <c r="U176" s="23">
        <v>25344000</v>
      </c>
      <c r="V176" s="23">
        <v>95000000</v>
      </c>
      <c r="W176" s="23">
        <v>70083730</v>
      </c>
      <c r="X176" s="23">
        <v>1500000</v>
      </c>
      <c r="Y176" s="23">
        <v>5900000</v>
      </c>
    </row>
    <row r="177" spans="1:25" ht="12.75" hidden="1">
      <c r="A177" s="57" t="s">
        <v>261</v>
      </c>
      <c r="B177" s="23">
        <v>401957151</v>
      </c>
      <c r="C177" s="23">
        <v>1000000</v>
      </c>
      <c r="D177" s="23">
        <v>0</v>
      </c>
      <c r="E177" s="23">
        <v>40000</v>
      </c>
      <c r="F177" s="23">
        <v>4547000</v>
      </c>
      <c r="G177" s="23">
        <v>0</v>
      </c>
      <c r="H177" s="23">
        <v>4155000</v>
      </c>
      <c r="I177" s="23">
        <v>3553148</v>
      </c>
      <c r="J177" s="23">
        <v>1500000</v>
      </c>
      <c r="K177" s="23">
        <v>89089602</v>
      </c>
      <c r="L177" s="23">
        <v>12620000</v>
      </c>
      <c r="M177" s="23">
        <v>0</v>
      </c>
      <c r="N177" s="23">
        <v>27628558</v>
      </c>
      <c r="O177" s="23">
        <v>10400000</v>
      </c>
      <c r="P177" s="23">
        <v>6930000</v>
      </c>
      <c r="Q177" s="23">
        <v>78700000</v>
      </c>
      <c r="R177" s="23">
        <v>3500000</v>
      </c>
      <c r="S177" s="23">
        <v>3000000</v>
      </c>
      <c r="T177" s="23">
        <v>1000000</v>
      </c>
      <c r="U177" s="23">
        <v>22890000</v>
      </c>
      <c r="V177" s="23">
        <v>16260000</v>
      </c>
      <c r="W177" s="23">
        <v>33601420</v>
      </c>
      <c r="X177" s="23">
        <v>2200000</v>
      </c>
      <c r="Y177" s="23">
        <v>6600000</v>
      </c>
    </row>
    <row r="178" spans="1:25" ht="12.75" hidden="1">
      <c r="A178" s="57" t="s">
        <v>262</v>
      </c>
      <c r="B178" s="18">
        <v>252610249</v>
      </c>
      <c r="C178" s="18">
        <v>1500000</v>
      </c>
      <c r="D178" s="18">
        <v>0</v>
      </c>
      <c r="E178" s="18">
        <v>0</v>
      </c>
      <c r="F178" s="18">
        <v>0</v>
      </c>
      <c r="G178" s="18">
        <v>0</v>
      </c>
      <c r="H178" s="18">
        <v>608600</v>
      </c>
      <c r="I178" s="18">
        <v>0</v>
      </c>
      <c r="J178" s="18">
        <v>107000000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9575690</v>
      </c>
      <c r="T178" s="18">
        <v>0</v>
      </c>
      <c r="U178" s="18">
        <v>36841257</v>
      </c>
      <c r="V178" s="18">
        <v>0</v>
      </c>
      <c r="W178" s="18">
        <v>28624981</v>
      </c>
      <c r="X178" s="18">
        <v>0</v>
      </c>
      <c r="Y178" s="18">
        <v>0</v>
      </c>
    </row>
    <row r="179" spans="1:25" ht="12.75" hidden="1">
      <c r="A179" s="57" t="s">
        <v>263</v>
      </c>
      <c r="B179" s="18">
        <v>0</v>
      </c>
      <c r="C179" s="18">
        <v>1050</v>
      </c>
      <c r="D179" s="18">
        <v>0</v>
      </c>
      <c r="E179" s="18">
        <v>0</v>
      </c>
      <c r="F179" s="18">
        <v>0</v>
      </c>
      <c r="G179" s="18">
        <v>0</v>
      </c>
      <c r="H179" s="18">
        <v>1391400</v>
      </c>
      <c r="I179" s="18">
        <v>0</v>
      </c>
      <c r="J179" s="18">
        <v>2100000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3269</v>
      </c>
      <c r="T179" s="18">
        <v>0</v>
      </c>
      <c r="U179" s="18">
        <v>14719911</v>
      </c>
      <c r="V179" s="18">
        <v>0</v>
      </c>
      <c r="W179" s="18">
        <v>0</v>
      </c>
      <c r="X179" s="18">
        <v>0</v>
      </c>
      <c r="Y179" s="18">
        <v>0</v>
      </c>
    </row>
    <row r="180" spans="1:25" ht="12.75" hidden="1">
      <c r="A180" s="57" t="s">
        <v>264</v>
      </c>
      <c r="B180" s="18">
        <v>131135568</v>
      </c>
      <c r="C180" s="18">
        <v>0</v>
      </c>
      <c r="D180" s="18">
        <v>0</v>
      </c>
      <c r="E180" s="18">
        <v>272108</v>
      </c>
      <c r="F180" s="18">
        <v>0</v>
      </c>
      <c r="G180" s="18">
        <v>0</v>
      </c>
      <c r="H180" s="18">
        <v>738984</v>
      </c>
      <c r="I180" s="18">
        <v>0</v>
      </c>
      <c r="J180" s="18">
        <v>503000</v>
      </c>
      <c r="K180" s="18">
        <v>0</v>
      </c>
      <c r="L180" s="18">
        <v>0</v>
      </c>
      <c r="M180" s="18">
        <v>2145864</v>
      </c>
      <c r="N180" s="18">
        <v>3920000</v>
      </c>
      <c r="O180" s="18">
        <v>0</v>
      </c>
      <c r="P180" s="18">
        <v>8636326</v>
      </c>
      <c r="Q180" s="18">
        <v>6000000</v>
      </c>
      <c r="R180" s="18">
        <v>9756216</v>
      </c>
      <c r="S180" s="18">
        <v>0</v>
      </c>
      <c r="T180" s="18">
        <v>0</v>
      </c>
      <c r="U180" s="18">
        <v>3590000</v>
      </c>
      <c r="V180" s="18">
        <v>2200000</v>
      </c>
      <c r="W180" s="18">
        <v>4199500</v>
      </c>
      <c r="X180" s="18">
        <v>0</v>
      </c>
      <c r="Y180" s="18">
        <v>0</v>
      </c>
    </row>
    <row r="181" spans="1:25" ht="12.75" hidden="1">
      <c r="A181" s="57" t="s">
        <v>265</v>
      </c>
      <c r="B181" s="18">
        <v>224941236</v>
      </c>
      <c r="C181" s="18">
        <v>0</v>
      </c>
      <c r="D181" s="18">
        <v>0</v>
      </c>
      <c r="E181" s="18">
        <v>2702779</v>
      </c>
      <c r="F181" s="18">
        <v>77000</v>
      </c>
      <c r="G181" s="18">
        <v>0</v>
      </c>
      <c r="H181" s="18">
        <v>2882000</v>
      </c>
      <c r="I181" s="18">
        <v>410542</v>
      </c>
      <c r="J181" s="18">
        <v>2008000</v>
      </c>
      <c r="K181" s="18">
        <v>168000000</v>
      </c>
      <c r="L181" s="18">
        <v>16000000</v>
      </c>
      <c r="M181" s="18">
        <v>2022000</v>
      </c>
      <c r="N181" s="18">
        <v>3227000</v>
      </c>
      <c r="O181" s="18">
        <v>14606264</v>
      </c>
      <c r="P181" s="18">
        <v>1200000</v>
      </c>
      <c r="Q181" s="18">
        <v>6000000</v>
      </c>
      <c r="R181" s="18">
        <v>891101</v>
      </c>
      <c r="S181" s="18">
        <v>0</v>
      </c>
      <c r="T181" s="18">
        <v>75040</v>
      </c>
      <c r="U181" s="18">
        <v>3590000</v>
      </c>
      <c r="V181" s="18">
        <v>1000000</v>
      </c>
      <c r="W181" s="18">
        <v>2331270</v>
      </c>
      <c r="X181" s="18">
        <v>3198072</v>
      </c>
      <c r="Y181" s="18">
        <v>0</v>
      </c>
    </row>
    <row r="182" spans="1:25" ht="12.75" hidden="1">
      <c r="A182" s="57" t="s">
        <v>266</v>
      </c>
      <c r="B182" s="18">
        <v>2495111793</v>
      </c>
      <c r="C182" s="18">
        <v>32037000</v>
      </c>
      <c r="D182" s="18">
        <v>29365579</v>
      </c>
      <c r="E182" s="18">
        <v>11672479</v>
      </c>
      <c r="F182" s="18">
        <v>4646136</v>
      </c>
      <c r="G182" s="18">
        <v>85000</v>
      </c>
      <c r="H182" s="18">
        <v>42837000</v>
      </c>
      <c r="I182" s="18">
        <v>21937194</v>
      </c>
      <c r="J182" s="18">
        <v>8500000</v>
      </c>
      <c r="K182" s="18">
        <v>1922017473</v>
      </c>
      <c r="L182" s="18">
        <v>126000000</v>
      </c>
      <c r="M182" s="18">
        <v>0</v>
      </c>
      <c r="N182" s="18">
        <v>140601711</v>
      </c>
      <c r="O182" s="18">
        <v>168121696</v>
      </c>
      <c r="P182" s="18">
        <v>143117472</v>
      </c>
      <c r="Q182" s="18">
        <v>275310390</v>
      </c>
      <c r="R182" s="18">
        <v>16581761</v>
      </c>
      <c r="S182" s="18">
        <v>87072133</v>
      </c>
      <c r="T182" s="18">
        <v>6178793</v>
      </c>
      <c r="U182" s="18">
        <v>79064000</v>
      </c>
      <c r="V182" s="18">
        <v>690232000</v>
      </c>
      <c r="W182" s="18">
        <v>179526000</v>
      </c>
      <c r="X182" s="18">
        <v>259921912</v>
      </c>
      <c r="Y182" s="18">
        <v>4518000</v>
      </c>
    </row>
    <row r="183" spans="1:25" ht="12.75" hidden="1">
      <c r="A183" s="57" t="s">
        <v>267</v>
      </c>
      <c r="B183" s="18">
        <v>4877585276</v>
      </c>
      <c r="C183" s="18">
        <v>69457369</v>
      </c>
      <c r="D183" s="18">
        <v>125698840</v>
      </c>
      <c r="E183" s="18">
        <v>79184067</v>
      </c>
      <c r="F183" s="18">
        <v>45036023</v>
      </c>
      <c r="G183" s="18">
        <v>461145</v>
      </c>
      <c r="H183" s="18">
        <v>106499744</v>
      </c>
      <c r="I183" s="18">
        <v>37889901</v>
      </c>
      <c r="J183" s="18">
        <v>59956682</v>
      </c>
      <c r="K183" s="18">
        <v>1452367478</v>
      </c>
      <c r="L183" s="18">
        <v>223859866</v>
      </c>
      <c r="M183" s="18">
        <v>1985000</v>
      </c>
      <c r="N183" s="18">
        <v>234826000</v>
      </c>
      <c r="O183" s="18">
        <v>497259609</v>
      </c>
      <c r="P183" s="18">
        <v>174718008</v>
      </c>
      <c r="Q183" s="18">
        <v>1015655450</v>
      </c>
      <c r="R183" s="18">
        <v>82325293</v>
      </c>
      <c r="S183" s="18">
        <v>154946327</v>
      </c>
      <c r="T183" s="18">
        <v>2545000</v>
      </c>
      <c r="U183" s="18">
        <v>492135000</v>
      </c>
      <c r="V183" s="18">
        <v>356762184</v>
      </c>
      <c r="W183" s="18">
        <v>751299180</v>
      </c>
      <c r="X183" s="18">
        <v>95835321</v>
      </c>
      <c r="Y183" s="18">
        <v>4200000</v>
      </c>
    </row>
    <row r="184" spans="1:25" ht="12.75" hidden="1">
      <c r="A184" s="57" t="s">
        <v>268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3550000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2500000</v>
      </c>
      <c r="R184" s="18">
        <v>0</v>
      </c>
      <c r="S184" s="18">
        <v>0</v>
      </c>
      <c r="T184" s="18">
        <v>0</v>
      </c>
      <c r="U184" s="18">
        <v>0</v>
      </c>
      <c r="V184" s="18">
        <v>25000000</v>
      </c>
      <c r="W184" s="18">
        <v>0</v>
      </c>
      <c r="X184" s="18">
        <v>0</v>
      </c>
      <c r="Y184" s="18">
        <v>0</v>
      </c>
    </row>
    <row r="185" spans="1:25" ht="12.75" hidden="1">
      <c r="A185" s="57" t="s">
        <v>269</v>
      </c>
      <c r="B185" s="18">
        <v>20952879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</row>
    <row r="186" spans="1:25" ht="12.75" hidden="1">
      <c r="A186" s="57" t="s">
        <v>270</v>
      </c>
      <c r="B186" s="18">
        <v>13960186456</v>
      </c>
      <c r="C186" s="18">
        <v>660975000</v>
      </c>
      <c r="D186" s="18">
        <v>-1493905</v>
      </c>
      <c r="E186" s="18">
        <v>428317882</v>
      </c>
      <c r="F186" s="18">
        <v>255026581</v>
      </c>
      <c r="G186" s="18">
        <v>8135496</v>
      </c>
      <c r="H186" s="18">
        <v>663905259</v>
      </c>
      <c r="I186" s="18">
        <v>605066472</v>
      </c>
      <c r="J186" s="18">
        <v>406696359</v>
      </c>
      <c r="K186" s="18">
        <v>5966896092</v>
      </c>
      <c r="L186" s="18">
        <v>791810610</v>
      </c>
      <c r="M186" s="18">
        <v>69513000</v>
      </c>
      <c r="N186" s="18">
        <v>3646061660</v>
      </c>
      <c r="O186" s="18">
        <v>1769416156</v>
      </c>
      <c r="P186" s="18">
        <v>629348360</v>
      </c>
      <c r="Q186" s="18">
        <v>2955578664</v>
      </c>
      <c r="R186" s="18">
        <v>588722988</v>
      </c>
      <c r="S186" s="18">
        <v>1325912283</v>
      </c>
      <c r="T186" s="18">
        <v>9968290</v>
      </c>
      <c r="U186" s="18">
        <v>3499904000</v>
      </c>
      <c r="V186" s="18">
        <v>1847270435</v>
      </c>
      <c r="W186" s="18">
        <v>1089115000</v>
      </c>
      <c r="X186" s="18">
        <v>1264543504</v>
      </c>
      <c r="Y186" s="18">
        <v>65778000</v>
      </c>
    </row>
    <row r="187" spans="1:25" ht="12.75" hidden="1">
      <c r="A187" s="57" t="s">
        <v>271</v>
      </c>
      <c r="B187" s="18">
        <v>3409171035</v>
      </c>
      <c r="C187" s="18">
        <v>48368000</v>
      </c>
      <c r="D187" s="18">
        <v>29717579</v>
      </c>
      <c r="E187" s="18">
        <v>40382775</v>
      </c>
      <c r="F187" s="18">
        <v>9148436</v>
      </c>
      <c r="G187" s="18">
        <v>108000</v>
      </c>
      <c r="H187" s="18">
        <v>50360920</v>
      </c>
      <c r="I187" s="18">
        <v>29176214</v>
      </c>
      <c r="J187" s="18">
        <v>16550000</v>
      </c>
      <c r="K187" s="18">
        <v>2287118657</v>
      </c>
      <c r="L187" s="18">
        <v>173434607</v>
      </c>
      <c r="M187" s="18">
        <v>25120000</v>
      </c>
      <c r="N187" s="18">
        <v>151743971</v>
      </c>
      <c r="O187" s="18">
        <v>169021696</v>
      </c>
      <c r="P187" s="18">
        <v>143742822</v>
      </c>
      <c r="Q187" s="18">
        <v>465454940</v>
      </c>
      <c r="R187" s="18">
        <v>15857062</v>
      </c>
      <c r="S187" s="18">
        <v>94246472</v>
      </c>
      <c r="T187" s="18">
        <v>33378268</v>
      </c>
      <c r="U187" s="18">
        <v>132881000</v>
      </c>
      <c r="V187" s="18">
        <v>900523198</v>
      </c>
      <c r="W187" s="18">
        <v>199685000</v>
      </c>
      <c r="X187" s="18">
        <v>260613960</v>
      </c>
      <c r="Y187" s="18">
        <v>80082000</v>
      </c>
    </row>
    <row r="188" spans="1:25" ht="12.75" hidden="1">
      <c r="A188" s="57" t="s">
        <v>272</v>
      </c>
      <c r="B188" s="18">
        <v>1884609705</v>
      </c>
      <c r="C188" s="18">
        <v>11627000</v>
      </c>
      <c r="D188" s="18">
        <v>126704407</v>
      </c>
      <c r="E188" s="18">
        <v>58000161</v>
      </c>
      <c r="F188" s="18">
        <v>42496257</v>
      </c>
      <c r="G188" s="18">
        <v>7150000</v>
      </c>
      <c r="H188" s="18">
        <v>36569628</v>
      </c>
      <c r="I188" s="18">
        <v>22203371</v>
      </c>
      <c r="J188" s="18">
        <v>11550000</v>
      </c>
      <c r="K188" s="18">
        <v>1483000000</v>
      </c>
      <c r="L188" s="18">
        <v>224200000</v>
      </c>
      <c r="M188" s="18">
        <v>8611000</v>
      </c>
      <c r="N188" s="18">
        <v>71587417</v>
      </c>
      <c r="O188" s="18">
        <v>288200000</v>
      </c>
      <c r="P188" s="18">
        <v>94799824</v>
      </c>
      <c r="Q188" s="18">
        <v>212319221</v>
      </c>
      <c r="R188" s="18">
        <v>1738650</v>
      </c>
      <c r="S188" s="18">
        <v>91177017</v>
      </c>
      <c r="T188" s="18">
        <v>27326750</v>
      </c>
      <c r="U188" s="18">
        <v>63620000</v>
      </c>
      <c r="V188" s="18">
        <v>242291983</v>
      </c>
      <c r="W188" s="18">
        <v>158199000</v>
      </c>
      <c r="X188" s="18">
        <v>134690343</v>
      </c>
      <c r="Y188" s="18">
        <v>31140000</v>
      </c>
    </row>
    <row r="189" spans="1:25" ht="12.75" hidden="1">
      <c r="A189" s="57" t="s">
        <v>273</v>
      </c>
      <c r="B189" s="18">
        <v>680155569</v>
      </c>
      <c r="C189" s="18">
        <v>15935000</v>
      </c>
      <c r="D189" s="18">
        <v>162000</v>
      </c>
      <c r="E189" s="18">
        <v>200000</v>
      </c>
      <c r="F189" s="18">
        <v>4421293</v>
      </c>
      <c r="G189" s="18">
        <v>0</v>
      </c>
      <c r="H189" s="18">
        <v>7508732</v>
      </c>
      <c r="I189" s="18">
        <v>7217591</v>
      </c>
      <c r="J189" s="18">
        <v>8000000</v>
      </c>
      <c r="K189" s="18">
        <v>18624000</v>
      </c>
      <c r="L189" s="18">
        <v>44934607</v>
      </c>
      <c r="M189" s="18">
        <v>25120000</v>
      </c>
      <c r="N189" s="18">
        <v>7142260</v>
      </c>
      <c r="O189" s="18">
        <v>900000</v>
      </c>
      <c r="P189" s="18">
        <v>1867306</v>
      </c>
      <c r="Q189" s="18">
        <v>3000000</v>
      </c>
      <c r="R189" s="18">
        <v>-1224699</v>
      </c>
      <c r="S189" s="18">
        <v>7370919</v>
      </c>
      <c r="T189" s="18">
        <v>27199475</v>
      </c>
      <c r="U189" s="18">
        <v>2317000</v>
      </c>
      <c r="V189" s="18">
        <v>210291198</v>
      </c>
      <c r="W189" s="18">
        <v>159000</v>
      </c>
      <c r="X189" s="18">
        <v>259705</v>
      </c>
      <c r="Y189" s="18">
        <v>75564000</v>
      </c>
    </row>
    <row r="190" spans="1:25" ht="12.75" hidden="1">
      <c r="A190" s="57" t="s">
        <v>274</v>
      </c>
      <c r="B190" s="18">
        <v>2475558815</v>
      </c>
      <c r="C190" s="18">
        <v>32037000</v>
      </c>
      <c r="D190" s="18">
        <v>29365579</v>
      </c>
      <c r="E190" s="18">
        <v>11672479</v>
      </c>
      <c r="F190" s="18">
        <v>4646136</v>
      </c>
      <c r="G190" s="18">
        <v>85000</v>
      </c>
      <c r="H190" s="18">
        <v>42837000</v>
      </c>
      <c r="I190" s="18">
        <v>21937194</v>
      </c>
      <c r="J190" s="18">
        <v>8500000</v>
      </c>
      <c r="K190" s="18">
        <v>1922017473</v>
      </c>
      <c r="L190" s="18">
        <v>126000000</v>
      </c>
      <c r="M190" s="18">
        <v>0</v>
      </c>
      <c r="N190" s="18">
        <v>140601711</v>
      </c>
      <c r="O190" s="18">
        <v>168121696</v>
      </c>
      <c r="P190" s="18">
        <v>141098972</v>
      </c>
      <c r="Q190" s="18">
        <v>272454940</v>
      </c>
      <c r="R190" s="18">
        <v>16581761</v>
      </c>
      <c r="S190" s="18">
        <v>86875553</v>
      </c>
      <c r="T190" s="18">
        <v>6178793</v>
      </c>
      <c r="U190" s="18">
        <v>79064000</v>
      </c>
      <c r="V190" s="18">
        <v>690232000</v>
      </c>
      <c r="W190" s="18">
        <v>179526000</v>
      </c>
      <c r="X190" s="18">
        <v>259921912</v>
      </c>
      <c r="Y190" s="18">
        <v>4518000</v>
      </c>
    </row>
    <row r="191" spans="1:25" ht="12.75" hidden="1">
      <c r="A191" s="57" t="s">
        <v>275</v>
      </c>
      <c r="B191" s="18">
        <v>173000000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30000000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31880000</v>
      </c>
      <c r="X191" s="18">
        <v>0</v>
      </c>
      <c r="Y191" s="18">
        <v>0</v>
      </c>
    </row>
    <row r="192" spans="1:25" ht="12.75" hidden="1">
      <c r="A192" s="57" t="s">
        <v>276</v>
      </c>
      <c r="B192" s="18">
        <v>4215054299</v>
      </c>
      <c r="C192" s="18">
        <v>46162347</v>
      </c>
      <c r="D192" s="18">
        <v>119363849</v>
      </c>
      <c r="E192" s="18">
        <v>58278000</v>
      </c>
      <c r="F192" s="18">
        <v>44374000</v>
      </c>
      <c r="G192" s="18">
        <v>0</v>
      </c>
      <c r="H192" s="18">
        <v>74350743</v>
      </c>
      <c r="I192" s="18">
        <v>26429472</v>
      </c>
      <c r="J192" s="18">
        <v>59061312</v>
      </c>
      <c r="K192" s="18">
        <v>1100237700</v>
      </c>
      <c r="L192" s="18">
        <v>158856004</v>
      </c>
      <c r="M192" s="18">
        <v>0</v>
      </c>
      <c r="N192" s="18">
        <v>164129605</v>
      </c>
      <c r="O192" s="18">
        <v>457800192</v>
      </c>
      <c r="P192" s="18">
        <v>161666707</v>
      </c>
      <c r="Q192" s="18">
        <v>931830000</v>
      </c>
      <c r="R192" s="18">
        <v>55401036</v>
      </c>
      <c r="S192" s="18">
        <v>79704691</v>
      </c>
      <c r="T192" s="18">
        <v>0</v>
      </c>
      <c r="U192" s="18">
        <v>481931000</v>
      </c>
      <c r="V192" s="18">
        <v>252117059</v>
      </c>
      <c r="W192" s="18">
        <v>638381800</v>
      </c>
      <c r="X192" s="18">
        <v>76349478</v>
      </c>
      <c r="Y192" s="18">
        <v>186512</v>
      </c>
    </row>
    <row r="193" spans="1:25" ht="12.75" hidden="1">
      <c r="A193" s="57" t="s">
        <v>277</v>
      </c>
      <c r="B193" s="18">
        <v>325460493</v>
      </c>
      <c r="C193" s="18">
        <v>2968000</v>
      </c>
      <c r="D193" s="18">
        <v>0</v>
      </c>
      <c r="E193" s="18">
        <v>5764830</v>
      </c>
      <c r="F193" s="18">
        <v>231000</v>
      </c>
      <c r="G193" s="18">
        <v>0</v>
      </c>
      <c r="H193" s="18">
        <v>4596700</v>
      </c>
      <c r="I193" s="18">
        <v>1313208</v>
      </c>
      <c r="J193" s="18">
        <v>510000</v>
      </c>
      <c r="K193" s="18">
        <v>113606000</v>
      </c>
      <c r="L193" s="18">
        <v>12012004</v>
      </c>
      <c r="M193" s="18">
        <v>1890000</v>
      </c>
      <c r="N193" s="18">
        <v>21649996</v>
      </c>
      <c r="O193" s="18">
        <v>35508510</v>
      </c>
      <c r="P193" s="18">
        <v>12643756</v>
      </c>
      <c r="Q193" s="18">
        <v>22500001</v>
      </c>
      <c r="R193" s="18">
        <v>8927412</v>
      </c>
      <c r="S193" s="18">
        <v>8071000</v>
      </c>
      <c r="T193" s="18">
        <v>2545000</v>
      </c>
      <c r="U193" s="18">
        <v>5382000</v>
      </c>
      <c r="V193" s="18">
        <v>4371235</v>
      </c>
      <c r="W193" s="18">
        <v>17446000</v>
      </c>
      <c r="X193" s="18">
        <v>19261052</v>
      </c>
      <c r="Y193" s="18">
        <v>4200004</v>
      </c>
    </row>
  </sheetData>
  <sheetProtection password="F954" sheet="1" objects="1" scenarios="1"/>
  <mergeCells count="1">
    <mergeCell ref="A1:Y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93"/>
  <sheetViews>
    <sheetView showGridLines="0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1" bestFit="1" customWidth="1"/>
    <col min="2" max="71" width="9.7109375" style="1" customWidth="1"/>
    <col min="72" max="16384" width="9.140625" style="1" customWidth="1"/>
  </cols>
  <sheetData>
    <row r="1" spans="1:13" s="59" customFormat="1" ht="15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5" ht="12.75">
      <c r="A2" s="65"/>
      <c r="B2" s="60" t="s">
        <v>329</v>
      </c>
      <c r="C2" s="60" t="s">
        <v>330</v>
      </c>
      <c r="D2" s="60" t="s">
        <v>331</v>
      </c>
      <c r="E2" s="60" t="s">
        <v>332</v>
      </c>
      <c r="F2" s="60" t="s">
        <v>333</v>
      </c>
      <c r="G2" s="60" t="s">
        <v>334</v>
      </c>
      <c r="H2" s="60" t="s">
        <v>335</v>
      </c>
      <c r="I2" s="60" t="s">
        <v>336</v>
      </c>
      <c r="J2" s="60" t="s">
        <v>337</v>
      </c>
      <c r="K2" s="60" t="s">
        <v>338</v>
      </c>
      <c r="L2" s="60" t="s">
        <v>339</v>
      </c>
      <c r="M2" s="60" t="s">
        <v>340</v>
      </c>
      <c r="N2" s="64"/>
      <c r="O2" s="64"/>
    </row>
    <row r="3" spans="1:15" ht="12.75">
      <c r="A3" s="66"/>
      <c r="B3" s="2" t="s">
        <v>341</v>
      </c>
      <c r="C3" s="2" t="s">
        <v>342</v>
      </c>
      <c r="D3" s="2" t="s">
        <v>342</v>
      </c>
      <c r="E3" s="2" t="s">
        <v>343</v>
      </c>
      <c r="F3" s="2" t="s">
        <v>344</v>
      </c>
      <c r="G3" s="2" t="s">
        <v>345</v>
      </c>
      <c r="H3" s="2" t="s">
        <v>346</v>
      </c>
      <c r="I3" s="2" t="s">
        <v>347</v>
      </c>
      <c r="J3" s="2" t="s">
        <v>348</v>
      </c>
      <c r="K3" s="2" t="s">
        <v>349</v>
      </c>
      <c r="L3" s="2" t="s">
        <v>350</v>
      </c>
      <c r="M3" s="2" t="s">
        <v>351</v>
      </c>
      <c r="N3" s="64"/>
      <c r="O3" s="64"/>
    </row>
    <row r="4" spans="1:15" ht="25.5">
      <c r="A4" s="67" t="s">
        <v>110</v>
      </c>
      <c r="B4" s="2" t="s">
        <v>352</v>
      </c>
      <c r="C4" s="2" t="s">
        <v>353</v>
      </c>
      <c r="D4" s="2" t="s">
        <v>354</v>
      </c>
      <c r="E4" s="2" t="s">
        <v>99</v>
      </c>
      <c r="F4" s="2" t="s">
        <v>95</v>
      </c>
      <c r="G4" s="2" t="s">
        <v>95</v>
      </c>
      <c r="H4" s="2" t="s">
        <v>95</v>
      </c>
      <c r="I4" s="2" t="s">
        <v>91</v>
      </c>
      <c r="J4" s="2" t="s">
        <v>99</v>
      </c>
      <c r="K4" s="2" t="s">
        <v>95</v>
      </c>
      <c r="L4" s="2" t="s">
        <v>91</v>
      </c>
      <c r="M4" s="2" t="s">
        <v>355</v>
      </c>
      <c r="N4" s="64"/>
      <c r="O4" s="64"/>
    </row>
    <row r="5" spans="1:15" ht="12.75">
      <c r="A5" s="68" t="s">
        <v>111</v>
      </c>
      <c r="B5" s="4">
        <v>29454838925</v>
      </c>
      <c r="C5" s="4">
        <v>43788545550</v>
      </c>
      <c r="D5" s="4">
        <v>26295831494</v>
      </c>
      <c r="E5" s="4">
        <v>5354652951</v>
      </c>
      <c r="F5" s="4">
        <v>879096777</v>
      </c>
      <c r="G5" s="4">
        <v>598038443</v>
      </c>
      <c r="H5" s="4">
        <v>359766000</v>
      </c>
      <c r="I5" s="4">
        <v>2249520584</v>
      </c>
      <c r="J5" s="4">
        <v>940838846</v>
      </c>
      <c r="K5" s="4">
        <v>575837829</v>
      </c>
      <c r="L5" s="4">
        <v>1076064710</v>
      </c>
      <c r="M5" s="4">
        <v>298428689</v>
      </c>
      <c r="N5" s="64"/>
      <c r="O5" s="64"/>
    </row>
    <row r="6" spans="1:15" ht="12.75">
      <c r="A6" s="67" t="s">
        <v>112</v>
      </c>
      <c r="B6" s="6">
        <v>29321871899</v>
      </c>
      <c r="C6" s="6">
        <v>42693185624</v>
      </c>
      <c r="D6" s="6">
        <v>25710916381</v>
      </c>
      <c r="E6" s="6">
        <v>5222358552</v>
      </c>
      <c r="F6" s="6">
        <v>991697166</v>
      </c>
      <c r="G6" s="6">
        <v>581026984</v>
      </c>
      <c r="H6" s="6">
        <v>359641006</v>
      </c>
      <c r="I6" s="6">
        <v>2593074693</v>
      </c>
      <c r="J6" s="6">
        <v>957823581</v>
      </c>
      <c r="K6" s="6">
        <v>485489659</v>
      </c>
      <c r="L6" s="6">
        <v>1152383856</v>
      </c>
      <c r="M6" s="6">
        <v>290532825</v>
      </c>
      <c r="N6" s="64"/>
      <c r="O6" s="64"/>
    </row>
    <row r="7" spans="1:15" ht="12.75">
      <c r="A7" s="67" t="s">
        <v>113</v>
      </c>
      <c r="B7" s="6">
        <f>+B5-B6</f>
        <v>132967026</v>
      </c>
      <c r="C7" s="6">
        <f aca="true" t="shared" si="0" ref="C7:M7">+C5-C6</f>
        <v>1095359926</v>
      </c>
      <c r="D7" s="6">
        <f t="shared" si="0"/>
        <v>584915113</v>
      </c>
      <c r="E7" s="6">
        <f t="shared" si="0"/>
        <v>132294399</v>
      </c>
      <c r="F7" s="6">
        <f t="shared" si="0"/>
        <v>-112600389</v>
      </c>
      <c r="G7" s="6">
        <f t="shared" si="0"/>
        <v>17011459</v>
      </c>
      <c r="H7" s="6">
        <f t="shared" si="0"/>
        <v>124994</v>
      </c>
      <c r="I7" s="6">
        <f t="shared" si="0"/>
        <v>-343554109</v>
      </c>
      <c r="J7" s="6">
        <f t="shared" si="0"/>
        <v>-16984735</v>
      </c>
      <c r="K7" s="6">
        <f t="shared" si="0"/>
        <v>90348170</v>
      </c>
      <c r="L7" s="6">
        <f t="shared" si="0"/>
        <v>-76319146</v>
      </c>
      <c r="M7" s="6">
        <f t="shared" si="0"/>
        <v>7895864</v>
      </c>
      <c r="N7" s="64"/>
      <c r="O7" s="64"/>
    </row>
    <row r="8" spans="1:15" ht="12.75">
      <c r="A8" s="67" t="s">
        <v>114</v>
      </c>
      <c r="B8" s="6">
        <v>4685187211</v>
      </c>
      <c r="C8" s="6">
        <v>4375103232</v>
      </c>
      <c r="D8" s="6">
        <v>1873900285</v>
      </c>
      <c r="E8" s="6">
        <v>176175616</v>
      </c>
      <c r="F8" s="6">
        <v>37773792</v>
      </c>
      <c r="G8" s="6">
        <v>21389992</v>
      </c>
      <c r="H8" s="6">
        <v>19194230</v>
      </c>
      <c r="I8" s="6">
        <v>216830</v>
      </c>
      <c r="J8" s="6">
        <v>8851406</v>
      </c>
      <c r="K8" s="6">
        <v>497399</v>
      </c>
      <c r="L8" s="6">
        <v>128551084</v>
      </c>
      <c r="M8" s="6">
        <v>86561681</v>
      </c>
      <c r="N8" s="64"/>
      <c r="O8" s="64"/>
    </row>
    <row r="9" spans="1:15" ht="12.75">
      <c r="A9" s="67" t="s">
        <v>115</v>
      </c>
      <c r="B9" s="6">
        <v>-97210598</v>
      </c>
      <c r="C9" s="6">
        <v>390097321</v>
      </c>
      <c r="D9" s="6">
        <v>670424178</v>
      </c>
      <c r="E9" s="6">
        <v>297275899</v>
      </c>
      <c r="F9" s="6">
        <v>-22668607</v>
      </c>
      <c r="G9" s="6">
        <v>15404668</v>
      </c>
      <c r="H9" s="6">
        <v>-5819770</v>
      </c>
      <c r="I9" s="6">
        <v>-1641164</v>
      </c>
      <c r="J9" s="6">
        <v>-1648594</v>
      </c>
      <c r="K9" s="6">
        <v>-2476601</v>
      </c>
      <c r="L9" s="6">
        <v>20045084</v>
      </c>
      <c r="M9" s="6">
        <v>-19</v>
      </c>
      <c r="N9" s="64"/>
      <c r="O9" s="64"/>
    </row>
    <row r="10" spans="1:15" ht="12.75">
      <c r="A10" s="67" t="s">
        <v>116</v>
      </c>
      <c r="B10" s="6">
        <f>IF((B142+B143)=0,0,(B144-(B149-(((B146+B147+B148)*(B141/(B142+B143)))-B145))))</f>
        <v>2370682759.6699095</v>
      </c>
      <c r="C10" s="6">
        <f aca="true" t="shared" si="1" ref="C10:M10">IF((C142+C143)=0,0,(C144-(C149-(((C146+C147+C148)*(C141/(C142+C143)))-C145))))</f>
        <v>-254556104.96728134</v>
      </c>
      <c r="D10" s="6">
        <f t="shared" si="1"/>
        <v>-784897026.6887031</v>
      </c>
      <c r="E10" s="6">
        <f t="shared" si="1"/>
        <v>162806102.91996175</v>
      </c>
      <c r="F10" s="6">
        <f t="shared" si="1"/>
        <v>1431836.6479255557</v>
      </c>
      <c r="G10" s="6">
        <f t="shared" si="1"/>
        <v>2514221.4331356883</v>
      </c>
      <c r="H10" s="6">
        <f t="shared" si="1"/>
        <v>1528249.2140207365</v>
      </c>
      <c r="I10" s="6">
        <f t="shared" si="1"/>
        <v>-79284793.84317762</v>
      </c>
      <c r="J10" s="6">
        <f t="shared" si="1"/>
        <v>55030757.48260388</v>
      </c>
      <c r="K10" s="6">
        <f t="shared" si="1"/>
        <v>181419087.54473254</v>
      </c>
      <c r="L10" s="6">
        <f t="shared" si="1"/>
        <v>102444415.76881135</v>
      </c>
      <c r="M10" s="6">
        <f t="shared" si="1"/>
        <v>135908814.41077787</v>
      </c>
      <c r="N10" s="64"/>
      <c r="O10" s="64"/>
    </row>
    <row r="11" spans="1:15" ht="12.75">
      <c r="A11" s="67" t="s">
        <v>117</v>
      </c>
      <c r="B11" s="8">
        <f>IF(((B150+B151+(B152*B153/100))/12)=0,0,B8/((B150+B151+(B152*B153/100))/12))</f>
        <v>2.3104824417182943</v>
      </c>
      <c r="C11" s="8">
        <f aca="true" t="shared" si="2" ref="C11:M11">IF(((C150+C151+(C152*C153/100))/12)=0,0,C8/((C150+C151+(C152*C153/100))/12))</f>
        <v>1.4838531901873655</v>
      </c>
      <c r="D11" s="8">
        <f t="shared" si="2"/>
        <v>0.9480281821080615</v>
      </c>
      <c r="E11" s="8">
        <f t="shared" si="2"/>
        <v>0.4817132569624226</v>
      </c>
      <c r="F11" s="8">
        <f t="shared" si="2"/>
        <v>0.5868717762002388</v>
      </c>
      <c r="G11" s="8">
        <f t="shared" si="2"/>
        <v>0.5308288721270205</v>
      </c>
      <c r="H11" s="8">
        <f t="shared" si="2"/>
        <v>0.7876250257933264</v>
      </c>
      <c r="I11" s="8">
        <f t="shared" si="2"/>
        <v>0.0012609157928590313</v>
      </c>
      <c r="J11" s="8">
        <f t="shared" si="2"/>
        <v>0.13845088862901084</v>
      </c>
      <c r="K11" s="8">
        <f t="shared" si="2"/>
        <v>0.014388527605254955</v>
      </c>
      <c r="L11" s="8">
        <f t="shared" si="2"/>
        <v>1.621793860006582</v>
      </c>
      <c r="M11" s="8">
        <f t="shared" si="2"/>
        <v>4.607937916609827</v>
      </c>
      <c r="N11" s="64"/>
      <c r="O11" s="64"/>
    </row>
    <row r="12" spans="1:15" ht="12.75">
      <c r="A12" s="68" t="s">
        <v>118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4"/>
      <c r="O12" s="64"/>
    </row>
    <row r="13" spans="1:15" ht="12.75">
      <c r="A13" s="67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4"/>
      <c r="O13" s="64"/>
    </row>
    <row r="14" spans="1:15" ht="12.75">
      <c r="A14" s="69" t="s">
        <v>120</v>
      </c>
      <c r="B14" s="14">
        <f>IF(B154=0,0,(B5-B154)*100/B154)</f>
        <v>11.950035810300475</v>
      </c>
      <c r="C14" s="14">
        <f aca="true" t="shared" si="3" ref="C14:M14">IF(C154=0,0,(C5-C154)*100/C154)</f>
        <v>12.728606223968777</v>
      </c>
      <c r="D14" s="14">
        <f t="shared" si="3"/>
        <v>5.438554594309023</v>
      </c>
      <c r="E14" s="14">
        <f t="shared" si="3"/>
        <v>13.722254769071212</v>
      </c>
      <c r="F14" s="14">
        <f t="shared" si="3"/>
        <v>18.895724676514565</v>
      </c>
      <c r="G14" s="14">
        <f t="shared" si="3"/>
        <v>9.497132469091039</v>
      </c>
      <c r="H14" s="14">
        <f t="shared" si="3"/>
        <v>3.130420744259045</v>
      </c>
      <c r="I14" s="14">
        <f t="shared" si="3"/>
        <v>12.402520817649538</v>
      </c>
      <c r="J14" s="14">
        <f t="shared" si="3"/>
        <v>0.1085091851978792</v>
      </c>
      <c r="K14" s="14">
        <f t="shared" si="3"/>
        <v>21.418972140161678</v>
      </c>
      <c r="L14" s="14">
        <f t="shared" si="3"/>
        <v>-8.042410190581224</v>
      </c>
      <c r="M14" s="14">
        <f t="shared" si="3"/>
        <v>3.6257497608372957</v>
      </c>
      <c r="N14" s="64"/>
      <c r="O14" s="64"/>
    </row>
    <row r="15" spans="1:15" ht="12.75">
      <c r="A15" s="70" t="s">
        <v>121</v>
      </c>
      <c r="B15" s="16">
        <f>IF(B156=0,0,(B155-B156)*100/B156)</f>
        <v>7.006430482396997</v>
      </c>
      <c r="C15" s="16">
        <f aca="true" t="shared" si="4" ref="C15:M15">IF(C156=0,0,(C155-C156)*100/C156)</f>
        <v>-1.2122799945552118</v>
      </c>
      <c r="D15" s="16">
        <f t="shared" si="4"/>
        <v>7.124035691596019</v>
      </c>
      <c r="E15" s="16">
        <f t="shared" si="4"/>
        <v>12.254213543599258</v>
      </c>
      <c r="F15" s="16">
        <f t="shared" si="4"/>
        <v>11.791262697941699</v>
      </c>
      <c r="G15" s="16">
        <f t="shared" si="4"/>
        <v>16.928381147540982</v>
      </c>
      <c r="H15" s="16">
        <f t="shared" si="4"/>
        <v>0</v>
      </c>
      <c r="I15" s="16">
        <f t="shared" si="4"/>
        <v>16.320195311353086</v>
      </c>
      <c r="J15" s="16">
        <f t="shared" si="4"/>
        <v>6.297141498367368</v>
      </c>
      <c r="K15" s="16">
        <f t="shared" si="4"/>
        <v>7.754932068494252</v>
      </c>
      <c r="L15" s="16">
        <f t="shared" si="4"/>
        <v>-48.448626512570854</v>
      </c>
      <c r="M15" s="16">
        <f t="shared" si="4"/>
        <v>0</v>
      </c>
      <c r="N15" s="64"/>
      <c r="O15" s="64"/>
    </row>
    <row r="16" spans="1:15" ht="12.75">
      <c r="A16" s="70" t="s">
        <v>122</v>
      </c>
      <c r="B16" s="16">
        <f>IF(B158=0,0,(B157-B158)*100/B158)</f>
        <v>12.25781059004818</v>
      </c>
      <c r="C16" s="16">
        <f aca="true" t="shared" si="5" ref="C16:M16">IF(C158=0,0,(C157-C158)*100/C158)</f>
        <v>10.624391650863956</v>
      </c>
      <c r="D16" s="16">
        <f t="shared" si="5"/>
        <v>8.26903860514437</v>
      </c>
      <c r="E16" s="16">
        <f t="shared" si="5"/>
        <v>3.091987405943854</v>
      </c>
      <c r="F16" s="16">
        <f t="shared" si="5"/>
        <v>14.000453801408904</v>
      </c>
      <c r="G16" s="16">
        <f t="shared" si="5"/>
        <v>1.6259170215816177</v>
      </c>
      <c r="H16" s="16">
        <f t="shared" si="5"/>
        <v>0</v>
      </c>
      <c r="I16" s="16">
        <f t="shared" si="5"/>
        <v>8.543491607870168</v>
      </c>
      <c r="J16" s="16">
        <f t="shared" si="5"/>
        <v>12.200000070947487</v>
      </c>
      <c r="K16" s="16">
        <f t="shared" si="5"/>
        <v>15</v>
      </c>
      <c r="L16" s="16">
        <f t="shared" si="5"/>
        <v>3.4872564038171774</v>
      </c>
      <c r="M16" s="16">
        <f t="shared" si="5"/>
        <v>0</v>
      </c>
      <c r="N16" s="64"/>
      <c r="O16" s="64"/>
    </row>
    <row r="17" spans="1:15" ht="12.75">
      <c r="A17" s="70" t="s">
        <v>123</v>
      </c>
      <c r="B17" s="16">
        <f>IF(B160=0,0,(B159-B160)*100/B160)</f>
        <v>19.8757452876973</v>
      </c>
      <c r="C17" s="16">
        <f aca="true" t="shared" si="6" ref="C17:M17">IF(C160=0,0,(C159-C160)*100/C160)</f>
        <v>10.886345690126841</v>
      </c>
      <c r="D17" s="16">
        <f t="shared" si="6"/>
        <v>12.536378523315133</v>
      </c>
      <c r="E17" s="16">
        <f t="shared" si="6"/>
        <v>13.44625737199545</v>
      </c>
      <c r="F17" s="16">
        <f t="shared" si="6"/>
        <v>17.293277075120457</v>
      </c>
      <c r="G17" s="16">
        <f t="shared" si="6"/>
        <v>30.144724483867922</v>
      </c>
      <c r="H17" s="16">
        <f t="shared" si="6"/>
        <v>0</v>
      </c>
      <c r="I17" s="16">
        <f t="shared" si="6"/>
        <v>11.826718328058119</v>
      </c>
      <c r="J17" s="16">
        <f t="shared" si="6"/>
        <v>-22.03053459804425</v>
      </c>
      <c r="K17" s="16">
        <f t="shared" si="6"/>
        <v>23.828576649789845</v>
      </c>
      <c r="L17" s="16">
        <f t="shared" si="6"/>
        <v>9.981855702034574</v>
      </c>
      <c r="M17" s="16">
        <f t="shared" si="6"/>
        <v>0</v>
      </c>
      <c r="N17" s="64"/>
      <c r="O17" s="64"/>
    </row>
    <row r="18" spans="1:15" ht="12.75">
      <c r="A18" s="70" t="s">
        <v>124</v>
      </c>
      <c r="B18" s="16">
        <f>IF(B162=0,0,(B161-B162)*100/B162)</f>
        <v>12.502375734248492</v>
      </c>
      <c r="C18" s="16">
        <f aca="true" t="shared" si="7" ref="C18:M18">IF(C162=0,0,(C161-C162)*100/C162)</f>
        <v>8.631986034300072</v>
      </c>
      <c r="D18" s="16">
        <f t="shared" si="7"/>
        <v>8.97055808050003</v>
      </c>
      <c r="E18" s="16">
        <f t="shared" si="7"/>
        <v>11.117972151583805</v>
      </c>
      <c r="F18" s="16">
        <f t="shared" si="7"/>
        <v>14.441798017767395</v>
      </c>
      <c r="G18" s="16">
        <f t="shared" si="7"/>
        <v>9.320752118108482</v>
      </c>
      <c r="H18" s="16">
        <f t="shared" si="7"/>
        <v>0</v>
      </c>
      <c r="I18" s="16">
        <f t="shared" si="7"/>
        <v>10.421022424237018</v>
      </c>
      <c r="J18" s="16">
        <f t="shared" si="7"/>
        <v>3.96276021528507</v>
      </c>
      <c r="K18" s="16">
        <f t="shared" si="7"/>
        <v>25.831223375664223</v>
      </c>
      <c r="L18" s="16">
        <f t="shared" si="7"/>
        <v>-12.070302771339746</v>
      </c>
      <c r="M18" s="16">
        <f t="shared" si="7"/>
        <v>-14.31528921181434</v>
      </c>
      <c r="N18" s="64"/>
      <c r="O18" s="64"/>
    </row>
    <row r="19" spans="1:15" ht="12.75">
      <c r="A19" s="70" t="s">
        <v>125</v>
      </c>
      <c r="B19" s="16">
        <f>IF(B164=0,0,(B163-B164)*100/B164)</f>
        <v>9.441207086623109</v>
      </c>
      <c r="C19" s="16">
        <f aca="true" t="shared" si="8" ref="C19:M19">IF(C164=0,0,(C163-C164)*100/C164)</f>
        <v>8.688741847533858</v>
      </c>
      <c r="D19" s="16">
        <f t="shared" si="8"/>
        <v>15.619691584412157</v>
      </c>
      <c r="E19" s="16">
        <f t="shared" si="8"/>
        <v>0.09245761532739177</v>
      </c>
      <c r="F19" s="16">
        <f t="shared" si="8"/>
        <v>14.84247662136061</v>
      </c>
      <c r="G19" s="16">
        <f t="shared" si="8"/>
        <v>11.097426841258843</v>
      </c>
      <c r="H19" s="16">
        <f t="shared" si="8"/>
        <v>4.428113212796655</v>
      </c>
      <c r="I19" s="16">
        <f t="shared" si="8"/>
        <v>9.457087520683581</v>
      </c>
      <c r="J19" s="16">
        <f t="shared" si="8"/>
        <v>-13.186960671581334</v>
      </c>
      <c r="K19" s="16">
        <f t="shared" si="8"/>
        <v>52.223912490864606</v>
      </c>
      <c r="L19" s="16">
        <f t="shared" si="8"/>
        <v>-2.050323811974747</v>
      </c>
      <c r="M19" s="16">
        <f t="shared" si="8"/>
        <v>7.450848580093451</v>
      </c>
      <c r="N19" s="64"/>
      <c r="O19" s="64"/>
    </row>
    <row r="20" spans="1:15" ht="12.75">
      <c r="A20" s="70" t="s">
        <v>126</v>
      </c>
      <c r="B20" s="16">
        <f>IF(B166=0,0,(B165-B166)*100/B166)</f>
        <v>-1.3790871195375385</v>
      </c>
      <c r="C20" s="16">
        <f aca="true" t="shared" si="9" ref="C20:M20">IF(C166=0,0,(C165-C166)*100/C166)</f>
        <v>3.284604993826086</v>
      </c>
      <c r="D20" s="16">
        <f t="shared" si="9"/>
        <v>-3.5859266624744537</v>
      </c>
      <c r="E20" s="16">
        <f t="shared" si="9"/>
        <v>50.96626833044079</v>
      </c>
      <c r="F20" s="16">
        <f t="shared" si="9"/>
        <v>61.704443590728644</v>
      </c>
      <c r="G20" s="16">
        <f t="shared" si="9"/>
        <v>11.21203608327871</v>
      </c>
      <c r="H20" s="16">
        <f t="shared" si="9"/>
        <v>0</v>
      </c>
      <c r="I20" s="16">
        <f t="shared" si="9"/>
        <v>15.69074333585311</v>
      </c>
      <c r="J20" s="16">
        <f t="shared" si="9"/>
        <v>0</v>
      </c>
      <c r="K20" s="16">
        <f t="shared" si="9"/>
        <v>-100</v>
      </c>
      <c r="L20" s="16">
        <f t="shared" si="9"/>
        <v>-65.21420758525055</v>
      </c>
      <c r="M20" s="16">
        <f t="shared" si="9"/>
        <v>0</v>
      </c>
      <c r="N20" s="64"/>
      <c r="O20" s="64"/>
    </row>
    <row r="21" spans="1:15" ht="12.75">
      <c r="A21" s="70" t="s">
        <v>127</v>
      </c>
      <c r="B21" s="16">
        <f>IF((B142+B143)=0,0,B141*100/(B142+B143))</f>
        <v>88.30815024887634</v>
      </c>
      <c r="C21" s="16">
        <f aca="true" t="shared" si="10" ref="C21:M21">IF((C142+C143)=0,0,C141*100/(C142+C143))</f>
        <v>94.52480342483716</v>
      </c>
      <c r="D21" s="16">
        <f t="shared" si="10"/>
        <v>91.26112030189843</v>
      </c>
      <c r="E21" s="16">
        <f t="shared" si="10"/>
        <v>80.9150808016503</v>
      </c>
      <c r="F21" s="16">
        <f t="shared" si="10"/>
        <v>88.14793003210248</v>
      </c>
      <c r="G21" s="16">
        <f t="shared" si="10"/>
        <v>82.0290265025819</v>
      </c>
      <c r="H21" s="16">
        <f t="shared" si="10"/>
        <v>100.10539161959363</v>
      </c>
      <c r="I21" s="16">
        <f t="shared" si="10"/>
        <v>100.32794156300646</v>
      </c>
      <c r="J21" s="16">
        <f t="shared" si="10"/>
        <v>92.49644623796223</v>
      </c>
      <c r="K21" s="16">
        <f t="shared" si="10"/>
        <v>83.71790722110293</v>
      </c>
      <c r="L21" s="16">
        <f t="shared" si="10"/>
        <v>84.10914867848179</v>
      </c>
      <c r="M21" s="16">
        <f t="shared" si="10"/>
        <v>99.99946438748684</v>
      </c>
      <c r="N21" s="64"/>
      <c r="O21" s="64"/>
    </row>
    <row r="22" spans="1:15" ht="12.75">
      <c r="A22" s="70" t="s">
        <v>128</v>
      </c>
      <c r="B22" s="16">
        <f>IF(+B183=0,0,+B192*100/B183)</f>
        <v>92.08526605954017</v>
      </c>
      <c r="C22" s="16">
        <f aca="true" t="shared" si="11" ref="C22:M22">IF(+C183=0,0,+C192*100/C183)</f>
        <v>93.94810328620113</v>
      </c>
      <c r="D22" s="16">
        <f t="shared" si="11"/>
        <v>90.04966680073134</v>
      </c>
      <c r="E22" s="16">
        <f t="shared" si="11"/>
        <v>82.35579655825421</v>
      </c>
      <c r="F22" s="16">
        <f t="shared" si="11"/>
        <v>98.39321297361883</v>
      </c>
      <c r="G22" s="16">
        <f t="shared" si="11"/>
        <v>80.97562753023644</v>
      </c>
      <c r="H22" s="16">
        <f t="shared" si="11"/>
        <v>0</v>
      </c>
      <c r="I22" s="16">
        <f t="shared" si="11"/>
        <v>93.93729284483005</v>
      </c>
      <c r="J22" s="16">
        <f t="shared" si="11"/>
        <v>94.17297692322147</v>
      </c>
      <c r="K22" s="16">
        <f t="shared" si="11"/>
        <v>82.17653322469626</v>
      </c>
      <c r="L22" s="16">
        <f t="shared" si="11"/>
        <v>81.89627415174411</v>
      </c>
      <c r="M22" s="16">
        <f t="shared" si="11"/>
        <v>30.544879895012805</v>
      </c>
      <c r="N22" s="64"/>
      <c r="O22" s="64"/>
    </row>
    <row r="23" spans="1:15" ht="12.75">
      <c r="A23" s="70" t="s">
        <v>129</v>
      </c>
      <c r="B23" s="16">
        <f>IF(+B183=0,0,+(B184+B192)*100/B183)</f>
        <v>92.08526605954017</v>
      </c>
      <c r="C23" s="16">
        <f aca="true" t="shared" si="12" ref="C23:M23">IF(+C183=0,0,+(C184+C192)*100/C183)</f>
        <v>93.90747981895751</v>
      </c>
      <c r="D23" s="16">
        <f t="shared" si="12"/>
        <v>90.2749724850501</v>
      </c>
      <c r="E23" s="16">
        <f t="shared" si="12"/>
        <v>82.35579655825421</v>
      </c>
      <c r="F23" s="16">
        <f t="shared" si="12"/>
        <v>85.24254996496398</v>
      </c>
      <c r="G23" s="16">
        <f t="shared" si="12"/>
        <v>80.97562753023644</v>
      </c>
      <c r="H23" s="16">
        <f t="shared" si="12"/>
        <v>0</v>
      </c>
      <c r="I23" s="16">
        <f t="shared" si="12"/>
        <v>93.93729284483005</v>
      </c>
      <c r="J23" s="16">
        <f t="shared" si="12"/>
        <v>92.24172121469586</v>
      </c>
      <c r="K23" s="16">
        <f t="shared" si="12"/>
        <v>82.31251268977365</v>
      </c>
      <c r="L23" s="16">
        <f t="shared" si="12"/>
        <v>81.89627415174411</v>
      </c>
      <c r="M23" s="16">
        <f t="shared" si="12"/>
        <v>30.544879895012805</v>
      </c>
      <c r="N23" s="64"/>
      <c r="O23" s="64"/>
    </row>
    <row r="24" spans="1:15" ht="12.75">
      <c r="A24" s="70" t="s">
        <v>130</v>
      </c>
      <c r="B24" s="16">
        <f>IF(+B5=0,0,+B182*100/B5)</f>
        <v>17.011650112087654</v>
      </c>
      <c r="C24" s="16">
        <f aca="true" t="shared" si="13" ref="C24:M24">IF(+C5=0,0,+C182*100/C5)</f>
        <v>23.434306422173456</v>
      </c>
      <c r="D24" s="16">
        <f t="shared" si="13"/>
        <v>15.239653874091713</v>
      </c>
      <c r="E24" s="16">
        <f t="shared" si="13"/>
        <v>7.6949595944037865</v>
      </c>
      <c r="F24" s="16">
        <f t="shared" si="13"/>
        <v>19.25609175564069</v>
      </c>
      <c r="G24" s="16">
        <f t="shared" si="13"/>
        <v>8.716218766558457</v>
      </c>
      <c r="H24" s="16">
        <f t="shared" si="13"/>
        <v>9.976762673515562</v>
      </c>
      <c r="I24" s="16">
        <f t="shared" si="13"/>
        <v>18.611835871958395</v>
      </c>
      <c r="J24" s="16">
        <f t="shared" si="13"/>
        <v>19.114510711858937</v>
      </c>
      <c r="K24" s="16">
        <f t="shared" si="13"/>
        <v>42.405399871705896</v>
      </c>
      <c r="L24" s="16">
        <f t="shared" si="13"/>
        <v>24.29742352576547</v>
      </c>
      <c r="M24" s="16">
        <f t="shared" si="13"/>
        <v>8.795504241886075</v>
      </c>
      <c r="N24" s="64"/>
      <c r="O24" s="64"/>
    </row>
    <row r="25" spans="1:15" ht="12.75">
      <c r="A25" s="70" t="s">
        <v>131</v>
      </c>
      <c r="B25" s="16">
        <f>IF(+B142=0,0,+B190*100/B142)</f>
        <v>21.11259258137582</v>
      </c>
      <c r="C25" s="16">
        <f aca="true" t="shared" si="14" ref="C25:M25">IF(+C142=0,0,+C190*100/C142)</f>
        <v>30.693282169430162</v>
      </c>
      <c r="D25" s="16">
        <f t="shared" si="14"/>
        <v>18.088529525410753</v>
      </c>
      <c r="E25" s="16">
        <f t="shared" si="14"/>
        <v>9.422876082257783</v>
      </c>
      <c r="F25" s="16">
        <f t="shared" si="14"/>
        <v>24.190184122143215</v>
      </c>
      <c r="G25" s="16">
        <f t="shared" si="14"/>
        <v>10.891354857659458</v>
      </c>
      <c r="H25" s="16">
        <f t="shared" si="14"/>
        <v>376.82247307792244</v>
      </c>
      <c r="I25" s="16">
        <f t="shared" si="14"/>
        <v>23.23205051193963</v>
      </c>
      <c r="J25" s="16">
        <f t="shared" si="14"/>
        <v>11.135464755432409</v>
      </c>
      <c r="K25" s="16">
        <f t="shared" si="14"/>
        <v>66.50433145681215</v>
      </c>
      <c r="L25" s="16">
        <f t="shared" si="14"/>
        <v>33.73821697069322</v>
      </c>
      <c r="M25" s="16">
        <f t="shared" si="14"/>
        <v>440.44081151039154</v>
      </c>
      <c r="N25" s="64"/>
      <c r="O25" s="64"/>
    </row>
    <row r="26" spans="1:15" ht="12.75">
      <c r="A26" s="67" t="s">
        <v>132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64"/>
      <c r="O26" s="64"/>
    </row>
    <row r="27" spans="1:15" ht="12.75">
      <c r="A27" s="69" t="s">
        <v>133</v>
      </c>
      <c r="B27" s="14">
        <f>IF(B167=0,0,(B6-B167)*100/B167)</f>
        <v>11.937683548086499</v>
      </c>
      <c r="C27" s="14">
        <f aca="true" t="shared" si="15" ref="C27:M27">IF(C167=0,0,(C6-C167)*100/C167)</f>
        <v>16.067326756037083</v>
      </c>
      <c r="D27" s="14">
        <f t="shared" si="15"/>
        <v>7.848003741100566</v>
      </c>
      <c r="E27" s="14">
        <f t="shared" si="15"/>
        <v>14.371879373604818</v>
      </c>
      <c r="F27" s="14">
        <f t="shared" si="15"/>
        <v>19.748039503330805</v>
      </c>
      <c r="G27" s="14">
        <f t="shared" si="15"/>
        <v>6.765348008211009</v>
      </c>
      <c r="H27" s="14">
        <f t="shared" si="15"/>
        <v>3.106527273705938</v>
      </c>
      <c r="I27" s="14">
        <f t="shared" si="15"/>
        <v>9.393617355355946</v>
      </c>
      <c r="J27" s="14">
        <f t="shared" si="15"/>
        <v>-3.710098212839484</v>
      </c>
      <c r="K27" s="14">
        <f t="shared" si="15"/>
        <v>-14.810826945951138</v>
      </c>
      <c r="L27" s="14">
        <f t="shared" si="15"/>
        <v>-7.55002807296684</v>
      </c>
      <c r="M27" s="14">
        <f t="shared" si="15"/>
        <v>2.6976301553082505</v>
      </c>
      <c r="N27" s="64"/>
      <c r="O27" s="64"/>
    </row>
    <row r="28" spans="1:15" ht="12.75">
      <c r="A28" s="70" t="s">
        <v>134</v>
      </c>
      <c r="B28" s="16">
        <f>IF(B169=0,0,(B168-B169)*100/B169)</f>
        <v>9.192568886289308</v>
      </c>
      <c r="C28" s="16">
        <f aca="true" t="shared" si="16" ref="C28:M28">IF(C169=0,0,(C168-C169)*100/C169)</f>
        <v>9.612669877525391</v>
      </c>
      <c r="D28" s="16">
        <f t="shared" si="16"/>
        <v>6.948438721296162</v>
      </c>
      <c r="E28" s="16">
        <f t="shared" si="16"/>
        <v>4.076635342682421</v>
      </c>
      <c r="F28" s="16">
        <f t="shared" si="16"/>
        <v>17.469362440002016</v>
      </c>
      <c r="G28" s="16">
        <f t="shared" si="16"/>
        <v>-6.83584076722906</v>
      </c>
      <c r="H28" s="16">
        <f t="shared" si="16"/>
        <v>1.3625361452620468</v>
      </c>
      <c r="I28" s="16">
        <f t="shared" si="16"/>
        <v>1.0437276377950833</v>
      </c>
      <c r="J28" s="16">
        <f t="shared" si="16"/>
        <v>5.426404967313158</v>
      </c>
      <c r="K28" s="16">
        <f t="shared" si="16"/>
        <v>9.088340964870508</v>
      </c>
      <c r="L28" s="16">
        <f t="shared" si="16"/>
        <v>-15.719961679655437</v>
      </c>
      <c r="M28" s="16">
        <f t="shared" si="16"/>
        <v>-8.763308075306055</v>
      </c>
      <c r="N28" s="64"/>
      <c r="O28" s="64"/>
    </row>
    <row r="29" spans="1:15" ht="12.75">
      <c r="A29" s="70" t="s">
        <v>135</v>
      </c>
      <c r="B29" s="16">
        <f>IF(B168=0,0,B170*100/B168)</f>
        <v>6.762155406541655</v>
      </c>
      <c r="C29" s="16">
        <f aca="true" t="shared" si="17" ref="C29:M29">IF(C168=0,0,C170*100/C168)</f>
        <v>3.550347392847108</v>
      </c>
      <c r="D29" s="16">
        <f t="shared" si="17"/>
        <v>2.6917260620920374</v>
      </c>
      <c r="E29" s="16">
        <f t="shared" si="17"/>
        <v>3.133749959113901</v>
      </c>
      <c r="F29" s="16">
        <f t="shared" si="17"/>
        <v>4.3565499515704404</v>
      </c>
      <c r="G29" s="16">
        <f t="shared" si="17"/>
        <v>2.0036131157760297</v>
      </c>
      <c r="H29" s="16">
        <f t="shared" si="17"/>
        <v>2.17597342003415</v>
      </c>
      <c r="I29" s="16">
        <f t="shared" si="17"/>
        <v>4.145702734330596</v>
      </c>
      <c r="J29" s="16">
        <f t="shared" si="17"/>
        <v>0</v>
      </c>
      <c r="K29" s="16">
        <f t="shared" si="17"/>
        <v>0</v>
      </c>
      <c r="L29" s="16">
        <f t="shared" si="17"/>
        <v>5.331329810905708</v>
      </c>
      <c r="M29" s="16">
        <f t="shared" si="17"/>
        <v>3.031290552700525</v>
      </c>
      <c r="N29" s="64"/>
      <c r="O29" s="64"/>
    </row>
    <row r="30" spans="1:15" ht="12.75">
      <c r="A30" s="70" t="s">
        <v>136</v>
      </c>
      <c r="B30" s="16">
        <f>IF(B172=0,0,(B171-B172)*100/B172)</f>
        <v>14.239850165231141</v>
      </c>
      <c r="C30" s="16">
        <f aca="true" t="shared" si="18" ref="C30:M30">IF(C172=0,0,(C171-C172)*100/C172)</f>
        <v>16.15746687065198</v>
      </c>
      <c r="D30" s="16">
        <f t="shared" si="18"/>
        <v>5.38665538986114</v>
      </c>
      <c r="E30" s="16">
        <f t="shared" si="18"/>
        <v>5.999787735317293</v>
      </c>
      <c r="F30" s="16">
        <f t="shared" si="18"/>
        <v>15.770982713559897</v>
      </c>
      <c r="G30" s="16">
        <f t="shared" si="18"/>
        <v>13.092394039587434</v>
      </c>
      <c r="H30" s="16">
        <f t="shared" si="18"/>
        <v>0</v>
      </c>
      <c r="I30" s="16">
        <f t="shared" si="18"/>
        <v>12.933736670982311</v>
      </c>
      <c r="J30" s="16">
        <f t="shared" si="18"/>
        <v>8.254829303026982</v>
      </c>
      <c r="K30" s="16">
        <f t="shared" si="18"/>
        <v>9.125005114984859</v>
      </c>
      <c r="L30" s="16">
        <f t="shared" si="18"/>
        <v>39.58939292655433</v>
      </c>
      <c r="M30" s="16">
        <f t="shared" si="18"/>
        <v>0</v>
      </c>
      <c r="N30" s="64"/>
      <c r="O30" s="64"/>
    </row>
    <row r="31" spans="1:15" ht="12.75">
      <c r="A31" s="70" t="s">
        <v>137</v>
      </c>
      <c r="B31" s="16">
        <f>IF(B174=0,0,(B173-B174)*100/B174)</f>
        <v>18.32958734620686</v>
      </c>
      <c r="C31" s="16">
        <f aca="true" t="shared" si="19" ref="C31:M31">IF(C174=0,0,(C173-C174)*100/C174)</f>
        <v>15.721481764255017</v>
      </c>
      <c r="D31" s="16">
        <f t="shared" si="19"/>
        <v>19.01914831063822</v>
      </c>
      <c r="E31" s="16">
        <f t="shared" si="19"/>
        <v>26.39817149612748</v>
      </c>
      <c r="F31" s="16">
        <f t="shared" si="19"/>
        <v>13.483661258251088</v>
      </c>
      <c r="G31" s="16">
        <f t="shared" si="19"/>
        <v>3.9898639764767756</v>
      </c>
      <c r="H31" s="16">
        <f t="shared" si="19"/>
        <v>0</v>
      </c>
      <c r="I31" s="16">
        <f t="shared" si="19"/>
        <v>12.952881163856977</v>
      </c>
      <c r="J31" s="16">
        <f t="shared" si="19"/>
        <v>16.558968594419312</v>
      </c>
      <c r="K31" s="16">
        <f t="shared" si="19"/>
        <v>13.243657404736075</v>
      </c>
      <c r="L31" s="16">
        <f t="shared" si="19"/>
        <v>22.52738506973628</v>
      </c>
      <c r="M31" s="16">
        <f t="shared" si="19"/>
        <v>0</v>
      </c>
      <c r="N31" s="64"/>
      <c r="O31" s="64"/>
    </row>
    <row r="32" spans="1:15" ht="25.5">
      <c r="A32" s="70" t="s">
        <v>138</v>
      </c>
      <c r="B32" s="16">
        <f>IF((B6-B151-B176)=0,0,B168*100/(B6-B151-B176))</f>
        <v>22.650926475726152</v>
      </c>
      <c r="C32" s="16">
        <f aca="true" t="shared" si="20" ref="C32:M32">IF((C6-C151-C176)=0,0,C168*100/(C6-C151-C176))</f>
        <v>25.70021250172496</v>
      </c>
      <c r="D32" s="16">
        <f t="shared" si="20"/>
        <v>30.08889850922847</v>
      </c>
      <c r="E32" s="16">
        <f t="shared" si="20"/>
        <v>23.581815658902382</v>
      </c>
      <c r="F32" s="16">
        <f t="shared" si="20"/>
        <v>28.74894390732975</v>
      </c>
      <c r="G32" s="16">
        <f t="shared" si="20"/>
        <v>28.53185460818115</v>
      </c>
      <c r="H32" s="16">
        <f t="shared" si="20"/>
        <v>63.09889640280077</v>
      </c>
      <c r="I32" s="16">
        <f t="shared" si="20"/>
        <v>26.372528021429</v>
      </c>
      <c r="J32" s="16">
        <f t="shared" si="20"/>
        <v>28.838141939236124</v>
      </c>
      <c r="K32" s="16">
        <f t="shared" si="20"/>
        <v>36.9947718333802</v>
      </c>
      <c r="L32" s="16">
        <f t="shared" si="20"/>
        <v>30.755374496946224</v>
      </c>
      <c r="M32" s="16">
        <f t="shared" si="20"/>
        <v>60.35210182725474</v>
      </c>
      <c r="N32" s="64"/>
      <c r="O32" s="64"/>
    </row>
    <row r="33" spans="1:15" ht="25.5">
      <c r="A33" s="70" t="s">
        <v>139</v>
      </c>
      <c r="B33" s="16">
        <f>IF((B6-B151-B176)=0,0,B177*100/(B6-B151-B176))</f>
        <v>3.4611824032316805</v>
      </c>
      <c r="C33" s="16">
        <f aca="true" t="shared" si="21" ref="C33:M33">IF((C6-C151-C176)=0,0,C177*100/(C6-C151-C176))</f>
        <v>11.106685101937233</v>
      </c>
      <c r="D33" s="16">
        <f t="shared" si="21"/>
        <v>8.423160536662596</v>
      </c>
      <c r="E33" s="16">
        <f t="shared" si="21"/>
        <v>3.576658444134081</v>
      </c>
      <c r="F33" s="16">
        <f t="shared" si="21"/>
        <v>7.2375621812894675</v>
      </c>
      <c r="G33" s="16">
        <f t="shared" si="21"/>
        <v>0.1492766150737342</v>
      </c>
      <c r="H33" s="16">
        <f t="shared" si="21"/>
        <v>10.952617281036526</v>
      </c>
      <c r="I33" s="16">
        <f t="shared" si="21"/>
        <v>10.081642262834583</v>
      </c>
      <c r="J33" s="16">
        <f t="shared" si="21"/>
        <v>3.548512362846144</v>
      </c>
      <c r="K33" s="16">
        <f t="shared" si="21"/>
        <v>5.341752146730309</v>
      </c>
      <c r="L33" s="16">
        <f t="shared" si="21"/>
        <v>8.831523006971759</v>
      </c>
      <c r="M33" s="16">
        <f t="shared" si="21"/>
        <v>0.8210612911161669</v>
      </c>
      <c r="N33" s="64"/>
      <c r="O33" s="64"/>
    </row>
    <row r="34" spans="1:15" ht="12.75">
      <c r="A34" s="70" t="s">
        <v>140</v>
      </c>
      <c r="B34" s="16">
        <f>IF(B142=0,0,B151*100/B142)</f>
        <v>6.051670884173562</v>
      </c>
      <c r="C34" s="16">
        <f aca="true" t="shared" si="22" ref="C34:M34">IF(C142=0,0,C151*100/C142)</f>
        <v>6.460936613866304</v>
      </c>
      <c r="D34" s="16">
        <f t="shared" si="22"/>
        <v>5.000366196957006</v>
      </c>
      <c r="E34" s="16">
        <f t="shared" si="22"/>
        <v>17.65984818005661</v>
      </c>
      <c r="F34" s="16">
        <f t="shared" si="22"/>
        <v>12.199146487876328</v>
      </c>
      <c r="G34" s="16">
        <f t="shared" si="22"/>
        <v>12.817431405016027</v>
      </c>
      <c r="H34" s="16">
        <f t="shared" si="22"/>
        <v>0</v>
      </c>
      <c r="I34" s="16">
        <f t="shared" si="22"/>
        <v>6.085787347691963</v>
      </c>
      <c r="J34" s="16">
        <f t="shared" si="22"/>
        <v>2.9453358480972676</v>
      </c>
      <c r="K34" s="16">
        <f t="shared" si="22"/>
        <v>6.808768775816519</v>
      </c>
      <c r="L34" s="16">
        <f t="shared" si="22"/>
        <v>12.463868192439902</v>
      </c>
      <c r="M34" s="16">
        <f t="shared" si="22"/>
        <v>0</v>
      </c>
      <c r="N34" s="64"/>
      <c r="O34" s="64"/>
    </row>
    <row r="35" spans="1:15" ht="12.75">
      <c r="A35" s="70" t="s">
        <v>141</v>
      </c>
      <c r="B35" s="16">
        <f>IF(B171=0,0,B178*100/B171)</f>
        <v>8.753512447451637</v>
      </c>
      <c r="C35" s="16">
        <f aca="true" t="shared" si="23" ref="C35:M35">IF(C171=0,0,C178*100/C171)</f>
        <v>0.01715470899974083</v>
      </c>
      <c r="D35" s="16">
        <f t="shared" si="23"/>
        <v>0.01243164538470334</v>
      </c>
      <c r="E35" s="16">
        <f t="shared" si="23"/>
        <v>18.35440242299183</v>
      </c>
      <c r="F35" s="16">
        <f t="shared" si="23"/>
        <v>10.273469387755101</v>
      </c>
      <c r="G35" s="16">
        <f t="shared" si="23"/>
        <v>0</v>
      </c>
      <c r="H35" s="16">
        <f t="shared" si="23"/>
        <v>0</v>
      </c>
      <c r="I35" s="16">
        <f t="shared" si="23"/>
        <v>0.005099280019484398</v>
      </c>
      <c r="J35" s="16">
        <f t="shared" si="23"/>
        <v>0</v>
      </c>
      <c r="K35" s="16">
        <f t="shared" si="23"/>
        <v>0</v>
      </c>
      <c r="L35" s="16">
        <f t="shared" si="23"/>
        <v>18.367308140999835</v>
      </c>
      <c r="M35" s="16">
        <f t="shared" si="23"/>
        <v>0</v>
      </c>
      <c r="N35" s="64"/>
      <c r="O35" s="64"/>
    </row>
    <row r="36" spans="1:15" ht="12.75">
      <c r="A36" s="70" t="s">
        <v>142</v>
      </c>
      <c r="B36" s="16">
        <f>IF(B173=0,0,B179*100/B173)</f>
        <v>25.3465591153935</v>
      </c>
      <c r="C36" s="16">
        <f aca="true" t="shared" si="24" ref="C36:M36">IF(C173=0,0,C179*100/C173)</f>
        <v>42.03377845059949</v>
      </c>
      <c r="D36" s="16">
        <f t="shared" si="24"/>
        <v>0.024775875146954823</v>
      </c>
      <c r="E36" s="16">
        <f t="shared" si="24"/>
        <v>26.727088065404953</v>
      </c>
      <c r="F36" s="16">
        <f t="shared" si="24"/>
        <v>0.028514851485148516</v>
      </c>
      <c r="G36" s="16">
        <f t="shared" si="24"/>
        <v>0</v>
      </c>
      <c r="H36" s="16">
        <f t="shared" si="24"/>
        <v>0</v>
      </c>
      <c r="I36" s="16">
        <f t="shared" si="24"/>
        <v>0.016748725177704663</v>
      </c>
      <c r="J36" s="16">
        <f t="shared" si="24"/>
        <v>0</v>
      </c>
      <c r="K36" s="16">
        <f t="shared" si="24"/>
        <v>0</v>
      </c>
      <c r="L36" s="16">
        <f t="shared" si="24"/>
        <v>0.01993673263719314</v>
      </c>
      <c r="M36" s="16">
        <f t="shared" si="24"/>
        <v>0</v>
      </c>
      <c r="N36" s="64"/>
      <c r="O36" s="64"/>
    </row>
    <row r="37" spans="1:15" ht="12.75">
      <c r="A37" s="74" t="s">
        <v>143</v>
      </c>
      <c r="B37" s="75">
        <f>IF(+B5=0,0,+B168*100/B5)</f>
        <v>20.191885530740514</v>
      </c>
      <c r="C37" s="75">
        <f aca="true" t="shared" si="25" ref="C37:M37">IF(+C5=0,0,+C168*100/C5)</f>
        <v>21.879685382699357</v>
      </c>
      <c r="D37" s="75">
        <f t="shared" si="25"/>
        <v>26.842760962362288</v>
      </c>
      <c r="E37" s="75">
        <f t="shared" si="25"/>
        <v>17.86123167555402</v>
      </c>
      <c r="F37" s="75">
        <f t="shared" si="25"/>
        <v>24.901894959398764</v>
      </c>
      <c r="G37" s="75">
        <f t="shared" si="25"/>
        <v>22.97936438845287</v>
      </c>
      <c r="H37" s="75">
        <f t="shared" si="25"/>
        <v>58.382309056442246</v>
      </c>
      <c r="I37" s="75">
        <f t="shared" si="25"/>
        <v>25.618991624217117</v>
      </c>
      <c r="J37" s="75">
        <f t="shared" si="25"/>
        <v>25.965301713318073</v>
      </c>
      <c r="K37" s="75">
        <f t="shared" si="25"/>
        <v>25.857997425869012</v>
      </c>
      <c r="L37" s="75">
        <f t="shared" si="25"/>
        <v>27.033597078004725</v>
      </c>
      <c r="M37" s="75">
        <f t="shared" si="25"/>
        <v>56.77377150559409</v>
      </c>
      <c r="N37" s="64"/>
      <c r="O37" s="64"/>
    </row>
    <row r="38" spans="1:15" ht="25.5">
      <c r="A38" s="68" t="s">
        <v>144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4"/>
      <c r="O38" s="64"/>
    </row>
    <row r="39" spans="1:15" s="20" customFormat="1" ht="12.75">
      <c r="A39" s="72" t="s">
        <v>145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73"/>
      <c r="O39" s="73"/>
    </row>
    <row r="40" spans="1:15" s="20" customFormat="1" ht="12.75">
      <c r="A40" s="69" t="s">
        <v>146</v>
      </c>
      <c r="B40" s="21">
        <v>4471563427</v>
      </c>
      <c r="C40" s="21">
        <v>9896853000</v>
      </c>
      <c r="D40" s="21">
        <v>3856566482</v>
      </c>
      <c r="E40" s="21">
        <v>533880960</v>
      </c>
      <c r="F40" s="21">
        <v>91790000</v>
      </c>
      <c r="G40" s="21">
        <v>52199000</v>
      </c>
      <c r="H40" s="21">
        <v>13616000</v>
      </c>
      <c r="I40" s="21">
        <v>293360149</v>
      </c>
      <c r="J40" s="21">
        <v>103097000</v>
      </c>
      <c r="K40" s="21">
        <v>62322354</v>
      </c>
      <c r="L40" s="21">
        <v>76008000</v>
      </c>
      <c r="M40" s="21">
        <v>20100000</v>
      </c>
      <c r="N40" s="73"/>
      <c r="O40" s="73"/>
    </row>
    <row r="41" spans="1:15" s="20" customFormat="1" ht="12.75">
      <c r="A41" s="70" t="s">
        <v>147</v>
      </c>
      <c r="B41" s="23">
        <v>1489352906</v>
      </c>
      <c r="C41" s="23">
        <v>3214938000</v>
      </c>
      <c r="D41" s="23">
        <v>203406800</v>
      </c>
      <c r="E41" s="23">
        <v>132294000</v>
      </c>
      <c r="F41" s="23">
        <v>18632000</v>
      </c>
      <c r="G41" s="23">
        <v>16100000</v>
      </c>
      <c r="H41" s="23">
        <v>13616000</v>
      </c>
      <c r="I41" s="23">
        <v>114934338</v>
      </c>
      <c r="J41" s="23">
        <v>36236000</v>
      </c>
      <c r="K41" s="23">
        <v>9970000</v>
      </c>
      <c r="L41" s="23">
        <v>0</v>
      </c>
      <c r="M41" s="23">
        <v>10100000</v>
      </c>
      <c r="N41" s="73"/>
      <c r="O41" s="73"/>
    </row>
    <row r="42" spans="1:15" s="20" customFormat="1" ht="12.75">
      <c r="A42" s="70" t="s">
        <v>148</v>
      </c>
      <c r="B42" s="23">
        <v>1975555521</v>
      </c>
      <c r="C42" s="23">
        <v>2741915000</v>
      </c>
      <c r="D42" s="23">
        <v>2453159682</v>
      </c>
      <c r="E42" s="23">
        <v>401586960</v>
      </c>
      <c r="F42" s="23">
        <v>37163000</v>
      </c>
      <c r="G42" s="23">
        <v>36099000</v>
      </c>
      <c r="H42" s="23">
        <v>0</v>
      </c>
      <c r="I42" s="23">
        <v>141156740</v>
      </c>
      <c r="J42" s="23">
        <v>66861000</v>
      </c>
      <c r="K42" s="23">
        <v>52352354</v>
      </c>
      <c r="L42" s="23">
        <v>76008000</v>
      </c>
      <c r="M42" s="23">
        <v>10000000</v>
      </c>
      <c r="N42" s="73"/>
      <c r="O42" s="73"/>
    </row>
    <row r="43" spans="1:15" ht="12.75">
      <c r="A43" s="70" t="s">
        <v>149</v>
      </c>
      <c r="B43" s="16">
        <f>IF((B41+B48)=0,0,B41*100/(B41+B48))</f>
        <v>59.66939857922068</v>
      </c>
      <c r="C43" s="16">
        <f aca="true" t="shared" si="26" ref="C43:M43">IF((C41+C48)=0,0,C41*100/(C41+C48))</f>
        <v>44.93313568894657</v>
      </c>
      <c r="D43" s="16">
        <f t="shared" si="26"/>
        <v>14.493787546134165</v>
      </c>
      <c r="E43" s="16">
        <f t="shared" si="26"/>
        <v>100</v>
      </c>
      <c r="F43" s="16">
        <f t="shared" si="26"/>
        <v>34.107675691507865</v>
      </c>
      <c r="G43" s="16">
        <f t="shared" si="26"/>
        <v>100</v>
      </c>
      <c r="H43" s="16">
        <f t="shared" si="26"/>
        <v>100</v>
      </c>
      <c r="I43" s="16">
        <f t="shared" si="26"/>
        <v>75.5136424046849</v>
      </c>
      <c r="J43" s="16">
        <f t="shared" si="26"/>
        <v>100</v>
      </c>
      <c r="K43" s="16">
        <f t="shared" si="26"/>
        <v>100</v>
      </c>
      <c r="L43" s="16">
        <f t="shared" si="26"/>
        <v>0</v>
      </c>
      <c r="M43" s="16">
        <f t="shared" si="26"/>
        <v>100</v>
      </c>
      <c r="N43" s="64"/>
      <c r="O43" s="64"/>
    </row>
    <row r="44" spans="1:15" ht="12.75">
      <c r="A44" s="70" t="s">
        <v>150</v>
      </c>
      <c r="B44" s="16">
        <f>IF((B41+B48)=0,0,B48*100/(B41+B48))</f>
        <v>40.33060142077932</v>
      </c>
      <c r="C44" s="16">
        <f aca="true" t="shared" si="27" ref="C44:M44">IF((C41+C48)=0,0,C48*100/(C41+C48))</f>
        <v>55.06686431105343</v>
      </c>
      <c r="D44" s="16">
        <f t="shared" si="27"/>
        <v>85.50621245386584</v>
      </c>
      <c r="E44" s="16">
        <f t="shared" si="27"/>
        <v>0</v>
      </c>
      <c r="F44" s="16">
        <f t="shared" si="27"/>
        <v>65.89232430849214</v>
      </c>
      <c r="G44" s="16">
        <f t="shared" si="27"/>
        <v>0</v>
      </c>
      <c r="H44" s="16">
        <f t="shared" si="27"/>
        <v>0</v>
      </c>
      <c r="I44" s="16">
        <f t="shared" si="27"/>
        <v>24.486357595315095</v>
      </c>
      <c r="J44" s="16">
        <f t="shared" si="27"/>
        <v>0</v>
      </c>
      <c r="K44" s="16">
        <f t="shared" si="27"/>
        <v>0</v>
      </c>
      <c r="L44" s="16">
        <f t="shared" si="27"/>
        <v>0</v>
      </c>
      <c r="M44" s="16">
        <f t="shared" si="27"/>
        <v>0</v>
      </c>
      <c r="N44" s="64"/>
      <c r="O44" s="64"/>
    </row>
    <row r="45" spans="1:15" ht="12.75">
      <c r="A45" s="70" t="s">
        <v>151</v>
      </c>
      <c r="B45" s="16">
        <f>IF((B41+B48+B42)=0,0,B42*100/(B41+B48+B42))</f>
        <v>44.18042041115388</v>
      </c>
      <c r="C45" s="16">
        <f aca="true" t="shared" si="28" ref="C45:M45">IF((C41+C48+C42)=0,0,C42*100/(C41+C48+C42))</f>
        <v>27.704917916836795</v>
      </c>
      <c r="D45" s="16">
        <f t="shared" si="28"/>
        <v>63.60994147124883</v>
      </c>
      <c r="E45" s="16">
        <f t="shared" si="28"/>
        <v>75.2203187766801</v>
      </c>
      <c r="F45" s="16">
        <f t="shared" si="28"/>
        <v>40.486981152631</v>
      </c>
      <c r="G45" s="16">
        <f t="shared" si="28"/>
        <v>69.15649725090519</v>
      </c>
      <c r="H45" s="16">
        <f t="shared" si="28"/>
        <v>0</v>
      </c>
      <c r="I45" s="16">
        <f t="shared" si="28"/>
        <v>48.11721717526125</v>
      </c>
      <c r="J45" s="16">
        <f t="shared" si="28"/>
        <v>64.85251753203293</v>
      </c>
      <c r="K45" s="16">
        <f t="shared" si="28"/>
        <v>84.00252981458306</v>
      </c>
      <c r="L45" s="16">
        <f t="shared" si="28"/>
        <v>100</v>
      </c>
      <c r="M45" s="16">
        <f t="shared" si="28"/>
        <v>49.75124378109453</v>
      </c>
      <c r="N45" s="64"/>
      <c r="O45" s="64"/>
    </row>
    <row r="46" spans="1:15" ht="12.75">
      <c r="A46" s="67" t="s">
        <v>152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64"/>
      <c r="O46" s="64"/>
    </row>
    <row r="47" spans="1:15" ht="12.75">
      <c r="A47" s="69" t="s">
        <v>153</v>
      </c>
      <c r="B47" s="21">
        <v>5745802412</v>
      </c>
      <c r="C47" s="21">
        <v>17552623519</v>
      </c>
      <c r="D47" s="21">
        <v>11468240836</v>
      </c>
      <c r="E47" s="21">
        <v>16500000</v>
      </c>
      <c r="F47" s="21">
        <v>147315188</v>
      </c>
      <c r="G47" s="21">
        <v>58637488</v>
      </c>
      <c r="H47" s="21">
        <v>0</v>
      </c>
      <c r="I47" s="21">
        <v>517139825</v>
      </c>
      <c r="J47" s="21">
        <v>2532681</v>
      </c>
      <c r="K47" s="21">
        <v>12500000</v>
      </c>
      <c r="L47" s="21">
        <v>117680000</v>
      </c>
      <c r="M47" s="21">
        <v>0</v>
      </c>
      <c r="N47" s="64"/>
      <c r="O47" s="64"/>
    </row>
    <row r="48" spans="1:15" ht="12.75">
      <c r="A48" s="70" t="s">
        <v>154</v>
      </c>
      <c r="B48" s="23">
        <v>1006655000</v>
      </c>
      <c r="C48" s="23">
        <v>3940000000</v>
      </c>
      <c r="D48" s="23">
        <v>1200000000</v>
      </c>
      <c r="E48" s="23">
        <v>0</v>
      </c>
      <c r="F48" s="23">
        <v>35995000</v>
      </c>
      <c r="G48" s="23">
        <v>0</v>
      </c>
      <c r="H48" s="23">
        <v>0</v>
      </c>
      <c r="I48" s="23">
        <v>37269071</v>
      </c>
      <c r="J48" s="23">
        <v>0</v>
      </c>
      <c r="K48" s="23">
        <v>0</v>
      </c>
      <c r="L48" s="23">
        <v>0</v>
      </c>
      <c r="M48" s="23">
        <v>0</v>
      </c>
      <c r="N48" s="64"/>
      <c r="O48" s="64"/>
    </row>
    <row r="49" spans="1:15" ht="12.75">
      <c r="A49" s="70" t="s">
        <v>155</v>
      </c>
      <c r="B49" s="23">
        <v>1030863653</v>
      </c>
      <c r="C49" s="23">
        <v>3467378328</v>
      </c>
      <c r="D49" s="23">
        <v>1589905785</v>
      </c>
      <c r="E49" s="23">
        <v>91877875</v>
      </c>
      <c r="F49" s="23">
        <v>27614233</v>
      </c>
      <c r="G49" s="23">
        <v>8913795</v>
      </c>
      <c r="H49" s="23">
        <v>0</v>
      </c>
      <c r="I49" s="23">
        <v>97208241</v>
      </c>
      <c r="J49" s="23">
        <v>13694997</v>
      </c>
      <c r="K49" s="23">
        <v>9971200</v>
      </c>
      <c r="L49" s="23">
        <v>20259976</v>
      </c>
      <c r="M49" s="23">
        <v>94942</v>
      </c>
      <c r="N49" s="64"/>
      <c r="O49" s="64"/>
    </row>
    <row r="50" spans="1:15" ht="12.75">
      <c r="A50" s="70" t="s">
        <v>156</v>
      </c>
      <c r="B50" s="16">
        <f>IF(B47=0,0,B49*100/B47)</f>
        <v>17.941160852434827</v>
      </c>
      <c r="C50" s="16">
        <f aca="true" t="shared" si="29" ref="C50:M50">IF(C47=0,0,C49*100/C47)</f>
        <v>19.754188450784604</v>
      </c>
      <c r="D50" s="16">
        <f t="shared" si="29"/>
        <v>13.863554207975127</v>
      </c>
      <c r="E50" s="16">
        <f t="shared" si="29"/>
        <v>556.8356060606061</v>
      </c>
      <c r="F50" s="16">
        <f t="shared" si="29"/>
        <v>18.74500068519751</v>
      </c>
      <c r="G50" s="16">
        <f t="shared" si="29"/>
        <v>15.201529437959552</v>
      </c>
      <c r="H50" s="16">
        <f t="shared" si="29"/>
        <v>0</v>
      </c>
      <c r="I50" s="16">
        <f t="shared" si="29"/>
        <v>18.797283887389643</v>
      </c>
      <c r="J50" s="16">
        <f t="shared" si="29"/>
        <v>540.7312251325769</v>
      </c>
      <c r="K50" s="16">
        <f t="shared" si="29"/>
        <v>79.7696</v>
      </c>
      <c r="L50" s="16">
        <f t="shared" si="29"/>
        <v>17.216159075458872</v>
      </c>
      <c r="M50" s="16">
        <f t="shared" si="29"/>
        <v>0</v>
      </c>
      <c r="N50" s="64"/>
      <c r="O50" s="64"/>
    </row>
    <row r="51" spans="1:15" ht="12.75">
      <c r="A51" s="70" t="s">
        <v>157</v>
      </c>
      <c r="B51" s="16">
        <f>IF(B89=0,0,B49*100/B89)</f>
        <v>2.224101593371053</v>
      </c>
      <c r="C51" s="16">
        <f aca="true" t="shared" si="30" ref="C51:M51">IF(C89=0,0,C49*100/C89)</f>
        <v>5.681122914766179</v>
      </c>
      <c r="D51" s="16">
        <f t="shared" si="30"/>
        <v>4.756218862327027</v>
      </c>
      <c r="E51" s="16">
        <f t="shared" si="30"/>
        <v>0.8974384675265727</v>
      </c>
      <c r="F51" s="16">
        <f t="shared" si="30"/>
        <v>1.411530716657582</v>
      </c>
      <c r="G51" s="16">
        <f t="shared" si="30"/>
        <v>1.4332905747655846</v>
      </c>
      <c r="H51" s="16">
        <f t="shared" si="30"/>
        <v>0</v>
      </c>
      <c r="I51" s="16">
        <f t="shared" si="30"/>
        <v>1.8708621823146045</v>
      </c>
      <c r="J51" s="16">
        <f t="shared" si="30"/>
        <v>0.5447630313668401</v>
      </c>
      <c r="K51" s="16">
        <f t="shared" si="30"/>
        <v>0.7647208708195722</v>
      </c>
      <c r="L51" s="16">
        <f t="shared" si="30"/>
        <v>0.6771242039770566</v>
      </c>
      <c r="M51" s="16">
        <f t="shared" si="30"/>
        <v>0.0988356944493184</v>
      </c>
      <c r="N51" s="64"/>
      <c r="O51" s="64"/>
    </row>
    <row r="52" spans="1:15" ht="12.75">
      <c r="A52" s="70" t="s">
        <v>158</v>
      </c>
      <c r="B52" s="16">
        <f>IF(B6=0,0,B49*100/B6)</f>
        <v>3.515681592740185</v>
      </c>
      <c r="C52" s="16">
        <f aca="true" t="shared" si="31" ref="C52:M52">IF(C6=0,0,C49*100/C6)</f>
        <v>8.121620060253388</v>
      </c>
      <c r="D52" s="16">
        <f t="shared" si="31"/>
        <v>6.183777199691403</v>
      </c>
      <c r="E52" s="16">
        <f t="shared" si="31"/>
        <v>1.759317635607644</v>
      </c>
      <c r="F52" s="16">
        <f t="shared" si="31"/>
        <v>2.7845428974433513</v>
      </c>
      <c r="G52" s="16">
        <f t="shared" si="31"/>
        <v>1.5341447549706229</v>
      </c>
      <c r="H52" s="16">
        <f t="shared" si="31"/>
        <v>0</v>
      </c>
      <c r="I52" s="16">
        <f t="shared" si="31"/>
        <v>3.748763630388799</v>
      </c>
      <c r="J52" s="16">
        <f t="shared" si="31"/>
        <v>1.429803699936262</v>
      </c>
      <c r="K52" s="16">
        <f t="shared" si="31"/>
        <v>2.05384395221485</v>
      </c>
      <c r="L52" s="16">
        <f t="shared" si="31"/>
        <v>1.7580926610967726</v>
      </c>
      <c r="M52" s="16">
        <f t="shared" si="31"/>
        <v>0.032678579434182696</v>
      </c>
      <c r="N52" s="64"/>
      <c r="O52" s="64"/>
    </row>
    <row r="53" spans="1:15" ht="12.75">
      <c r="A53" s="70" t="s">
        <v>159</v>
      </c>
      <c r="B53" s="16">
        <f>IF(B89=0,0,B47*100/B89)</f>
        <v>12.396642623429887</v>
      </c>
      <c r="C53" s="16">
        <f aca="true" t="shared" si="32" ref="C53:M53">IF(C89=0,0,C47*100/C89)</f>
        <v>28.759080277684273</v>
      </c>
      <c r="D53" s="16">
        <f t="shared" si="32"/>
        <v>34.307355754348855</v>
      </c>
      <c r="E53" s="16">
        <f t="shared" si="32"/>
        <v>0.16116757940024679</v>
      </c>
      <c r="F53" s="16">
        <f t="shared" si="32"/>
        <v>7.530171592750246</v>
      </c>
      <c r="G53" s="16">
        <f t="shared" si="32"/>
        <v>9.428594541194864</v>
      </c>
      <c r="H53" s="16">
        <f t="shared" si="32"/>
        <v>0</v>
      </c>
      <c r="I53" s="16">
        <f t="shared" si="32"/>
        <v>9.952832513050954</v>
      </c>
      <c r="J53" s="16">
        <f t="shared" si="32"/>
        <v>0.10074562112318826</v>
      </c>
      <c r="K53" s="16">
        <f t="shared" si="32"/>
        <v>0.9586620351858003</v>
      </c>
      <c r="L53" s="16">
        <f t="shared" si="32"/>
        <v>3.933073579357647</v>
      </c>
      <c r="M53" s="16">
        <f t="shared" si="32"/>
        <v>0</v>
      </c>
      <c r="N53" s="64"/>
      <c r="O53" s="64"/>
    </row>
    <row r="54" spans="1:15" ht="12.75">
      <c r="A54" s="70" t="s">
        <v>160</v>
      </c>
      <c r="B54" s="16">
        <f>IF(+(B5-B163)=0,0,+B49*100/(B5-B163))</f>
        <v>3.887351629625842</v>
      </c>
      <c r="C54" s="16">
        <f aca="true" t="shared" si="33" ref="C54:M54">IF(+(C5-C163)=0,0,+C49*100/(C5-C163))</f>
        <v>9.2209757831114</v>
      </c>
      <c r="D54" s="16">
        <f t="shared" si="33"/>
        <v>7.027024491151744</v>
      </c>
      <c r="E54" s="16">
        <f t="shared" si="33"/>
        <v>1.9611515629036758</v>
      </c>
      <c r="F54" s="16">
        <f t="shared" si="33"/>
        <v>3.493122323572879</v>
      </c>
      <c r="G54" s="16">
        <f t="shared" si="33"/>
        <v>1.7951968020288471</v>
      </c>
      <c r="H54" s="16">
        <f t="shared" si="33"/>
        <v>0</v>
      </c>
      <c r="I54" s="16">
        <f t="shared" si="33"/>
        <v>4.92243298771611</v>
      </c>
      <c r="J54" s="16">
        <f t="shared" si="33"/>
        <v>1.6570187580348035</v>
      </c>
      <c r="K54" s="16">
        <f t="shared" si="33"/>
        <v>2.5952319967368873</v>
      </c>
      <c r="L54" s="16">
        <f t="shared" si="33"/>
        <v>2.26920329338354</v>
      </c>
      <c r="M54" s="16">
        <f t="shared" si="33"/>
        <v>0.10100881250875124</v>
      </c>
      <c r="N54" s="64"/>
      <c r="O54" s="64"/>
    </row>
    <row r="55" spans="1:15" ht="12.75">
      <c r="A55" s="70" t="s">
        <v>161</v>
      </c>
      <c r="B55" s="16">
        <f>IF(+(B40-B42-B185)=0,0,+B191*100/(B40-B42-B185))</f>
        <v>40.331002060535944</v>
      </c>
      <c r="C55" s="16">
        <f aca="true" t="shared" si="34" ref="C55:M55">IF(+(C40-C42-C185)=0,0,+C191*100/(C40-C42-C185))</f>
        <v>57.13724700272359</v>
      </c>
      <c r="D55" s="16">
        <f t="shared" si="34"/>
        <v>97.16599190283401</v>
      </c>
      <c r="E55" s="16">
        <f t="shared" si="34"/>
        <v>68.03029615855594</v>
      </c>
      <c r="F55" s="16">
        <f t="shared" si="34"/>
        <v>0</v>
      </c>
      <c r="G55" s="16">
        <f t="shared" si="34"/>
        <v>0</v>
      </c>
      <c r="H55" s="16">
        <f t="shared" si="34"/>
        <v>0</v>
      </c>
      <c r="I55" s="16">
        <f t="shared" si="34"/>
        <v>0</v>
      </c>
      <c r="J55" s="16">
        <f t="shared" si="34"/>
        <v>0</v>
      </c>
      <c r="K55" s="16">
        <f t="shared" si="34"/>
        <v>0</v>
      </c>
      <c r="L55" s="16">
        <f t="shared" si="34"/>
        <v>0</v>
      </c>
      <c r="M55" s="16">
        <f t="shared" si="34"/>
        <v>0</v>
      </c>
      <c r="N55" s="64"/>
      <c r="O55" s="64"/>
    </row>
    <row r="56" spans="1:15" ht="12.75">
      <c r="A56" s="70" t="s">
        <v>162</v>
      </c>
      <c r="B56" s="16">
        <f>IF(B186=0,0,B47*100/B186)</f>
        <v>13.399287313199778</v>
      </c>
      <c r="C56" s="16">
        <f aca="true" t="shared" si="35" ref="C56:M56">IF(C186=0,0,C47*100/C186)</f>
        <v>40.50414072347452</v>
      </c>
      <c r="D56" s="16">
        <f t="shared" si="35"/>
        <v>55.32693125008234</v>
      </c>
      <c r="E56" s="16">
        <f t="shared" si="35"/>
        <v>0.14205902389720773</v>
      </c>
      <c r="F56" s="16">
        <f t="shared" si="35"/>
        <v>7.887772993666488</v>
      </c>
      <c r="G56" s="16">
        <f t="shared" si="35"/>
        <v>7.638596584367506</v>
      </c>
      <c r="H56" s="16">
        <f t="shared" si="35"/>
        <v>0</v>
      </c>
      <c r="I56" s="16">
        <f t="shared" si="35"/>
        <v>10.37335833063868</v>
      </c>
      <c r="J56" s="16">
        <f t="shared" si="35"/>
        <v>0.10027585652827135</v>
      </c>
      <c r="K56" s="16">
        <f t="shared" si="35"/>
        <v>0.8523184489273763</v>
      </c>
      <c r="L56" s="16">
        <f t="shared" si="35"/>
        <v>4.1138424085135</v>
      </c>
      <c r="M56" s="16">
        <f t="shared" si="35"/>
        <v>0</v>
      </c>
      <c r="N56" s="64"/>
      <c r="O56" s="64"/>
    </row>
    <row r="57" spans="1:15" ht="12.75">
      <c r="A57" s="70" t="s">
        <v>163</v>
      </c>
      <c r="B57" s="25">
        <f>IF(B188=0,0,B187/B188)</f>
        <v>1.6170150325935075</v>
      </c>
      <c r="C57" s="25">
        <f aca="true" t="shared" si="36" ref="C57:M57">IF(C188=0,0,C187/C188)</f>
        <v>1.01962222477628</v>
      </c>
      <c r="D57" s="25">
        <f t="shared" si="36"/>
        <v>1.0213620189557913</v>
      </c>
      <c r="E57" s="25">
        <f t="shared" si="36"/>
        <v>1.6079458175158696</v>
      </c>
      <c r="F57" s="25">
        <f t="shared" si="36"/>
        <v>1.3597235350644399</v>
      </c>
      <c r="G57" s="25">
        <f t="shared" si="36"/>
        <v>0.9403996905982247</v>
      </c>
      <c r="H57" s="25">
        <f t="shared" si="36"/>
        <v>1.0278081471610891</v>
      </c>
      <c r="I57" s="25">
        <f t="shared" si="36"/>
        <v>0.8419492281181732</v>
      </c>
      <c r="J57" s="25">
        <f t="shared" si="36"/>
        <v>0.6067017870677984</v>
      </c>
      <c r="K57" s="25">
        <f t="shared" si="36"/>
        <v>5.769177673966898</v>
      </c>
      <c r="L57" s="25">
        <f t="shared" si="36"/>
        <v>1.3849019495970922</v>
      </c>
      <c r="M57" s="25">
        <f t="shared" si="36"/>
        <v>4.462768412702863</v>
      </c>
      <c r="N57" s="64"/>
      <c r="O57" s="64"/>
    </row>
    <row r="58" spans="1:15" ht="12.75">
      <c r="A58" s="70" t="s">
        <v>164</v>
      </c>
      <c r="B58" s="25">
        <f>IF(B188=0,0,B189/B188)</f>
        <v>0.7814858637596845</v>
      </c>
      <c r="C58" s="25">
        <f aca="true" t="shared" si="37" ref="C58:M58">IF(C188=0,0,C189/C188)</f>
        <v>0.30010867479873676</v>
      </c>
      <c r="D58" s="25">
        <f t="shared" si="37"/>
        <v>0.3090141309469141</v>
      </c>
      <c r="E58" s="25">
        <f t="shared" si="37"/>
        <v>0.41783778960808</v>
      </c>
      <c r="F58" s="25">
        <f t="shared" si="37"/>
        <v>0.23887518650995015</v>
      </c>
      <c r="G58" s="25">
        <f t="shared" si="37"/>
        <v>0.2620646489162913</v>
      </c>
      <c r="H58" s="25">
        <f t="shared" si="37"/>
        <v>0.35811963226967614</v>
      </c>
      <c r="I58" s="25">
        <f t="shared" si="37"/>
        <v>0.0004214320815670628</v>
      </c>
      <c r="J58" s="25">
        <f t="shared" si="37"/>
        <v>0.054451018739689126</v>
      </c>
      <c r="K58" s="25">
        <f t="shared" si="37"/>
        <v>0.01167371319290662</v>
      </c>
      <c r="L58" s="25">
        <f t="shared" si="37"/>
        <v>0.4314385536265057</v>
      </c>
      <c r="M58" s="25">
        <f t="shared" si="37"/>
        <v>3.7426289811044153</v>
      </c>
      <c r="N58" s="64"/>
      <c r="O58" s="64"/>
    </row>
    <row r="59" spans="1:15" ht="12.75">
      <c r="A59" s="70" t="s">
        <v>165</v>
      </c>
      <c r="B59" s="16">
        <f>IF(B5=0,0,(B176+B181)*100/B5)</f>
        <v>8.122123390630628</v>
      </c>
      <c r="C59" s="16">
        <f aca="true" t="shared" si="38" ref="C59:M59">IF(C5=0,0,(C176+C181)*100/C5)</f>
        <v>11.812831266783192</v>
      </c>
      <c r="D59" s="16">
        <f t="shared" si="38"/>
        <v>8.436075670420099</v>
      </c>
      <c r="E59" s="16">
        <f t="shared" si="38"/>
        <v>7.401400625338118</v>
      </c>
      <c r="F59" s="16">
        <f t="shared" si="38"/>
        <v>18.582476386442263</v>
      </c>
      <c r="G59" s="16">
        <f t="shared" si="38"/>
        <v>7.336785538383859</v>
      </c>
      <c r="H59" s="16">
        <f t="shared" si="38"/>
        <v>7.44016944347159</v>
      </c>
      <c r="I59" s="16">
        <f t="shared" si="38"/>
        <v>15.745077618725182</v>
      </c>
      <c r="J59" s="16">
        <f t="shared" si="38"/>
        <v>10.638767353787602</v>
      </c>
      <c r="K59" s="16">
        <f t="shared" si="38"/>
        <v>10.454332273470696</v>
      </c>
      <c r="L59" s="16">
        <f t="shared" si="38"/>
        <v>11.003592525583336</v>
      </c>
      <c r="M59" s="16">
        <f t="shared" si="38"/>
        <v>3.3150911305313544</v>
      </c>
      <c r="N59" s="64"/>
      <c r="O59" s="64"/>
    </row>
    <row r="60" spans="1:15" ht="12.75">
      <c r="A60" s="70" t="s">
        <v>166</v>
      </c>
      <c r="B60" s="25">
        <f>IF(+(B180+B193)=0,0,+(B5-B163)/(B180+B193))</f>
        <v>30.938553123253243</v>
      </c>
      <c r="C60" s="25">
        <f aca="true" t="shared" si="39" ref="C60:M60">IF(+(C180+C193)=0,0,+(C5-C163)/(C180+C193))</f>
        <v>17.660273049546305</v>
      </c>
      <c r="D60" s="25">
        <f t="shared" si="39"/>
        <v>30.027711662721874</v>
      </c>
      <c r="E60" s="25">
        <f t="shared" si="39"/>
        <v>40.71571658342628</v>
      </c>
      <c r="F60" s="25">
        <f t="shared" si="39"/>
        <v>41.33437195854158</v>
      </c>
      <c r="G60" s="25">
        <f t="shared" si="39"/>
        <v>45.34128485103061</v>
      </c>
      <c r="H60" s="25">
        <f t="shared" si="39"/>
        <v>47.562745098039215</v>
      </c>
      <c r="I60" s="25">
        <f t="shared" si="39"/>
        <v>24.257210381993932</v>
      </c>
      <c r="J60" s="25">
        <f t="shared" si="39"/>
        <v>65.89686850312368</v>
      </c>
      <c r="K60" s="25">
        <f t="shared" si="39"/>
        <v>46.28952061396111</v>
      </c>
      <c r="L60" s="25">
        <f t="shared" si="39"/>
        <v>13.980947572815534</v>
      </c>
      <c r="M60" s="25">
        <f t="shared" si="39"/>
        <v>13.096009437553258</v>
      </c>
      <c r="N60" s="64"/>
      <c r="O60" s="64"/>
    </row>
    <row r="61" spans="1:15" ht="12.75">
      <c r="A61" s="67" t="s">
        <v>167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4"/>
      <c r="O61" s="64"/>
    </row>
    <row r="62" spans="1:15" ht="12.75">
      <c r="A62" s="68" t="s">
        <v>168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64"/>
      <c r="O62" s="64"/>
    </row>
    <row r="63" spans="1:15" ht="12.75">
      <c r="A63" s="67" t="s">
        <v>169</v>
      </c>
      <c r="B63" s="6">
        <v>1159840000</v>
      </c>
      <c r="C63" s="6">
        <v>2635485000</v>
      </c>
      <c r="D63" s="6">
        <v>969500000</v>
      </c>
      <c r="E63" s="6">
        <v>323242263</v>
      </c>
      <c r="F63" s="6">
        <v>68230000</v>
      </c>
      <c r="G63" s="6">
        <v>41429000</v>
      </c>
      <c r="H63" s="6">
        <v>0</v>
      </c>
      <c r="I63" s="6">
        <v>105315702</v>
      </c>
      <c r="J63" s="6">
        <v>40537000</v>
      </c>
      <c r="K63" s="6">
        <v>19100000</v>
      </c>
      <c r="L63" s="6">
        <v>42000000</v>
      </c>
      <c r="M63" s="6">
        <v>0</v>
      </c>
      <c r="N63" s="64"/>
      <c r="O63" s="64"/>
    </row>
    <row r="64" spans="1:15" ht="12.75">
      <c r="A64" s="70" t="s">
        <v>170</v>
      </c>
      <c r="B64" s="23">
        <v>529760000</v>
      </c>
      <c r="C64" s="23">
        <v>1734480000</v>
      </c>
      <c r="D64" s="23">
        <v>447500000</v>
      </c>
      <c r="E64" s="23">
        <v>74450000</v>
      </c>
      <c r="F64" s="23">
        <v>22700000</v>
      </c>
      <c r="G64" s="23">
        <v>11500000</v>
      </c>
      <c r="H64" s="23">
        <v>0</v>
      </c>
      <c r="I64" s="23">
        <v>37236071</v>
      </c>
      <c r="J64" s="23">
        <v>35877000</v>
      </c>
      <c r="K64" s="23">
        <v>19000000</v>
      </c>
      <c r="L64" s="23">
        <v>23000000</v>
      </c>
      <c r="M64" s="23">
        <v>0</v>
      </c>
      <c r="N64" s="64"/>
      <c r="O64" s="64"/>
    </row>
    <row r="65" spans="1:15" ht="12.75">
      <c r="A65" s="70" t="s">
        <v>171</v>
      </c>
      <c r="B65" s="23">
        <v>257000000</v>
      </c>
      <c r="C65" s="23">
        <v>545500000</v>
      </c>
      <c r="D65" s="23">
        <v>149928571</v>
      </c>
      <c r="E65" s="23">
        <v>49905608</v>
      </c>
      <c r="F65" s="23">
        <v>19010000</v>
      </c>
      <c r="G65" s="23">
        <v>16800000</v>
      </c>
      <c r="H65" s="23">
        <v>0</v>
      </c>
      <c r="I65" s="23">
        <v>33400755</v>
      </c>
      <c r="J65" s="23">
        <v>4160000</v>
      </c>
      <c r="K65" s="23">
        <v>50000</v>
      </c>
      <c r="L65" s="23">
        <v>5000000</v>
      </c>
      <c r="M65" s="23">
        <v>0</v>
      </c>
      <c r="N65" s="64"/>
      <c r="O65" s="64"/>
    </row>
    <row r="66" spans="1:15" ht="12.75">
      <c r="A66" s="70" t="s">
        <v>172</v>
      </c>
      <c r="B66" s="23">
        <v>255100000</v>
      </c>
      <c r="C66" s="23">
        <v>246560000</v>
      </c>
      <c r="D66" s="23">
        <v>355071429</v>
      </c>
      <c r="E66" s="23">
        <v>191000000</v>
      </c>
      <c r="F66" s="23">
        <v>18900000</v>
      </c>
      <c r="G66" s="23">
        <v>13129000</v>
      </c>
      <c r="H66" s="23">
        <v>0</v>
      </c>
      <c r="I66" s="23">
        <v>23418711</v>
      </c>
      <c r="J66" s="23">
        <v>500000</v>
      </c>
      <c r="K66" s="23">
        <v>0</v>
      </c>
      <c r="L66" s="23">
        <v>0</v>
      </c>
      <c r="M66" s="23">
        <v>0</v>
      </c>
      <c r="N66" s="64"/>
      <c r="O66" s="64"/>
    </row>
    <row r="67" spans="1:15" ht="12.75">
      <c r="A67" s="70" t="s">
        <v>173</v>
      </c>
      <c r="B67" s="23">
        <v>117980000</v>
      </c>
      <c r="C67" s="23">
        <v>108945000</v>
      </c>
      <c r="D67" s="23">
        <v>17000000</v>
      </c>
      <c r="E67" s="23">
        <v>7886655</v>
      </c>
      <c r="F67" s="23">
        <v>7620000</v>
      </c>
      <c r="G67" s="23">
        <v>0</v>
      </c>
      <c r="H67" s="23">
        <v>0</v>
      </c>
      <c r="I67" s="23">
        <v>11260165</v>
      </c>
      <c r="J67" s="23">
        <v>0</v>
      </c>
      <c r="K67" s="23">
        <v>50000</v>
      </c>
      <c r="L67" s="23">
        <v>14000000</v>
      </c>
      <c r="M67" s="23">
        <v>0</v>
      </c>
      <c r="N67" s="64"/>
      <c r="O67" s="64"/>
    </row>
    <row r="68" spans="1:15" ht="12.75">
      <c r="A68" s="67" t="s">
        <v>174</v>
      </c>
      <c r="B68" s="6">
        <v>1477368621</v>
      </c>
      <c r="C68" s="6">
        <v>3802944000</v>
      </c>
      <c r="D68" s="6">
        <v>1554085350</v>
      </c>
      <c r="E68" s="6">
        <v>130356587</v>
      </c>
      <c r="F68" s="6">
        <v>7443000</v>
      </c>
      <c r="G68" s="6">
        <v>4500000</v>
      </c>
      <c r="H68" s="6">
        <v>790000</v>
      </c>
      <c r="I68" s="6">
        <v>149240360</v>
      </c>
      <c r="J68" s="6">
        <v>35072000</v>
      </c>
      <c r="K68" s="6">
        <v>21983029</v>
      </c>
      <c r="L68" s="6">
        <v>20008000</v>
      </c>
      <c r="M68" s="6">
        <v>10000000</v>
      </c>
      <c r="N68" s="64"/>
      <c r="O68" s="64"/>
    </row>
    <row r="69" spans="1:15" ht="12.75">
      <c r="A69" s="70" t="s">
        <v>175</v>
      </c>
      <c r="B69" s="23">
        <v>62700000</v>
      </c>
      <c r="C69" s="23">
        <v>995615000</v>
      </c>
      <c r="D69" s="23">
        <v>78000000</v>
      </c>
      <c r="E69" s="23">
        <v>11500000</v>
      </c>
      <c r="F69" s="23">
        <v>0</v>
      </c>
      <c r="G69" s="23">
        <v>0</v>
      </c>
      <c r="H69" s="23">
        <v>0</v>
      </c>
      <c r="I69" s="23">
        <v>73260000</v>
      </c>
      <c r="J69" s="23">
        <v>0</v>
      </c>
      <c r="K69" s="23">
        <v>6606029</v>
      </c>
      <c r="L69" s="23">
        <v>4200000</v>
      </c>
      <c r="M69" s="23">
        <v>10000000</v>
      </c>
      <c r="N69" s="64"/>
      <c r="O69" s="64"/>
    </row>
    <row r="70" spans="1:15" ht="12.75">
      <c r="A70" s="70" t="s">
        <v>176</v>
      </c>
      <c r="B70" s="23">
        <v>1403943621</v>
      </c>
      <c r="C70" s="23">
        <v>2764949000</v>
      </c>
      <c r="D70" s="23">
        <v>1473085350</v>
      </c>
      <c r="E70" s="23">
        <v>118856587</v>
      </c>
      <c r="F70" s="23">
        <v>7443000</v>
      </c>
      <c r="G70" s="23">
        <v>4500000</v>
      </c>
      <c r="H70" s="23">
        <v>300000</v>
      </c>
      <c r="I70" s="23">
        <v>58001162</v>
      </c>
      <c r="J70" s="23">
        <v>35072000</v>
      </c>
      <c r="K70" s="23">
        <v>15377000</v>
      </c>
      <c r="L70" s="23">
        <v>15808000</v>
      </c>
      <c r="M70" s="23">
        <v>0</v>
      </c>
      <c r="N70" s="64"/>
      <c r="O70" s="64"/>
    </row>
    <row r="71" spans="1:15" ht="12.75">
      <c r="A71" s="70" t="s">
        <v>177</v>
      </c>
      <c r="B71" s="23">
        <v>10725000</v>
      </c>
      <c r="C71" s="23">
        <v>42380000</v>
      </c>
      <c r="D71" s="23">
        <v>3000000</v>
      </c>
      <c r="E71" s="23">
        <v>0</v>
      </c>
      <c r="F71" s="23">
        <v>0</v>
      </c>
      <c r="G71" s="23">
        <v>0</v>
      </c>
      <c r="H71" s="23">
        <v>490000</v>
      </c>
      <c r="I71" s="23">
        <v>17979198</v>
      </c>
      <c r="J71" s="23">
        <v>0</v>
      </c>
      <c r="K71" s="23">
        <v>0</v>
      </c>
      <c r="L71" s="23">
        <v>0</v>
      </c>
      <c r="M71" s="23">
        <v>0</v>
      </c>
      <c r="N71" s="64"/>
      <c r="O71" s="64"/>
    </row>
    <row r="72" spans="1:15" ht="12.75">
      <c r="A72" s="67" t="s">
        <v>178</v>
      </c>
      <c r="B72" s="6">
        <v>598432906</v>
      </c>
      <c r="C72" s="6">
        <v>1723143000</v>
      </c>
      <c r="D72" s="6">
        <v>381481060</v>
      </c>
      <c r="E72" s="6">
        <v>8500000</v>
      </c>
      <c r="F72" s="6">
        <v>1480000</v>
      </c>
      <c r="G72" s="6">
        <v>3800000</v>
      </c>
      <c r="H72" s="6">
        <v>12576000</v>
      </c>
      <c r="I72" s="6">
        <v>2930000</v>
      </c>
      <c r="J72" s="6">
        <v>13792000</v>
      </c>
      <c r="K72" s="6">
        <v>2470000</v>
      </c>
      <c r="L72" s="6">
        <v>0</v>
      </c>
      <c r="M72" s="6">
        <v>100000</v>
      </c>
      <c r="N72" s="64"/>
      <c r="O72" s="64"/>
    </row>
    <row r="73" spans="1:15" ht="12.75">
      <c r="A73" s="67" t="s">
        <v>179</v>
      </c>
      <c r="B73" s="6">
        <v>1218221900</v>
      </c>
      <c r="C73" s="6">
        <v>1735281000</v>
      </c>
      <c r="D73" s="6">
        <v>941500072</v>
      </c>
      <c r="E73" s="6">
        <v>71782110</v>
      </c>
      <c r="F73" s="6">
        <v>14637000</v>
      </c>
      <c r="G73" s="6">
        <v>2470000</v>
      </c>
      <c r="H73" s="6">
        <v>250000</v>
      </c>
      <c r="I73" s="6">
        <v>35874087</v>
      </c>
      <c r="J73" s="6">
        <v>12667000</v>
      </c>
      <c r="K73" s="6">
        <v>18769325</v>
      </c>
      <c r="L73" s="6">
        <v>14000000</v>
      </c>
      <c r="M73" s="6">
        <v>10000000</v>
      </c>
      <c r="N73" s="64"/>
      <c r="O73" s="64"/>
    </row>
    <row r="74" spans="1:15" ht="12.75">
      <c r="A74" s="67" t="s">
        <v>180</v>
      </c>
      <c r="B74" s="6">
        <v>17700000</v>
      </c>
      <c r="C74" s="6">
        <v>0</v>
      </c>
      <c r="D74" s="6">
        <v>10000000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1029000</v>
      </c>
      <c r="K74" s="6">
        <v>0</v>
      </c>
      <c r="L74" s="6">
        <v>0</v>
      </c>
      <c r="M74" s="6">
        <v>0</v>
      </c>
      <c r="N74" s="64"/>
      <c r="O74" s="64"/>
    </row>
    <row r="75" spans="1:15" ht="25.5">
      <c r="A75" s="72" t="s">
        <v>181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64"/>
      <c r="O75" s="64"/>
    </row>
    <row r="76" spans="1:15" ht="12.75">
      <c r="A76" s="68" t="s">
        <v>169</v>
      </c>
      <c r="B76" s="27">
        <f>IF(B40=0,0,B63*100/B40)</f>
        <v>25.938131459719536</v>
      </c>
      <c r="C76" s="27">
        <f aca="true" t="shared" si="40" ref="C76:M76">IF(C40=0,0,C63*100/C40)</f>
        <v>26.62952556736975</v>
      </c>
      <c r="D76" s="27">
        <f t="shared" si="40"/>
        <v>25.13894171214238</v>
      </c>
      <c r="E76" s="27">
        <f t="shared" si="40"/>
        <v>60.545755930310754</v>
      </c>
      <c r="F76" s="27">
        <f t="shared" si="40"/>
        <v>74.33271598213312</v>
      </c>
      <c r="G76" s="27">
        <f t="shared" si="40"/>
        <v>79.3674208318167</v>
      </c>
      <c r="H76" s="27">
        <f t="shared" si="40"/>
        <v>0</v>
      </c>
      <c r="I76" s="27">
        <f t="shared" si="40"/>
        <v>35.89979837377298</v>
      </c>
      <c r="J76" s="27">
        <f t="shared" si="40"/>
        <v>39.319281841372685</v>
      </c>
      <c r="K76" s="27">
        <f t="shared" si="40"/>
        <v>30.64710938229323</v>
      </c>
      <c r="L76" s="27">
        <f t="shared" si="40"/>
        <v>55.257341332491315</v>
      </c>
      <c r="M76" s="27">
        <f t="shared" si="40"/>
        <v>0</v>
      </c>
      <c r="N76" s="64"/>
      <c r="O76" s="64"/>
    </row>
    <row r="77" spans="1:15" ht="12.75">
      <c r="A77" s="70" t="s">
        <v>182</v>
      </c>
      <c r="B77" s="16">
        <f>IF(B40=0,0,B64*100/B40)</f>
        <v>11.847310423938666</v>
      </c>
      <c r="C77" s="16">
        <f aca="true" t="shared" si="41" ref="C77:M77">IF(C40=0,0,C64*100/C40)</f>
        <v>17.525571007268674</v>
      </c>
      <c r="D77" s="16">
        <f t="shared" si="41"/>
        <v>11.603585782551537</v>
      </c>
      <c r="E77" s="16">
        <f t="shared" si="41"/>
        <v>13.945056216277127</v>
      </c>
      <c r="F77" s="16">
        <f t="shared" si="41"/>
        <v>24.73036278461706</v>
      </c>
      <c r="G77" s="16">
        <f t="shared" si="41"/>
        <v>22.03107339221058</v>
      </c>
      <c r="H77" s="16">
        <f t="shared" si="41"/>
        <v>0</v>
      </c>
      <c r="I77" s="16">
        <f t="shared" si="41"/>
        <v>12.692954761214006</v>
      </c>
      <c r="J77" s="16">
        <f t="shared" si="41"/>
        <v>34.799266709991564</v>
      </c>
      <c r="K77" s="16">
        <f t="shared" si="41"/>
        <v>30.486653312228867</v>
      </c>
      <c r="L77" s="16">
        <f t="shared" si="41"/>
        <v>30.25997263445953</v>
      </c>
      <c r="M77" s="16">
        <f t="shared" si="41"/>
        <v>0</v>
      </c>
      <c r="N77" s="64"/>
      <c r="O77" s="64"/>
    </row>
    <row r="78" spans="1:15" ht="12.75">
      <c r="A78" s="70" t="s">
        <v>183</v>
      </c>
      <c r="B78" s="16">
        <f>IF(B40=0,0,B65*100/B40)</f>
        <v>5.747430494850946</v>
      </c>
      <c r="C78" s="16">
        <f aca="true" t="shared" si="42" ref="C78:M78">IF(C40=0,0,C65*100/C40)</f>
        <v>5.5118531112869915</v>
      </c>
      <c r="D78" s="16">
        <f t="shared" si="42"/>
        <v>3.8876179549807124</v>
      </c>
      <c r="E78" s="16">
        <f t="shared" si="42"/>
        <v>9.347703278273869</v>
      </c>
      <c r="F78" s="16">
        <f t="shared" si="42"/>
        <v>20.71031702799869</v>
      </c>
      <c r="G78" s="16">
        <f t="shared" si="42"/>
        <v>32.18452460775111</v>
      </c>
      <c r="H78" s="16">
        <f t="shared" si="42"/>
        <v>0</v>
      </c>
      <c r="I78" s="16">
        <f t="shared" si="42"/>
        <v>11.385580186625825</v>
      </c>
      <c r="J78" s="16">
        <f t="shared" si="42"/>
        <v>4.035034967069847</v>
      </c>
      <c r="K78" s="16">
        <f t="shared" si="42"/>
        <v>0.08022803503218123</v>
      </c>
      <c r="L78" s="16">
        <f t="shared" si="42"/>
        <v>6.578254920534681</v>
      </c>
      <c r="M78" s="16">
        <f t="shared" si="42"/>
        <v>0</v>
      </c>
      <c r="N78" s="64"/>
      <c r="O78" s="64"/>
    </row>
    <row r="79" spans="1:15" ht="12.75">
      <c r="A79" s="70" t="s">
        <v>184</v>
      </c>
      <c r="B79" s="16">
        <f>IF(B40=0,0,B66*100/B40)</f>
        <v>5.704939763566055</v>
      </c>
      <c r="C79" s="16">
        <f aca="true" t="shared" si="43" ref="C79:M79">IF(C40=0,0,C66*100/C40)</f>
        <v>2.491296980969607</v>
      </c>
      <c r="D79" s="16">
        <f t="shared" si="43"/>
        <v>9.20693136387633</v>
      </c>
      <c r="E79" s="16">
        <f t="shared" si="43"/>
        <v>35.77576544404206</v>
      </c>
      <c r="F79" s="16">
        <f t="shared" si="43"/>
        <v>20.590478265606276</v>
      </c>
      <c r="G79" s="16">
        <f t="shared" si="43"/>
        <v>25.151822831855018</v>
      </c>
      <c r="H79" s="16">
        <f t="shared" si="43"/>
        <v>0</v>
      </c>
      <c r="I79" s="16">
        <f t="shared" si="43"/>
        <v>7.982921702156621</v>
      </c>
      <c r="J79" s="16">
        <f t="shared" si="43"/>
        <v>0.48498016431127966</v>
      </c>
      <c r="K79" s="16">
        <f t="shared" si="43"/>
        <v>0</v>
      </c>
      <c r="L79" s="16">
        <f t="shared" si="43"/>
        <v>0</v>
      </c>
      <c r="M79" s="16">
        <f t="shared" si="43"/>
        <v>0</v>
      </c>
      <c r="N79" s="64"/>
      <c r="O79" s="64"/>
    </row>
    <row r="80" spans="1:15" ht="12.75">
      <c r="A80" s="70" t="s">
        <v>185</v>
      </c>
      <c r="B80" s="16">
        <f>IF(B40=0,0,B67*100/B40)</f>
        <v>2.63845077736387</v>
      </c>
      <c r="C80" s="16">
        <f aca="true" t="shared" si="44" ref="C80:M80">IF(C40=0,0,C67*100/C40)</f>
        <v>1.1008044678444755</v>
      </c>
      <c r="D80" s="16">
        <f t="shared" si="44"/>
        <v>0.44080661073380145</v>
      </c>
      <c r="E80" s="16">
        <f t="shared" si="44"/>
        <v>1.4772309917177042</v>
      </c>
      <c r="F80" s="16">
        <f t="shared" si="44"/>
        <v>8.301557903911101</v>
      </c>
      <c r="G80" s="16">
        <f t="shared" si="44"/>
        <v>0</v>
      </c>
      <c r="H80" s="16">
        <f t="shared" si="44"/>
        <v>0</v>
      </c>
      <c r="I80" s="16">
        <f t="shared" si="44"/>
        <v>3.838341723776531</v>
      </c>
      <c r="J80" s="16">
        <f t="shared" si="44"/>
        <v>0</v>
      </c>
      <c r="K80" s="16">
        <f t="shared" si="44"/>
        <v>0.08022803503218123</v>
      </c>
      <c r="L80" s="16">
        <f t="shared" si="44"/>
        <v>18.419113777497106</v>
      </c>
      <c r="M80" s="16">
        <f t="shared" si="44"/>
        <v>0</v>
      </c>
      <c r="N80" s="64"/>
      <c r="O80" s="64"/>
    </row>
    <row r="81" spans="1:15" ht="12.75">
      <c r="A81" s="67" t="s">
        <v>174</v>
      </c>
      <c r="B81" s="29">
        <f>IF(B40=0,0,B68*100/B40)</f>
        <v>33.03919635981046</v>
      </c>
      <c r="C81" s="29">
        <f aca="true" t="shared" si="45" ref="C81:M81">IF(C40=0,0,C68*100/C40)</f>
        <v>38.425790501283586</v>
      </c>
      <c r="D81" s="29">
        <f t="shared" si="45"/>
        <v>40.29712328967962</v>
      </c>
      <c r="E81" s="29">
        <f t="shared" si="45"/>
        <v>24.41678890365373</v>
      </c>
      <c r="F81" s="29">
        <f t="shared" si="45"/>
        <v>8.108726440788757</v>
      </c>
      <c r="G81" s="29">
        <f t="shared" si="45"/>
        <v>8.620854805647618</v>
      </c>
      <c r="H81" s="29">
        <f t="shared" si="45"/>
        <v>5.801997649823737</v>
      </c>
      <c r="I81" s="29">
        <f t="shared" si="45"/>
        <v>50.87274481851998</v>
      </c>
      <c r="J81" s="29">
        <f t="shared" si="45"/>
        <v>34.0184486454504</v>
      </c>
      <c r="K81" s="29">
        <f t="shared" si="45"/>
        <v>35.27310441450912</v>
      </c>
      <c r="L81" s="29">
        <f t="shared" si="45"/>
        <v>26.32354489001158</v>
      </c>
      <c r="M81" s="29">
        <f t="shared" si="45"/>
        <v>49.75124378109453</v>
      </c>
      <c r="N81" s="64"/>
      <c r="O81" s="64"/>
    </row>
    <row r="82" spans="1:15" ht="12.75">
      <c r="A82" s="70" t="s">
        <v>186</v>
      </c>
      <c r="B82" s="16">
        <f>IF(B40=0,0,B69*100/B40)</f>
        <v>1.4021941324013785</v>
      </c>
      <c r="C82" s="16">
        <f aca="true" t="shared" si="46" ref="C82:M82">IF(C40=0,0,C69*100/C40)</f>
        <v>10.059915005305221</v>
      </c>
      <c r="D82" s="16">
        <f t="shared" si="46"/>
        <v>2.0225244492492065</v>
      </c>
      <c r="E82" s="16">
        <f t="shared" si="46"/>
        <v>2.154038233541799</v>
      </c>
      <c r="F82" s="16">
        <f t="shared" si="46"/>
        <v>0</v>
      </c>
      <c r="G82" s="16">
        <f t="shared" si="46"/>
        <v>0</v>
      </c>
      <c r="H82" s="16">
        <f t="shared" si="46"/>
        <v>0</v>
      </c>
      <c r="I82" s="16">
        <f t="shared" si="46"/>
        <v>24.972717067988672</v>
      </c>
      <c r="J82" s="16">
        <f t="shared" si="46"/>
        <v>0</v>
      </c>
      <c r="K82" s="16">
        <f t="shared" si="46"/>
        <v>10.599774520712103</v>
      </c>
      <c r="L82" s="16">
        <f t="shared" si="46"/>
        <v>5.525734133249132</v>
      </c>
      <c r="M82" s="16">
        <f t="shared" si="46"/>
        <v>49.75124378109453</v>
      </c>
      <c r="N82" s="64"/>
      <c r="O82" s="64"/>
    </row>
    <row r="83" spans="1:15" ht="12.75">
      <c r="A83" s="70" t="s">
        <v>187</v>
      </c>
      <c r="B83" s="16">
        <f>IF(B40=0,0,B70*100/B40)</f>
        <v>31.39715323107727</v>
      </c>
      <c r="C83" s="16">
        <f aca="true" t="shared" si="47" ref="C83:M83">IF(C40=0,0,C70*100/C40)</f>
        <v>27.93765856681917</v>
      </c>
      <c r="D83" s="16">
        <f t="shared" si="47"/>
        <v>38.196809438536214</v>
      </c>
      <c r="E83" s="16">
        <f t="shared" si="47"/>
        <v>22.262750670111927</v>
      </c>
      <c r="F83" s="16">
        <f t="shared" si="47"/>
        <v>8.108726440788757</v>
      </c>
      <c r="G83" s="16">
        <f t="shared" si="47"/>
        <v>8.620854805647618</v>
      </c>
      <c r="H83" s="16">
        <f t="shared" si="47"/>
        <v>2.203290246768508</v>
      </c>
      <c r="I83" s="16">
        <f t="shared" si="47"/>
        <v>19.771315973799837</v>
      </c>
      <c r="J83" s="16">
        <f t="shared" si="47"/>
        <v>34.0184486454504</v>
      </c>
      <c r="K83" s="16">
        <f t="shared" si="47"/>
        <v>24.673329893797014</v>
      </c>
      <c r="L83" s="16">
        <f t="shared" si="47"/>
        <v>20.797810756762445</v>
      </c>
      <c r="M83" s="16">
        <f t="shared" si="47"/>
        <v>0</v>
      </c>
      <c r="N83" s="64"/>
      <c r="O83" s="64"/>
    </row>
    <row r="84" spans="1:15" ht="12.75">
      <c r="A84" s="70" t="s">
        <v>188</v>
      </c>
      <c r="B84" s="16">
        <f>IF(B40=0,0,B71*100/B40)</f>
        <v>0.23984899633181475</v>
      </c>
      <c r="C84" s="16">
        <f aca="true" t="shared" si="48" ref="C84:M84">IF(C40=0,0,C71*100/C40)</f>
        <v>0.4282169291591984</v>
      </c>
      <c r="D84" s="16">
        <f t="shared" si="48"/>
        <v>0.07778940189420025</v>
      </c>
      <c r="E84" s="16">
        <f t="shared" si="48"/>
        <v>0</v>
      </c>
      <c r="F84" s="16">
        <f t="shared" si="48"/>
        <v>0</v>
      </c>
      <c r="G84" s="16">
        <f t="shared" si="48"/>
        <v>0</v>
      </c>
      <c r="H84" s="16">
        <f t="shared" si="48"/>
        <v>3.5987074030552293</v>
      </c>
      <c r="I84" s="16">
        <f t="shared" si="48"/>
        <v>6.128711776731474</v>
      </c>
      <c r="J84" s="16">
        <f t="shared" si="48"/>
        <v>0</v>
      </c>
      <c r="K84" s="16">
        <f t="shared" si="48"/>
        <v>0</v>
      </c>
      <c r="L84" s="16">
        <f t="shared" si="48"/>
        <v>0</v>
      </c>
      <c r="M84" s="16">
        <f t="shared" si="48"/>
        <v>0</v>
      </c>
      <c r="N84" s="64"/>
      <c r="O84" s="64"/>
    </row>
    <row r="85" spans="1:15" ht="12.75">
      <c r="A85" s="67" t="s">
        <v>178</v>
      </c>
      <c r="B85" s="29">
        <f>IF(B40=0,0,B72*100/B40)</f>
        <v>13.383079895201048</v>
      </c>
      <c r="C85" s="29">
        <f aca="true" t="shared" si="49" ref="C85:M85">IF(C40=0,0,C72*100/C40)</f>
        <v>17.41101944224088</v>
      </c>
      <c r="D85" s="29">
        <f t="shared" si="49"/>
        <v>9.891727830455173</v>
      </c>
      <c r="E85" s="29">
        <f t="shared" si="49"/>
        <v>1.5921152160961125</v>
      </c>
      <c r="F85" s="29">
        <f t="shared" si="49"/>
        <v>1.6123760758252532</v>
      </c>
      <c r="G85" s="29">
        <f t="shared" si="49"/>
        <v>7.279832946991322</v>
      </c>
      <c r="H85" s="29">
        <f t="shared" si="49"/>
        <v>92.36192714453584</v>
      </c>
      <c r="I85" s="29">
        <f t="shared" si="49"/>
        <v>0.9987723315480045</v>
      </c>
      <c r="J85" s="29">
        <f t="shared" si="49"/>
        <v>13.377692852362339</v>
      </c>
      <c r="K85" s="29">
        <f t="shared" si="49"/>
        <v>3.963264930589753</v>
      </c>
      <c r="L85" s="29">
        <f t="shared" si="49"/>
        <v>0</v>
      </c>
      <c r="M85" s="29">
        <f t="shared" si="49"/>
        <v>0.4975124378109453</v>
      </c>
      <c r="N85" s="64"/>
      <c r="O85" s="64"/>
    </row>
    <row r="86" spans="1:15" ht="12.75">
      <c r="A86" s="67" t="s">
        <v>179</v>
      </c>
      <c r="B86" s="29">
        <f>IF(B40=0,0,B73*100/B40)</f>
        <v>27.24375757803603</v>
      </c>
      <c r="C86" s="29">
        <f aca="true" t="shared" si="50" ref="C86:M86">IF(C40=0,0,C73*100/C40)</f>
        <v>17.533664489105778</v>
      </c>
      <c r="D86" s="29">
        <f t="shared" si="50"/>
        <v>24.412909161408823</v>
      </c>
      <c r="E86" s="29">
        <f t="shared" si="50"/>
        <v>13.445339949939402</v>
      </c>
      <c r="F86" s="29">
        <f t="shared" si="50"/>
        <v>15.946181501252859</v>
      </c>
      <c r="G86" s="29">
        <f t="shared" si="50"/>
        <v>4.731891415544359</v>
      </c>
      <c r="H86" s="29">
        <f t="shared" si="50"/>
        <v>1.836075205640423</v>
      </c>
      <c r="I86" s="29">
        <f t="shared" si="50"/>
        <v>12.22868447615903</v>
      </c>
      <c r="J86" s="29">
        <f t="shared" si="50"/>
        <v>12.28648748266196</v>
      </c>
      <c r="K86" s="29">
        <f t="shared" si="50"/>
        <v>30.116521272607898</v>
      </c>
      <c r="L86" s="29">
        <f t="shared" si="50"/>
        <v>18.419113777497106</v>
      </c>
      <c r="M86" s="29">
        <f t="shared" si="50"/>
        <v>49.75124378109453</v>
      </c>
      <c r="N86" s="64"/>
      <c r="O86" s="64"/>
    </row>
    <row r="87" spans="1:15" ht="12.75">
      <c r="A87" s="67" t="s">
        <v>180</v>
      </c>
      <c r="B87" s="29">
        <f>IF(B40=0,0,B74*100/B40)</f>
        <v>0.395834707232925</v>
      </c>
      <c r="C87" s="29">
        <f aca="true" t="shared" si="51" ref="C87:M87">IF(C40=0,0,C74*100/C40)</f>
        <v>0</v>
      </c>
      <c r="D87" s="29">
        <f t="shared" si="51"/>
        <v>0.25929800631400085</v>
      </c>
      <c r="E87" s="29">
        <f t="shared" si="51"/>
        <v>0</v>
      </c>
      <c r="F87" s="29">
        <f t="shared" si="51"/>
        <v>0</v>
      </c>
      <c r="G87" s="29">
        <f t="shared" si="51"/>
        <v>0</v>
      </c>
      <c r="H87" s="29">
        <f t="shared" si="51"/>
        <v>0</v>
      </c>
      <c r="I87" s="29">
        <f t="shared" si="51"/>
        <v>0</v>
      </c>
      <c r="J87" s="29">
        <f t="shared" si="51"/>
        <v>0.9980891781526136</v>
      </c>
      <c r="K87" s="29">
        <f t="shared" si="51"/>
        <v>0</v>
      </c>
      <c r="L87" s="29">
        <f t="shared" si="51"/>
        <v>0</v>
      </c>
      <c r="M87" s="29">
        <f t="shared" si="51"/>
        <v>0</v>
      </c>
      <c r="N87" s="64"/>
      <c r="O87" s="64"/>
    </row>
    <row r="88" spans="1:15" ht="12.75">
      <c r="A88" s="68" t="s">
        <v>189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64"/>
      <c r="O88" s="64"/>
    </row>
    <row r="89" spans="1:15" ht="12.75">
      <c r="A89" s="70" t="s">
        <v>190</v>
      </c>
      <c r="B89" s="23">
        <v>46349665684</v>
      </c>
      <c r="C89" s="23">
        <v>61033327038</v>
      </c>
      <c r="D89" s="23">
        <v>33427935741</v>
      </c>
      <c r="E89" s="23">
        <v>10237791038</v>
      </c>
      <c r="F89" s="23">
        <v>1956332418</v>
      </c>
      <c r="G89" s="23">
        <v>621911227</v>
      </c>
      <c r="H89" s="23">
        <v>103560057</v>
      </c>
      <c r="I89" s="23">
        <v>5195906033</v>
      </c>
      <c r="J89" s="23">
        <v>2513936558</v>
      </c>
      <c r="K89" s="23">
        <v>1303900597</v>
      </c>
      <c r="L89" s="23">
        <v>2992062000</v>
      </c>
      <c r="M89" s="23">
        <v>96060437</v>
      </c>
      <c r="N89" s="64"/>
      <c r="O89" s="64"/>
    </row>
    <row r="90" spans="1:15" ht="12.75">
      <c r="A90" s="70" t="s">
        <v>191</v>
      </c>
      <c r="B90" s="23">
        <v>1970120341</v>
      </c>
      <c r="C90" s="23">
        <v>6552677250</v>
      </c>
      <c r="D90" s="23">
        <v>1663950072</v>
      </c>
      <c r="E90" s="23">
        <v>299670624</v>
      </c>
      <c r="F90" s="23">
        <v>36650000</v>
      </c>
      <c r="G90" s="23">
        <v>11000000</v>
      </c>
      <c r="H90" s="23">
        <v>0</v>
      </c>
      <c r="I90" s="23">
        <v>104319146</v>
      </c>
      <c r="J90" s="23">
        <v>34541000</v>
      </c>
      <c r="K90" s="23">
        <v>30031212</v>
      </c>
      <c r="L90" s="23">
        <v>0</v>
      </c>
      <c r="M90" s="23">
        <v>0</v>
      </c>
      <c r="N90" s="64"/>
      <c r="O90" s="64"/>
    </row>
    <row r="91" spans="1:15" ht="12.75">
      <c r="A91" s="70" t="s">
        <v>192</v>
      </c>
      <c r="B91" s="23">
        <v>2719614911</v>
      </c>
      <c r="C91" s="23">
        <v>4235390220</v>
      </c>
      <c r="D91" s="23">
        <v>1513028100</v>
      </c>
      <c r="E91" s="23">
        <v>229907790</v>
      </c>
      <c r="F91" s="23">
        <v>59118000</v>
      </c>
      <c r="G91" s="23">
        <v>25948856</v>
      </c>
      <c r="H91" s="23">
        <v>3890624</v>
      </c>
      <c r="I91" s="23">
        <v>86301569</v>
      </c>
      <c r="J91" s="23">
        <v>17619390</v>
      </c>
      <c r="K91" s="23">
        <v>33613911</v>
      </c>
      <c r="L91" s="23">
        <v>26200000</v>
      </c>
      <c r="M91" s="23">
        <v>2787000</v>
      </c>
      <c r="N91" s="64"/>
      <c r="O91" s="64"/>
    </row>
    <row r="92" spans="1:15" ht="12.75">
      <c r="A92" s="70" t="s">
        <v>193</v>
      </c>
      <c r="B92" s="16">
        <f>IF(B176=0,0,B90*100/B176)</f>
        <v>120.92851263034511</v>
      </c>
      <c r="C92" s="16">
        <f aca="true" t="shared" si="52" ref="C92:M92">IF(C176=0,0,C90*100/C176)</f>
        <v>199.8555299390888</v>
      </c>
      <c r="D92" s="16">
        <f t="shared" si="52"/>
        <v>139.9712289422645</v>
      </c>
      <c r="E92" s="16">
        <f t="shared" si="52"/>
        <v>75.97341255029689</v>
      </c>
      <c r="F92" s="16">
        <f t="shared" si="52"/>
        <v>25.2987181522617</v>
      </c>
      <c r="G92" s="16">
        <f t="shared" si="52"/>
        <v>28.92739709834539</v>
      </c>
      <c r="H92" s="16">
        <f t="shared" si="52"/>
        <v>0</v>
      </c>
      <c r="I92" s="16">
        <f t="shared" si="52"/>
        <v>34.988347480213136</v>
      </c>
      <c r="J92" s="16">
        <f t="shared" si="52"/>
        <v>39.11751626229114</v>
      </c>
      <c r="K92" s="16">
        <f t="shared" si="52"/>
        <v>51.77795172413793</v>
      </c>
      <c r="L92" s="16">
        <f t="shared" si="52"/>
        <v>0</v>
      </c>
      <c r="M92" s="16">
        <f t="shared" si="52"/>
        <v>0</v>
      </c>
      <c r="N92" s="64"/>
      <c r="O92" s="64"/>
    </row>
    <row r="93" spans="1:15" ht="12.75">
      <c r="A93" s="70" t="s">
        <v>194</v>
      </c>
      <c r="B93" s="16">
        <f>IF(B89=0,0,B91*100/B89)</f>
        <v>5.8676041582298115</v>
      </c>
      <c r="C93" s="16">
        <f aca="true" t="shared" si="53" ref="C93:M93">IF(C89=0,0,C91*100/C89)</f>
        <v>6.9394713110805855</v>
      </c>
      <c r="D93" s="16">
        <f t="shared" si="53"/>
        <v>4.526238508183567</v>
      </c>
      <c r="E93" s="16">
        <f t="shared" si="53"/>
        <v>2.2456776969430465</v>
      </c>
      <c r="F93" s="16">
        <f t="shared" si="53"/>
        <v>3.021879076176511</v>
      </c>
      <c r="G93" s="16">
        <f t="shared" si="53"/>
        <v>4.1724372986757485</v>
      </c>
      <c r="H93" s="16">
        <f t="shared" si="53"/>
        <v>3.7568770360951036</v>
      </c>
      <c r="I93" s="16">
        <f t="shared" si="53"/>
        <v>1.6609532284049295</v>
      </c>
      <c r="J93" s="16">
        <f t="shared" si="53"/>
        <v>0.7008685220766816</v>
      </c>
      <c r="K93" s="16">
        <f t="shared" si="53"/>
        <v>2.577950426385149</v>
      </c>
      <c r="L93" s="16">
        <f t="shared" si="53"/>
        <v>0.8756503040378174</v>
      </c>
      <c r="M93" s="16">
        <f t="shared" si="53"/>
        <v>2.901298481496602</v>
      </c>
      <c r="N93" s="64"/>
      <c r="O93" s="64"/>
    </row>
    <row r="94" spans="1:15" ht="12.75">
      <c r="A94" s="70" t="s">
        <v>195</v>
      </c>
      <c r="B94" s="16">
        <f>IF(B89=0,0,(B91+B90)*100/B89)</f>
        <v>10.118164139464131</v>
      </c>
      <c r="C94" s="16">
        <f aca="true" t="shared" si="54" ref="C94:M94">IF(C89=0,0,(C91+C90)*100/C89)</f>
        <v>17.675699480192574</v>
      </c>
      <c r="D94" s="16">
        <f t="shared" si="54"/>
        <v>9.503961586546236</v>
      </c>
      <c r="E94" s="16">
        <f t="shared" si="54"/>
        <v>5.172780065878895</v>
      </c>
      <c r="F94" s="16">
        <f t="shared" si="54"/>
        <v>4.895282576664842</v>
      </c>
      <c r="G94" s="16">
        <f t="shared" si="54"/>
        <v>5.941178482696856</v>
      </c>
      <c r="H94" s="16">
        <f t="shared" si="54"/>
        <v>3.7568770360951036</v>
      </c>
      <c r="I94" s="16">
        <f t="shared" si="54"/>
        <v>3.6686713306464447</v>
      </c>
      <c r="J94" s="16">
        <f t="shared" si="54"/>
        <v>2.0748490980813368</v>
      </c>
      <c r="K94" s="16">
        <f t="shared" si="54"/>
        <v>4.881133051586447</v>
      </c>
      <c r="L94" s="16">
        <f t="shared" si="54"/>
        <v>0.8756503040378174</v>
      </c>
      <c r="M94" s="16">
        <f t="shared" si="54"/>
        <v>2.901298481496602</v>
      </c>
      <c r="N94" s="64"/>
      <c r="O94" s="64"/>
    </row>
    <row r="95" spans="1:15" ht="12.75">
      <c r="A95" s="70" t="s">
        <v>196</v>
      </c>
      <c r="B95" s="16">
        <f>IF(B89=0,0,B176*100/B89)</f>
        <v>3.514936129436614</v>
      </c>
      <c r="C95" s="16">
        <f aca="true" t="shared" si="55" ref="C95:M95">IF(C89=0,0,C176*100/C89)</f>
        <v>5.371994546452698</v>
      </c>
      <c r="D95" s="16">
        <f t="shared" si="55"/>
        <v>3.5562473202374223</v>
      </c>
      <c r="E95" s="16">
        <f t="shared" si="55"/>
        <v>3.8527983286232024</v>
      </c>
      <c r="F95" s="16">
        <f t="shared" si="55"/>
        <v>7.405132106746084</v>
      </c>
      <c r="G95" s="16">
        <f t="shared" si="55"/>
        <v>6.114415265251354</v>
      </c>
      <c r="H95" s="16">
        <f t="shared" si="55"/>
        <v>25.847030964843906</v>
      </c>
      <c r="I95" s="16">
        <f t="shared" si="55"/>
        <v>5.738247864883972</v>
      </c>
      <c r="J95" s="16">
        <f t="shared" si="55"/>
        <v>3.51244329213498</v>
      </c>
      <c r="K95" s="16">
        <f t="shared" si="55"/>
        <v>4.448191843262113</v>
      </c>
      <c r="L95" s="16">
        <f t="shared" si="55"/>
        <v>3.674616368243706</v>
      </c>
      <c r="M95" s="16">
        <f t="shared" si="55"/>
        <v>10.200079560329296</v>
      </c>
      <c r="N95" s="64"/>
      <c r="O95" s="64"/>
    </row>
    <row r="96" spans="1:15" ht="12.75">
      <c r="A96" s="70" t="s">
        <v>197</v>
      </c>
      <c r="B96" s="16">
        <f>IF(B5=0,0,B91*100/B5)</f>
        <v>9.23316850560574</v>
      </c>
      <c r="C96" s="16">
        <f aca="true" t="shared" si="56" ref="C96:M96">IF(C5=0,0,C91*100/C5)</f>
        <v>9.67237017535514</v>
      </c>
      <c r="D96" s="16">
        <f t="shared" si="56"/>
        <v>5.753870533986469</v>
      </c>
      <c r="E96" s="16">
        <f t="shared" si="56"/>
        <v>4.293607673622693</v>
      </c>
      <c r="F96" s="16">
        <f t="shared" si="56"/>
        <v>6.724856869768731</v>
      </c>
      <c r="G96" s="16">
        <f t="shared" si="56"/>
        <v>4.338994642188913</v>
      </c>
      <c r="H96" s="16">
        <f t="shared" si="56"/>
        <v>1.0814318195716104</v>
      </c>
      <c r="I96" s="16">
        <f t="shared" si="56"/>
        <v>3.8364427342355008</v>
      </c>
      <c r="J96" s="16">
        <f t="shared" si="56"/>
        <v>1.872731985388282</v>
      </c>
      <c r="K96" s="16">
        <f t="shared" si="56"/>
        <v>5.837391936958</v>
      </c>
      <c r="L96" s="16">
        <f t="shared" si="56"/>
        <v>2.4347978106260912</v>
      </c>
      <c r="M96" s="16">
        <f t="shared" si="56"/>
        <v>0.9338914463414743</v>
      </c>
      <c r="N96" s="64"/>
      <c r="O96" s="64"/>
    </row>
    <row r="97" spans="1:15" ht="12.75">
      <c r="A97" s="68" t="s">
        <v>198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64"/>
      <c r="O97" s="64"/>
    </row>
    <row r="98" spans="1:15" ht="12.75">
      <c r="A98" s="67" t="s">
        <v>199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64"/>
      <c r="O98" s="64"/>
    </row>
    <row r="99" spans="1:15" ht="12.75">
      <c r="A99" s="69" t="s">
        <v>200</v>
      </c>
      <c r="B99" s="31">
        <v>7.5</v>
      </c>
      <c r="C99" s="31">
        <v>6</v>
      </c>
      <c r="D99" s="31">
        <v>8</v>
      </c>
      <c r="E99" s="31">
        <v>8.9</v>
      </c>
      <c r="F99" s="31">
        <v>8</v>
      </c>
      <c r="G99" s="31">
        <v>27.2</v>
      </c>
      <c r="H99" s="31">
        <v>0</v>
      </c>
      <c r="I99" s="31">
        <v>0</v>
      </c>
      <c r="J99" s="31">
        <v>0</v>
      </c>
      <c r="K99" s="31">
        <v>12.7</v>
      </c>
      <c r="L99" s="31">
        <v>7</v>
      </c>
      <c r="M99" s="31">
        <v>0</v>
      </c>
      <c r="N99" s="64"/>
      <c r="O99" s="64"/>
    </row>
    <row r="100" spans="1:15" ht="12.75">
      <c r="A100" s="70" t="s">
        <v>201</v>
      </c>
      <c r="B100" s="33">
        <v>0</v>
      </c>
      <c r="C100" s="33">
        <v>12.1</v>
      </c>
      <c r="D100" s="33">
        <v>0</v>
      </c>
      <c r="E100" s="33">
        <v>12.1</v>
      </c>
      <c r="F100" s="33">
        <v>14.2</v>
      </c>
      <c r="G100" s="33">
        <v>12.1</v>
      </c>
      <c r="H100" s="33">
        <v>0</v>
      </c>
      <c r="I100" s="33">
        <v>0</v>
      </c>
      <c r="J100" s="33">
        <v>0</v>
      </c>
      <c r="K100" s="33">
        <v>0</v>
      </c>
      <c r="L100" s="33">
        <v>19.8</v>
      </c>
      <c r="M100" s="33">
        <v>0</v>
      </c>
      <c r="N100" s="64"/>
      <c r="O100" s="64"/>
    </row>
    <row r="101" spans="1:15" ht="12.75">
      <c r="A101" s="70" t="s">
        <v>202</v>
      </c>
      <c r="B101" s="33">
        <v>12.2</v>
      </c>
      <c r="C101" s="33">
        <v>12</v>
      </c>
      <c r="D101" s="33">
        <v>9.9</v>
      </c>
      <c r="E101" s="33">
        <v>12.1</v>
      </c>
      <c r="F101" s="33">
        <v>14.2</v>
      </c>
      <c r="G101" s="33">
        <v>4.9</v>
      </c>
      <c r="H101" s="33">
        <v>0</v>
      </c>
      <c r="I101" s="33">
        <v>0</v>
      </c>
      <c r="J101" s="33">
        <v>0</v>
      </c>
      <c r="K101" s="33">
        <v>63.5</v>
      </c>
      <c r="L101" s="33">
        <v>10.4</v>
      </c>
      <c r="M101" s="33">
        <v>0</v>
      </c>
      <c r="N101" s="64"/>
      <c r="O101" s="64"/>
    </row>
    <row r="102" spans="1:15" ht="12.75">
      <c r="A102" s="70" t="s">
        <v>203</v>
      </c>
      <c r="B102" s="33">
        <v>0</v>
      </c>
      <c r="C102" s="33">
        <v>0</v>
      </c>
      <c r="D102" s="33">
        <v>0</v>
      </c>
      <c r="E102" s="33">
        <v>0</v>
      </c>
      <c r="F102" s="33">
        <v>14.5</v>
      </c>
      <c r="G102" s="33">
        <v>13.5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64"/>
      <c r="O102" s="64"/>
    </row>
    <row r="103" spans="1:15" ht="12.75">
      <c r="A103" s="70" t="s">
        <v>204</v>
      </c>
      <c r="B103" s="33">
        <v>14.5</v>
      </c>
      <c r="C103" s="33">
        <v>13.3</v>
      </c>
      <c r="D103" s="33">
        <v>13.5</v>
      </c>
      <c r="E103" s="33">
        <v>11</v>
      </c>
      <c r="F103" s="33">
        <v>14.5</v>
      </c>
      <c r="G103" s="33">
        <v>13.4</v>
      </c>
      <c r="H103" s="33">
        <v>0</v>
      </c>
      <c r="I103" s="33">
        <v>0</v>
      </c>
      <c r="J103" s="33">
        <v>0</v>
      </c>
      <c r="K103" s="33">
        <v>12.7</v>
      </c>
      <c r="L103" s="33">
        <v>14.8</v>
      </c>
      <c r="M103" s="33">
        <v>0</v>
      </c>
      <c r="N103" s="64"/>
      <c r="O103" s="64"/>
    </row>
    <row r="104" spans="1:15" ht="12.75">
      <c r="A104" s="70" t="s">
        <v>205</v>
      </c>
      <c r="B104" s="33">
        <v>9.5</v>
      </c>
      <c r="C104" s="33">
        <v>15</v>
      </c>
      <c r="D104" s="33">
        <v>9</v>
      </c>
      <c r="E104" s="33">
        <v>11</v>
      </c>
      <c r="F104" s="33">
        <v>8</v>
      </c>
      <c r="G104" s="33">
        <v>5.9</v>
      </c>
      <c r="H104" s="33">
        <v>0</v>
      </c>
      <c r="I104" s="33">
        <v>0</v>
      </c>
      <c r="J104" s="33">
        <v>0</v>
      </c>
      <c r="K104" s="33">
        <v>12.7</v>
      </c>
      <c r="L104" s="33">
        <v>-12.4</v>
      </c>
      <c r="M104" s="33">
        <v>0</v>
      </c>
      <c r="N104" s="64"/>
      <c r="O104" s="64"/>
    </row>
    <row r="105" spans="1:15" ht="12.75">
      <c r="A105" s="70" t="s">
        <v>206</v>
      </c>
      <c r="B105" s="33">
        <v>8</v>
      </c>
      <c r="C105" s="33">
        <v>8</v>
      </c>
      <c r="D105" s="33">
        <v>14.9</v>
      </c>
      <c r="E105" s="33">
        <v>9</v>
      </c>
      <c r="F105" s="33">
        <v>8</v>
      </c>
      <c r="G105" s="33">
        <v>6</v>
      </c>
      <c r="H105" s="33">
        <v>0</v>
      </c>
      <c r="I105" s="33">
        <v>0</v>
      </c>
      <c r="J105" s="33">
        <v>0</v>
      </c>
      <c r="K105" s="33">
        <v>12.7</v>
      </c>
      <c r="L105" s="33">
        <v>8.3</v>
      </c>
      <c r="M105" s="33">
        <v>0</v>
      </c>
      <c r="N105" s="64"/>
      <c r="O105" s="64"/>
    </row>
    <row r="106" spans="1:15" ht="12.75">
      <c r="A106" s="70" t="s">
        <v>180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64"/>
      <c r="O106" s="64"/>
    </row>
    <row r="107" spans="1:15" ht="12.75">
      <c r="A107" s="67" t="s">
        <v>207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64"/>
      <c r="O107" s="64"/>
    </row>
    <row r="108" spans="1:15" ht="12.75">
      <c r="A108" s="69" t="s">
        <v>200</v>
      </c>
      <c r="B108" s="35">
        <v>272.09</v>
      </c>
      <c r="C108" s="35">
        <v>163.28</v>
      </c>
      <c r="D108" s="35">
        <v>358.79</v>
      </c>
      <c r="E108" s="35">
        <v>216.21</v>
      </c>
      <c r="F108" s="35">
        <v>221</v>
      </c>
      <c r="G108" s="35">
        <v>389.95</v>
      </c>
      <c r="H108" s="35">
        <v>0</v>
      </c>
      <c r="I108" s="35">
        <v>0</v>
      </c>
      <c r="J108" s="35">
        <v>0</v>
      </c>
      <c r="K108" s="35">
        <v>156.23</v>
      </c>
      <c r="L108" s="35">
        <v>395.94</v>
      </c>
      <c r="M108" s="35">
        <v>0</v>
      </c>
      <c r="N108" s="64"/>
      <c r="O108" s="64"/>
    </row>
    <row r="109" spans="1:15" ht="12.75">
      <c r="A109" s="70" t="s">
        <v>201</v>
      </c>
      <c r="B109" s="37">
        <v>0</v>
      </c>
      <c r="C109" s="37">
        <v>415.46</v>
      </c>
      <c r="D109" s="37">
        <v>0</v>
      </c>
      <c r="E109" s="37">
        <v>169.07</v>
      </c>
      <c r="F109" s="37">
        <v>107.16</v>
      </c>
      <c r="G109" s="37">
        <v>179.07</v>
      </c>
      <c r="H109" s="37">
        <v>0</v>
      </c>
      <c r="I109" s="37">
        <v>0</v>
      </c>
      <c r="J109" s="37">
        <v>0</v>
      </c>
      <c r="K109" s="37">
        <v>0</v>
      </c>
      <c r="L109" s="37">
        <v>67.4</v>
      </c>
      <c r="M109" s="37">
        <v>0</v>
      </c>
      <c r="N109" s="64"/>
      <c r="O109" s="64"/>
    </row>
    <row r="110" spans="1:15" ht="12.75">
      <c r="A110" s="70" t="s">
        <v>202</v>
      </c>
      <c r="B110" s="37">
        <v>470.51</v>
      </c>
      <c r="C110" s="37">
        <v>507.65</v>
      </c>
      <c r="D110" s="37">
        <v>701.66</v>
      </c>
      <c r="E110" s="37">
        <v>691.62</v>
      </c>
      <c r="F110" s="37">
        <v>1447.19</v>
      </c>
      <c r="G110" s="37">
        <v>530.65</v>
      </c>
      <c r="H110" s="37">
        <v>0</v>
      </c>
      <c r="I110" s="37">
        <v>0</v>
      </c>
      <c r="J110" s="37">
        <v>0</v>
      </c>
      <c r="K110" s="37">
        <v>666.31</v>
      </c>
      <c r="L110" s="37">
        <v>551</v>
      </c>
      <c r="M110" s="37">
        <v>0</v>
      </c>
      <c r="N110" s="64"/>
      <c r="O110" s="64"/>
    </row>
    <row r="111" spans="1:15" ht="12.75">
      <c r="A111" s="70" t="s">
        <v>203</v>
      </c>
      <c r="B111" s="37">
        <v>0</v>
      </c>
      <c r="C111" s="37">
        <v>0</v>
      </c>
      <c r="D111" s="37">
        <v>0</v>
      </c>
      <c r="E111" s="37">
        <v>0</v>
      </c>
      <c r="F111" s="37">
        <v>47.86</v>
      </c>
      <c r="G111" s="37">
        <v>20.91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64"/>
      <c r="O111" s="64"/>
    </row>
    <row r="112" spans="1:15" ht="12.75">
      <c r="A112" s="70" t="s">
        <v>204</v>
      </c>
      <c r="B112" s="37">
        <v>263.76</v>
      </c>
      <c r="C112" s="37">
        <v>268.85</v>
      </c>
      <c r="D112" s="37">
        <v>319.29</v>
      </c>
      <c r="E112" s="37">
        <v>474.21</v>
      </c>
      <c r="F112" s="37">
        <v>525.21</v>
      </c>
      <c r="G112" s="37">
        <v>344.35</v>
      </c>
      <c r="H112" s="37">
        <v>0</v>
      </c>
      <c r="I112" s="37">
        <v>0</v>
      </c>
      <c r="J112" s="37">
        <v>0</v>
      </c>
      <c r="K112" s="37">
        <v>205.35</v>
      </c>
      <c r="L112" s="37">
        <v>263</v>
      </c>
      <c r="M112" s="37">
        <v>0</v>
      </c>
      <c r="N112" s="64"/>
      <c r="O112" s="64"/>
    </row>
    <row r="113" spans="1:15" ht="12.75">
      <c r="A113" s="70" t="s">
        <v>205</v>
      </c>
      <c r="B113" s="37">
        <v>119.94</v>
      </c>
      <c r="C113" s="37">
        <v>135.75</v>
      </c>
      <c r="D113" s="37">
        <v>155.41</v>
      </c>
      <c r="E113" s="37">
        <v>151.29</v>
      </c>
      <c r="F113" s="37">
        <v>171.09</v>
      </c>
      <c r="G113" s="37">
        <v>68.05</v>
      </c>
      <c r="H113" s="37">
        <v>0</v>
      </c>
      <c r="I113" s="37">
        <v>0</v>
      </c>
      <c r="J113" s="37">
        <v>0</v>
      </c>
      <c r="K113" s="37">
        <v>105.84</v>
      </c>
      <c r="L113" s="37">
        <v>109.25</v>
      </c>
      <c r="M113" s="37">
        <v>0</v>
      </c>
      <c r="N113" s="64"/>
      <c r="O113" s="64"/>
    </row>
    <row r="114" spans="1:15" ht="12.75">
      <c r="A114" s="70" t="s">
        <v>206</v>
      </c>
      <c r="B114" s="37">
        <v>138.51</v>
      </c>
      <c r="C114" s="37">
        <v>138.94</v>
      </c>
      <c r="D114" s="37">
        <v>76.1</v>
      </c>
      <c r="E114" s="37">
        <v>111.29</v>
      </c>
      <c r="F114" s="37">
        <v>147.31</v>
      </c>
      <c r="G114" s="37">
        <v>102.27</v>
      </c>
      <c r="H114" s="37">
        <v>0</v>
      </c>
      <c r="I114" s="37">
        <v>0</v>
      </c>
      <c r="J114" s="37">
        <v>0</v>
      </c>
      <c r="K114" s="37">
        <v>62.68</v>
      </c>
      <c r="L114" s="37">
        <v>130</v>
      </c>
      <c r="M114" s="37">
        <v>0</v>
      </c>
      <c r="N114" s="64"/>
      <c r="O114" s="64"/>
    </row>
    <row r="115" spans="1:15" ht="12.75">
      <c r="A115" s="70" t="s">
        <v>180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64"/>
      <c r="O115" s="64"/>
    </row>
    <row r="116" spans="1:15" ht="12.75">
      <c r="A116" s="74" t="s">
        <v>208</v>
      </c>
      <c r="B116" s="77">
        <v>1264.81</v>
      </c>
      <c r="C116" s="77">
        <v>1629.93</v>
      </c>
      <c r="D116" s="77">
        <v>1611.25</v>
      </c>
      <c r="E116" s="77">
        <v>1813.7</v>
      </c>
      <c r="F116" s="77">
        <v>2666.83</v>
      </c>
      <c r="G116" s="77">
        <v>1635.25</v>
      </c>
      <c r="H116" s="77">
        <v>0</v>
      </c>
      <c r="I116" s="77">
        <v>0</v>
      </c>
      <c r="J116" s="77">
        <v>0</v>
      </c>
      <c r="K116" s="77">
        <v>1196.41</v>
      </c>
      <c r="L116" s="77">
        <v>1516.59</v>
      </c>
      <c r="M116" s="77">
        <v>0</v>
      </c>
      <c r="N116" s="64"/>
      <c r="O116" s="64"/>
    </row>
    <row r="117" spans="1:15" ht="12.75">
      <c r="A117" s="82" t="s">
        <v>209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64"/>
      <c r="O117" s="64"/>
    </row>
    <row r="118" spans="1:15" ht="12.75">
      <c r="A118" s="84" t="s">
        <v>210</v>
      </c>
      <c r="B118" s="85">
        <v>848591</v>
      </c>
      <c r="C118" s="85">
        <v>1434856</v>
      </c>
      <c r="D118" s="85">
        <v>911536</v>
      </c>
      <c r="E118" s="85">
        <v>130836</v>
      </c>
      <c r="F118" s="85">
        <v>31174</v>
      </c>
      <c r="G118" s="85">
        <v>21075</v>
      </c>
      <c r="H118" s="85">
        <v>0</v>
      </c>
      <c r="I118" s="85">
        <v>124691</v>
      </c>
      <c r="J118" s="85">
        <v>34707</v>
      </c>
      <c r="K118" s="85">
        <v>35678</v>
      </c>
      <c r="L118" s="85">
        <v>66618</v>
      </c>
      <c r="M118" s="85">
        <v>0</v>
      </c>
      <c r="N118" s="64"/>
      <c r="O118" s="64"/>
    </row>
    <row r="119" spans="1:15" ht="12.75">
      <c r="A119" s="68" t="s">
        <v>211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4"/>
      <c r="O119" s="64"/>
    </row>
    <row r="120" spans="1:15" ht="12.75">
      <c r="A120" s="70" t="s">
        <v>212</v>
      </c>
      <c r="B120" s="39">
        <v>9</v>
      </c>
      <c r="C120" s="39">
        <v>6</v>
      </c>
      <c r="D120" s="39">
        <v>12</v>
      </c>
      <c r="E120" s="39">
        <v>30</v>
      </c>
      <c r="F120" s="39">
        <v>6</v>
      </c>
      <c r="G120" s="39">
        <v>6</v>
      </c>
      <c r="H120" s="39">
        <v>0</v>
      </c>
      <c r="I120" s="39">
        <v>6</v>
      </c>
      <c r="J120" s="39">
        <v>15</v>
      </c>
      <c r="K120" s="39">
        <v>6</v>
      </c>
      <c r="L120" s="39">
        <v>6</v>
      </c>
      <c r="M120" s="39">
        <v>0</v>
      </c>
      <c r="N120" s="64"/>
      <c r="O120" s="64"/>
    </row>
    <row r="121" spans="1:15" ht="12.75">
      <c r="A121" s="70" t="s">
        <v>213</v>
      </c>
      <c r="B121" s="39">
        <v>100</v>
      </c>
      <c r="C121" s="39">
        <v>150</v>
      </c>
      <c r="D121" s="39">
        <v>100</v>
      </c>
      <c r="E121" s="39">
        <v>0</v>
      </c>
      <c r="F121" s="39">
        <v>50</v>
      </c>
      <c r="G121" s="39">
        <v>50</v>
      </c>
      <c r="H121" s="39">
        <v>0</v>
      </c>
      <c r="I121" s="39">
        <v>50</v>
      </c>
      <c r="J121" s="39">
        <v>125</v>
      </c>
      <c r="K121" s="39">
        <v>55</v>
      </c>
      <c r="L121" s="39">
        <v>50</v>
      </c>
      <c r="M121" s="39">
        <v>0</v>
      </c>
      <c r="N121" s="64"/>
      <c r="O121" s="64"/>
    </row>
    <row r="122" spans="1:15" ht="25.5">
      <c r="A122" s="67" t="s">
        <v>214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64"/>
      <c r="O122" s="64"/>
    </row>
    <row r="123" spans="1:15" ht="12.75">
      <c r="A123" s="69" t="s">
        <v>215</v>
      </c>
      <c r="B123" s="41">
        <v>679974</v>
      </c>
      <c r="C123" s="41">
        <v>1325531</v>
      </c>
      <c r="D123" s="41">
        <v>413085</v>
      </c>
      <c r="E123" s="41">
        <v>42294</v>
      </c>
      <c r="F123" s="41">
        <v>13155</v>
      </c>
      <c r="G123" s="41">
        <v>0</v>
      </c>
      <c r="H123" s="41">
        <v>0</v>
      </c>
      <c r="I123" s="41">
        <v>45500</v>
      </c>
      <c r="J123" s="41">
        <v>0</v>
      </c>
      <c r="K123" s="41">
        <v>19800</v>
      </c>
      <c r="L123" s="41">
        <v>22000</v>
      </c>
      <c r="M123" s="41">
        <v>0</v>
      </c>
      <c r="N123" s="64"/>
      <c r="O123" s="64"/>
    </row>
    <row r="124" spans="1:15" ht="12.75">
      <c r="A124" s="70" t="s">
        <v>216</v>
      </c>
      <c r="B124" s="39">
        <v>657974</v>
      </c>
      <c r="C124" s="39">
        <v>226802</v>
      </c>
      <c r="D124" s="39">
        <v>120000</v>
      </c>
      <c r="E124" s="39">
        <v>42294</v>
      </c>
      <c r="F124" s="39">
        <v>1080</v>
      </c>
      <c r="G124" s="39">
        <v>0</v>
      </c>
      <c r="H124" s="39">
        <v>0</v>
      </c>
      <c r="I124" s="39">
        <v>11500</v>
      </c>
      <c r="J124" s="39">
        <v>0</v>
      </c>
      <c r="K124" s="39">
        <v>19800</v>
      </c>
      <c r="L124" s="39">
        <v>22000</v>
      </c>
      <c r="M124" s="39">
        <v>0</v>
      </c>
      <c r="N124" s="64"/>
      <c r="O124" s="64"/>
    </row>
    <row r="125" spans="1:15" ht="12.75">
      <c r="A125" s="70" t="s">
        <v>217</v>
      </c>
      <c r="B125" s="39">
        <v>336100</v>
      </c>
      <c r="C125" s="39">
        <v>29612</v>
      </c>
      <c r="D125" s="39">
        <v>120000</v>
      </c>
      <c r="E125" s="39">
        <v>42294</v>
      </c>
      <c r="F125" s="39">
        <v>378</v>
      </c>
      <c r="G125" s="39">
        <v>0</v>
      </c>
      <c r="H125" s="39">
        <v>0</v>
      </c>
      <c r="I125" s="39">
        <v>11500</v>
      </c>
      <c r="J125" s="39">
        <v>0</v>
      </c>
      <c r="K125" s="39">
        <v>3850</v>
      </c>
      <c r="L125" s="39">
        <v>22000</v>
      </c>
      <c r="M125" s="39">
        <v>0</v>
      </c>
      <c r="N125" s="64"/>
      <c r="O125" s="64"/>
    </row>
    <row r="126" spans="1:15" ht="12.75">
      <c r="A126" s="70" t="s">
        <v>218</v>
      </c>
      <c r="B126" s="39">
        <v>279699</v>
      </c>
      <c r="C126" s="39">
        <v>245000</v>
      </c>
      <c r="D126" s="39">
        <v>413085</v>
      </c>
      <c r="E126" s="39">
        <v>42294</v>
      </c>
      <c r="F126" s="39">
        <v>1080</v>
      </c>
      <c r="G126" s="39">
        <v>0</v>
      </c>
      <c r="H126" s="39">
        <v>0</v>
      </c>
      <c r="I126" s="39">
        <v>11500</v>
      </c>
      <c r="J126" s="39">
        <v>0</v>
      </c>
      <c r="K126" s="39">
        <v>19800</v>
      </c>
      <c r="L126" s="39">
        <v>22000</v>
      </c>
      <c r="M126" s="39">
        <v>0</v>
      </c>
      <c r="N126" s="64"/>
      <c r="O126" s="64"/>
    </row>
    <row r="127" spans="1:15" ht="12.75">
      <c r="A127" s="67" t="s">
        <v>219</v>
      </c>
      <c r="B127" s="43">
        <v>1785177348</v>
      </c>
      <c r="C127" s="43">
        <v>895192529</v>
      </c>
      <c r="D127" s="43">
        <v>1348264188</v>
      </c>
      <c r="E127" s="43">
        <v>411875220</v>
      </c>
      <c r="F127" s="43">
        <v>9157</v>
      </c>
      <c r="G127" s="43">
        <v>0</v>
      </c>
      <c r="H127" s="43">
        <v>0</v>
      </c>
      <c r="I127" s="43">
        <v>126318033</v>
      </c>
      <c r="J127" s="43">
        <v>31800000</v>
      </c>
      <c r="K127" s="43">
        <v>60146600</v>
      </c>
      <c r="L127" s="43">
        <v>92594191</v>
      </c>
      <c r="M127" s="43">
        <v>0</v>
      </c>
      <c r="N127" s="64"/>
      <c r="O127" s="64"/>
    </row>
    <row r="128" spans="1:15" ht="12.75">
      <c r="A128" s="69" t="s">
        <v>215</v>
      </c>
      <c r="B128" s="21">
        <v>857886591</v>
      </c>
      <c r="C128" s="21">
        <v>667496529</v>
      </c>
      <c r="D128" s="21">
        <v>725643441</v>
      </c>
      <c r="E128" s="21">
        <v>274989504</v>
      </c>
      <c r="F128" s="21">
        <v>6336</v>
      </c>
      <c r="G128" s="21">
        <v>0</v>
      </c>
      <c r="H128" s="21">
        <v>0</v>
      </c>
      <c r="I128" s="21">
        <v>91647509</v>
      </c>
      <c r="J128" s="21">
        <v>15000000</v>
      </c>
      <c r="K128" s="21">
        <v>17820000</v>
      </c>
      <c r="L128" s="21">
        <v>35252236</v>
      </c>
      <c r="M128" s="21">
        <v>0</v>
      </c>
      <c r="N128" s="64"/>
      <c r="O128" s="64"/>
    </row>
    <row r="129" spans="1:15" ht="12.75">
      <c r="A129" s="70" t="s">
        <v>216</v>
      </c>
      <c r="B129" s="23">
        <v>334580650</v>
      </c>
      <c r="C129" s="23">
        <v>74812000</v>
      </c>
      <c r="D129" s="23">
        <v>30700903</v>
      </c>
      <c r="E129" s="23">
        <v>85066979</v>
      </c>
      <c r="F129" s="23">
        <v>1852</v>
      </c>
      <c r="G129" s="23">
        <v>0</v>
      </c>
      <c r="H129" s="23">
        <v>0</v>
      </c>
      <c r="I129" s="23">
        <v>17196157</v>
      </c>
      <c r="J129" s="23">
        <v>6400000</v>
      </c>
      <c r="K129" s="23">
        <v>16976000</v>
      </c>
      <c r="L129" s="23">
        <v>8592</v>
      </c>
      <c r="M129" s="23">
        <v>0</v>
      </c>
      <c r="N129" s="64"/>
      <c r="O129" s="64"/>
    </row>
    <row r="130" spans="1:15" ht="12.75">
      <c r="A130" s="70" t="s">
        <v>217</v>
      </c>
      <c r="B130" s="23">
        <v>380547545</v>
      </c>
      <c r="C130" s="23">
        <v>5884000</v>
      </c>
      <c r="D130" s="23">
        <v>167490245</v>
      </c>
      <c r="E130" s="23">
        <v>0</v>
      </c>
      <c r="F130" s="23">
        <v>214</v>
      </c>
      <c r="G130" s="23">
        <v>0</v>
      </c>
      <c r="H130" s="23">
        <v>0</v>
      </c>
      <c r="I130" s="23">
        <v>6414181</v>
      </c>
      <c r="J130" s="23">
        <v>0</v>
      </c>
      <c r="K130" s="23">
        <v>2541000</v>
      </c>
      <c r="L130" s="23">
        <v>41221747</v>
      </c>
      <c r="M130" s="23">
        <v>0</v>
      </c>
      <c r="N130" s="64"/>
      <c r="O130" s="64"/>
    </row>
    <row r="131" spans="1:15" ht="12.75">
      <c r="A131" s="70" t="s">
        <v>218</v>
      </c>
      <c r="B131" s="23">
        <v>212162562</v>
      </c>
      <c r="C131" s="23">
        <v>147000000</v>
      </c>
      <c r="D131" s="23">
        <v>424429599</v>
      </c>
      <c r="E131" s="23">
        <v>51818737</v>
      </c>
      <c r="F131" s="23">
        <v>755</v>
      </c>
      <c r="G131" s="23">
        <v>0</v>
      </c>
      <c r="H131" s="23">
        <v>0</v>
      </c>
      <c r="I131" s="23">
        <v>11060185</v>
      </c>
      <c r="J131" s="23">
        <v>10400000</v>
      </c>
      <c r="K131" s="23">
        <v>22809600</v>
      </c>
      <c r="L131" s="23">
        <v>16111616</v>
      </c>
      <c r="M131" s="23">
        <v>0</v>
      </c>
      <c r="N131" s="64"/>
      <c r="O131" s="64"/>
    </row>
    <row r="132" spans="1:15" ht="12.75">
      <c r="A132" s="67" t="s">
        <v>220</v>
      </c>
      <c r="B132" s="45">
        <f>SUM(B133:B136)</f>
        <v>3660.9313575957776</v>
      </c>
      <c r="C132" s="45">
        <f aca="true" t="shared" si="57" ref="C132:M132">SUM(C133:C136)</f>
        <v>1632.1283837312321</v>
      </c>
      <c r="D132" s="45">
        <f t="shared" si="57"/>
        <v>4435.700383931879</v>
      </c>
      <c r="E132" s="45">
        <f t="shared" si="57"/>
        <v>9738.384167967088</v>
      </c>
      <c r="F132" s="45">
        <f t="shared" si="57"/>
        <v>3.461668416257926</v>
      </c>
      <c r="G132" s="45">
        <f t="shared" si="57"/>
        <v>0</v>
      </c>
      <c r="H132" s="45">
        <f t="shared" si="57"/>
        <v>0</v>
      </c>
      <c r="I132" s="45">
        <f t="shared" si="57"/>
        <v>5029.059053989489</v>
      </c>
      <c r="J132" s="45">
        <f t="shared" si="57"/>
        <v>0</v>
      </c>
      <c r="K132" s="45">
        <f t="shared" si="57"/>
        <v>3569.3737373737376</v>
      </c>
      <c r="L132" s="45">
        <f t="shared" si="57"/>
        <v>4208.826863636363</v>
      </c>
      <c r="M132" s="45">
        <f t="shared" si="57"/>
        <v>0</v>
      </c>
      <c r="N132" s="64"/>
      <c r="O132" s="64"/>
    </row>
    <row r="133" spans="1:15" ht="12.75">
      <c r="A133" s="69" t="s">
        <v>215</v>
      </c>
      <c r="B133" s="47">
        <f>IF(B123=0,0,B128/B123)</f>
        <v>1261.6461673534577</v>
      </c>
      <c r="C133" s="47">
        <f aca="true" t="shared" si="58" ref="C133:M133">IF(C123=0,0,C128/C123)</f>
        <v>503.56915756779733</v>
      </c>
      <c r="D133" s="47">
        <f t="shared" si="58"/>
        <v>1756.644373434039</v>
      </c>
      <c r="E133" s="47">
        <f t="shared" si="58"/>
        <v>6501.856149808484</v>
      </c>
      <c r="F133" s="47">
        <f t="shared" si="58"/>
        <v>0.4816419612314709</v>
      </c>
      <c r="G133" s="47">
        <f t="shared" si="58"/>
        <v>0</v>
      </c>
      <c r="H133" s="47">
        <f t="shared" si="58"/>
        <v>0</v>
      </c>
      <c r="I133" s="47">
        <f t="shared" si="58"/>
        <v>2014.230967032967</v>
      </c>
      <c r="J133" s="47">
        <f t="shared" si="58"/>
        <v>0</v>
      </c>
      <c r="K133" s="47">
        <f t="shared" si="58"/>
        <v>900</v>
      </c>
      <c r="L133" s="47">
        <f t="shared" si="58"/>
        <v>1602.3743636363636</v>
      </c>
      <c r="M133" s="47">
        <f t="shared" si="58"/>
        <v>0</v>
      </c>
      <c r="N133" s="64"/>
      <c r="O133" s="64"/>
    </row>
    <row r="134" spans="1:15" ht="12.75">
      <c r="A134" s="70" t="s">
        <v>216</v>
      </c>
      <c r="B134" s="49">
        <f>IF(B124=0,0,B129/B124)</f>
        <v>508.50132376051334</v>
      </c>
      <c r="C134" s="49">
        <f aca="true" t="shared" si="59" ref="C134:M134">IF(C124=0,0,C129/C124)</f>
        <v>329.8559977425243</v>
      </c>
      <c r="D134" s="49">
        <f t="shared" si="59"/>
        <v>255.84085833333333</v>
      </c>
      <c r="E134" s="49">
        <f t="shared" si="59"/>
        <v>2011.3249869957913</v>
      </c>
      <c r="F134" s="49">
        <f t="shared" si="59"/>
        <v>1.7148148148148148</v>
      </c>
      <c r="G134" s="49">
        <f t="shared" si="59"/>
        <v>0</v>
      </c>
      <c r="H134" s="49">
        <f t="shared" si="59"/>
        <v>0</v>
      </c>
      <c r="I134" s="49">
        <f t="shared" si="59"/>
        <v>1495.318</v>
      </c>
      <c r="J134" s="49">
        <f t="shared" si="59"/>
        <v>0</v>
      </c>
      <c r="K134" s="49">
        <f t="shared" si="59"/>
        <v>857.3737373737374</v>
      </c>
      <c r="L134" s="49">
        <f t="shared" si="59"/>
        <v>0.39054545454545453</v>
      </c>
      <c r="M134" s="49">
        <f t="shared" si="59"/>
        <v>0</v>
      </c>
      <c r="N134" s="64"/>
      <c r="O134" s="64"/>
    </row>
    <row r="135" spans="1:15" ht="12.75">
      <c r="A135" s="70" t="s">
        <v>217</v>
      </c>
      <c r="B135" s="49">
        <f>IF(B125=0,0,B130/B125)</f>
        <v>1132.2450014876524</v>
      </c>
      <c r="C135" s="49">
        <f aca="true" t="shared" si="60" ref="C135:M135">IF(C125=0,0,C130/C125)</f>
        <v>198.70322842091045</v>
      </c>
      <c r="D135" s="49">
        <f t="shared" si="60"/>
        <v>1395.7520416666666</v>
      </c>
      <c r="E135" s="49">
        <f t="shared" si="60"/>
        <v>0</v>
      </c>
      <c r="F135" s="49">
        <f t="shared" si="60"/>
        <v>0.5661375661375662</v>
      </c>
      <c r="G135" s="49">
        <f t="shared" si="60"/>
        <v>0</v>
      </c>
      <c r="H135" s="49">
        <f t="shared" si="60"/>
        <v>0</v>
      </c>
      <c r="I135" s="49">
        <f t="shared" si="60"/>
        <v>557.7548695652174</v>
      </c>
      <c r="J135" s="49">
        <f t="shared" si="60"/>
        <v>0</v>
      </c>
      <c r="K135" s="49">
        <f t="shared" si="60"/>
        <v>660</v>
      </c>
      <c r="L135" s="49">
        <f t="shared" si="60"/>
        <v>1873.7157727272727</v>
      </c>
      <c r="M135" s="49">
        <f t="shared" si="60"/>
        <v>0</v>
      </c>
      <c r="N135" s="64"/>
      <c r="O135" s="64"/>
    </row>
    <row r="136" spans="1:15" ht="12.75">
      <c r="A136" s="70" t="s">
        <v>218</v>
      </c>
      <c r="B136" s="49">
        <f>IF(B126=0,0,B131/B126)</f>
        <v>758.5388649941544</v>
      </c>
      <c r="C136" s="49">
        <f aca="true" t="shared" si="61" ref="C136:M136">IF(C126=0,0,C131/C126)</f>
        <v>600</v>
      </c>
      <c r="D136" s="49">
        <f t="shared" si="61"/>
        <v>1027.4631104978394</v>
      </c>
      <c r="E136" s="49">
        <f t="shared" si="61"/>
        <v>1225.2030311628127</v>
      </c>
      <c r="F136" s="49">
        <f t="shared" si="61"/>
        <v>0.6990740740740741</v>
      </c>
      <c r="G136" s="49">
        <f t="shared" si="61"/>
        <v>0</v>
      </c>
      <c r="H136" s="49">
        <f t="shared" si="61"/>
        <v>0</v>
      </c>
      <c r="I136" s="49">
        <f t="shared" si="61"/>
        <v>961.7552173913043</v>
      </c>
      <c r="J136" s="49">
        <f t="shared" si="61"/>
        <v>0</v>
      </c>
      <c r="K136" s="49">
        <f t="shared" si="61"/>
        <v>1152</v>
      </c>
      <c r="L136" s="49">
        <f t="shared" si="61"/>
        <v>732.3461818181818</v>
      </c>
      <c r="M136" s="49">
        <f t="shared" si="61"/>
        <v>0</v>
      </c>
      <c r="N136" s="64"/>
      <c r="O136" s="64"/>
    </row>
    <row r="137" spans="1:15" ht="25.5">
      <c r="A137" s="67" t="s">
        <v>221</v>
      </c>
      <c r="B137" s="51">
        <f>+B132*B123</f>
        <v>2489338138.9498315</v>
      </c>
      <c r="C137" s="51">
        <f aca="true" t="shared" si="62" ref="C137:M137">+C132*C123</f>
        <v>2163436768.615644</v>
      </c>
      <c r="D137" s="51">
        <f t="shared" si="62"/>
        <v>1832321293.0965002</v>
      </c>
      <c r="E137" s="51">
        <f t="shared" si="62"/>
        <v>411875220</v>
      </c>
      <c r="F137" s="51">
        <f t="shared" si="62"/>
        <v>45538.24801587302</v>
      </c>
      <c r="G137" s="51">
        <f t="shared" si="62"/>
        <v>0</v>
      </c>
      <c r="H137" s="51">
        <f t="shared" si="62"/>
        <v>0</v>
      </c>
      <c r="I137" s="51">
        <f t="shared" si="62"/>
        <v>228822186.95652175</v>
      </c>
      <c r="J137" s="51">
        <f t="shared" si="62"/>
        <v>0</v>
      </c>
      <c r="K137" s="51">
        <f t="shared" si="62"/>
        <v>70673600</v>
      </c>
      <c r="L137" s="51">
        <f t="shared" si="62"/>
        <v>92594190.99999999</v>
      </c>
      <c r="M137" s="51">
        <f t="shared" si="62"/>
        <v>0</v>
      </c>
      <c r="N137" s="64"/>
      <c r="O137" s="64"/>
    </row>
    <row r="138" spans="1:15" ht="25.5">
      <c r="A138" s="68" t="s">
        <v>222</v>
      </c>
      <c r="B138" s="53">
        <v>1568990934</v>
      </c>
      <c r="C138" s="53">
        <v>912223425</v>
      </c>
      <c r="D138" s="53">
        <v>1454612117</v>
      </c>
      <c r="E138" s="53">
        <v>416538907</v>
      </c>
      <c r="F138" s="53">
        <v>26298</v>
      </c>
      <c r="G138" s="53">
        <v>0</v>
      </c>
      <c r="H138" s="53">
        <v>0</v>
      </c>
      <c r="I138" s="53">
        <v>52523667</v>
      </c>
      <c r="J138" s="53">
        <v>52000000</v>
      </c>
      <c r="K138" s="53">
        <v>60146600</v>
      </c>
      <c r="L138" s="53">
        <v>-114907756</v>
      </c>
      <c r="M138" s="53">
        <v>0</v>
      </c>
      <c r="N138" s="64"/>
      <c r="O138" s="64"/>
    </row>
    <row r="139" spans="1:15" ht="12.75">
      <c r="A139" s="69" t="s">
        <v>223</v>
      </c>
      <c r="B139" s="21">
        <v>2181182000</v>
      </c>
      <c r="C139" s="21">
        <v>2864065000</v>
      </c>
      <c r="D139" s="21">
        <v>1654390000</v>
      </c>
      <c r="E139" s="21">
        <v>600889000</v>
      </c>
      <c r="F139" s="21">
        <v>68291000</v>
      </c>
      <c r="G139" s="21">
        <v>82794000</v>
      </c>
      <c r="H139" s="21">
        <v>245760000</v>
      </c>
      <c r="I139" s="21">
        <v>259185000</v>
      </c>
      <c r="J139" s="21">
        <v>95613000</v>
      </c>
      <c r="K139" s="21">
        <v>121466000</v>
      </c>
      <c r="L139" s="21">
        <v>168320000</v>
      </c>
      <c r="M139" s="21">
        <v>184842000</v>
      </c>
      <c r="N139" s="64"/>
      <c r="O139" s="64"/>
    </row>
    <row r="140" spans="1:15" ht="12.75">
      <c r="A140" s="71" t="s">
        <v>224</v>
      </c>
      <c r="B140" s="62" t="str">
        <f>IF(B10&gt;0,"Funded","Unfunded")</f>
        <v>Funded</v>
      </c>
      <c r="C140" s="62" t="str">
        <f aca="true" t="shared" si="63" ref="C140:M140">IF(C10&gt;0,"Funded","Unfunded")</f>
        <v>Unfunded</v>
      </c>
      <c r="D140" s="62" t="str">
        <f t="shared" si="63"/>
        <v>Unfunded</v>
      </c>
      <c r="E140" s="62" t="str">
        <f t="shared" si="63"/>
        <v>Funded</v>
      </c>
      <c r="F140" s="62" t="str">
        <f t="shared" si="63"/>
        <v>Funded</v>
      </c>
      <c r="G140" s="62" t="str">
        <f t="shared" si="63"/>
        <v>Funded</v>
      </c>
      <c r="H140" s="62" t="str">
        <f t="shared" si="63"/>
        <v>Funded</v>
      </c>
      <c r="I140" s="62" t="str">
        <f t="shared" si="63"/>
        <v>Unfunded</v>
      </c>
      <c r="J140" s="62" t="str">
        <f t="shared" si="63"/>
        <v>Funded</v>
      </c>
      <c r="K140" s="62" t="str">
        <f t="shared" si="63"/>
        <v>Funded</v>
      </c>
      <c r="L140" s="62" t="str">
        <f t="shared" si="63"/>
        <v>Funded</v>
      </c>
      <c r="M140" s="62" t="str">
        <f t="shared" si="63"/>
        <v>Funded</v>
      </c>
      <c r="N140" s="64"/>
      <c r="O140" s="64"/>
    </row>
    <row r="141" spans="1:13" ht="12.75" hidden="1">
      <c r="A141" s="55" t="s">
        <v>225</v>
      </c>
      <c r="B141" s="56">
        <v>23133485718</v>
      </c>
      <c r="C141" s="56">
        <v>35133258305</v>
      </c>
      <c r="D141" s="56">
        <v>20583936610</v>
      </c>
      <c r="E141" s="56">
        <v>3788283741</v>
      </c>
      <c r="F141" s="56">
        <v>693223106</v>
      </c>
      <c r="G141" s="56">
        <v>407303492</v>
      </c>
      <c r="H141" s="56">
        <v>94988004</v>
      </c>
      <c r="I141" s="56">
        <v>1925093243</v>
      </c>
      <c r="J141" s="56">
        <v>762695848</v>
      </c>
      <c r="K141" s="56">
        <v>320793022</v>
      </c>
      <c r="L141" s="56">
        <v>742392999</v>
      </c>
      <c r="M141" s="56">
        <v>86816028</v>
      </c>
    </row>
    <row r="142" spans="1:13" ht="12.75" hidden="1">
      <c r="A142" s="57" t="s">
        <v>226</v>
      </c>
      <c r="B142" s="23">
        <v>23721753355</v>
      </c>
      <c r="C142" s="23">
        <v>33051322550</v>
      </c>
      <c r="D142" s="23">
        <v>21262997551</v>
      </c>
      <c r="E142" s="23">
        <v>4372745406</v>
      </c>
      <c r="F142" s="23">
        <v>699786662</v>
      </c>
      <c r="G142" s="23">
        <v>478602889</v>
      </c>
      <c r="H142" s="23">
        <v>9525175</v>
      </c>
      <c r="I142" s="23">
        <v>1802152930</v>
      </c>
      <c r="J142" s="23">
        <v>760863995</v>
      </c>
      <c r="K142" s="23">
        <v>367173579</v>
      </c>
      <c r="L142" s="23">
        <v>774955002</v>
      </c>
      <c r="M142" s="23">
        <v>5959554</v>
      </c>
    </row>
    <row r="143" spans="1:13" ht="12.75" hidden="1">
      <c r="A143" s="57" t="s">
        <v>227</v>
      </c>
      <c r="B143" s="23">
        <v>2474566750</v>
      </c>
      <c r="C143" s="23">
        <v>4116973000</v>
      </c>
      <c r="D143" s="23">
        <v>1291992506</v>
      </c>
      <c r="E143" s="23">
        <v>309056433</v>
      </c>
      <c r="F143" s="23">
        <v>86644858</v>
      </c>
      <c r="G143" s="23">
        <v>17932922</v>
      </c>
      <c r="H143" s="23">
        <v>85362825</v>
      </c>
      <c r="I143" s="23">
        <v>116647768</v>
      </c>
      <c r="J143" s="23">
        <v>63703736</v>
      </c>
      <c r="K143" s="23">
        <v>16009700</v>
      </c>
      <c r="L143" s="23">
        <v>107699276</v>
      </c>
      <c r="M143" s="23">
        <v>80856939</v>
      </c>
    </row>
    <row r="144" spans="1:13" ht="12.75" hidden="1">
      <c r="A144" s="57" t="s">
        <v>228</v>
      </c>
      <c r="B144" s="23">
        <v>5754206615</v>
      </c>
      <c r="C144" s="23">
        <v>7595787284</v>
      </c>
      <c r="D144" s="23">
        <v>1918010021</v>
      </c>
      <c r="E144" s="23">
        <v>155427606</v>
      </c>
      <c r="F144" s="23">
        <v>37773886</v>
      </c>
      <c r="G144" s="23">
        <v>21389909</v>
      </c>
      <c r="H144" s="23">
        <v>19193980</v>
      </c>
      <c r="I144" s="23">
        <v>63776221</v>
      </c>
      <c r="J144" s="23">
        <v>21589397</v>
      </c>
      <c r="K144" s="23">
        <v>497399</v>
      </c>
      <c r="L144" s="23">
        <v>140140000</v>
      </c>
      <c r="M144" s="23">
        <v>169183275</v>
      </c>
    </row>
    <row r="145" spans="1:13" ht="12.75" hidden="1">
      <c r="A145" s="57" t="s">
        <v>229</v>
      </c>
      <c r="B145" s="23">
        <v>4960804492</v>
      </c>
      <c r="C145" s="23">
        <v>13971505007</v>
      </c>
      <c r="D145" s="23">
        <v>5041702839</v>
      </c>
      <c r="E145" s="23">
        <v>326022692</v>
      </c>
      <c r="F145" s="23">
        <v>124443004</v>
      </c>
      <c r="G145" s="23">
        <v>61634416</v>
      </c>
      <c r="H145" s="23">
        <v>53596559</v>
      </c>
      <c r="I145" s="23">
        <v>420891140</v>
      </c>
      <c r="J145" s="23">
        <v>110000000</v>
      </c>
      <c r="K145" s="23">
        <v>23506000</v>
      </c>
      <c r="L145" s="23">
        <v>257604000</v>
      </c>
      <c r="M145" s="23">
        <v>37522628</v>
      </c>
    </row>
    <row r="146" spans="1:13" ht="12.75" hidden="1">
      <c r="A146" s="57" t="s">
        <v>230</v>
      </c>
      <c r="B146" s="23">
        <v>4521925968</v>
      </c>
      <c r="C146" s="23">
        <v>5494860546</v>
      </c>
      <c r="D146" s="23">
        <v>2857768265</v>
      </c>
      <c r="E146" s="23">
        <v>307588106</v>
      </c>
      <c r="F146" s="23">
        <v>153021686</v>
      </c>
      <c r="G146" s="23">
        <v>46505322</v>
      </c>
      <c r="H146" s="23">
        <v>0</v>
      </c>
      <c r="I146" s="23">
        <v>362221707</v>
      </c>
      <c r="J146" s="23">
        <v>49070506</v>
      </c>
      <c r="K146" s="23">
        <v>244186334</v>
      </c>
      <c r="L146" s="23">
        <v>191704000</v>
      </c>
      <c r="M146" s="23">
        <v>26248308</v>
      </c>
    </row>
    <row r="147" spans="1:13" ht="12.75" hidden="1">
      <c r="A147" s="57" t="s">
        <v>231</v>
      </c>
      <c r="B147" s="23">
        <v>486351171</v>
      </c>
      <c r="C147" s="23">
        <v>4649675145</v>
      </c>
      <c r="D147" s="23">
        <v>720977637</v>
      </c>
      <c r="E147" s="23">
        <v>104450275</v>
      </c>
      <c r="F147" s="23">
        <v>16257996</v>
      </c>
      <c r="G147" s="23">
        <v>5621017</v>
      </c>
      <c r="H147" s="23">
        <v>35893000</v>
      </c>
      <c r="I147" s="23">
        <v>56455372</v>
      </c>
      <c r="J147" s="23">
        <v>10896193</v>
      </c>
      <c r="K147" s="23">
        <v>0</v>
      </c>
      <c r="L147" s="23">
        <v>69752000</v>
      </c>
      <c r="M147" s="23">
        <v>0</v>
      </c>
    </row>
    <row r="148" spans="1:13" ht="12.75" hidden="1">
      <c r="A148" s="57" t="s">
        <v>232</v>
      </c>
      <c r="B148" s="23">
        <v>2477000</v>
      </c>
      <c r="C148" s="23">
        <v>117006251</v>
      </c>
      <c r="D148" s="23">
        <v>161230113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95111000</v>
      </c>
      <c r="K148" s="23">
        <v>0</v>
      </c>
      <c r="L148" s="23">
        <v>0</v>
      </c>
      <c r="M148" s="23">
        <v>0</v>
      </c>
    </row>
    <row r="149" spans="1:13" ht="12.75" hidden="1">
      <c r="A149" s="57" t="s">
        <v>233</v>
      </c>
      <c r="B149" s="23">
        <v>2847623657</v>
      </c>
      <c r="C149" s="23">
        <v>3578540731</v>
      </c>
      <c r="D149" s="23">
        <v>1074348219</v>
      </c>
      <c r="E149" s="23">
        <v>0</v>
      </c>
      <c r="F149" s="23">
        <v>61115581</v>
      </c>
      <c r="G149" s="23">
        <v>0</v>
      </c>
      <c r="H149" s="23">
        <v>0</v>
      </c>
      <c r="I149" s="23">
        <v>142219970</v>
      </c>
      <c r="J149" s="23">
        <v>0</v>
      </c>
      <c r="K149" s="23">
        <v>0</v>
      </c>
      <c r="L149" s="23">
        <v>0</v>
      </c>
      <c r="M149" s="23">
        <v>22000000</v>
      </c>
    </row>
    <row r="150" spans="1:13" ht="12.75" hidden="1">
      <c r="A150" s="57" t="s">
        <v>234</v>
      </c>
      <c r="B150" s="23">
        <v>20668551754</v>
      </c>
      <c r="C150" s="23">
        <v>30557759095</v>
      </c>
      <c r="D150" s="23">
        <v>19234778708</v>
      </c>
      <c r="E150" s="23">
        <v>3323711369</v>
      </c>
      <c r="F150" s="23">
        <v>637372737</v>
      </c>
      <c r="G150" s="23">
        <v>382564044</v>
      </c>
      <c r="H150" s="23">
        <v>265479257</v>
      </c>
      <c r="I150" s="23">
        <v>1799623974</v>
      </c>
      <c r="J150" s="23">
        <v>676542779</v>
      </c>
      <c r="K150" s="23">
        <v>381389659</v>
      </c>
      <c r="L150" s="23">
        <v>793747582</v>
      </c>
      <c r="M150" s="23">
        <v>188550413</v>
      </c>
    </row>
    <row r="151" spans="1:13" ht="12.75" hidden="1">
      <c r="A151" s="57" t="s">
        <v>235</v>
      </c>
      <c r="B151" s="23">
        <v>1435562441</v>
      </c>
      <c r="C151" s="23">
        <v>2135425000</v>
      </c>
      <c r="D151" s="23">
        <v>1063227742</v>
      </c>
      <c r="E151" s="23">
        <v>772220200</v>
      </c>
      <c r="F151" s="23">
        <v>85368000</v>
      </c>
      <c r="G151" s="23">
        <v>61344597</v>
      </c>
      <c r="H151" s="23">
        <v>0</v>
      </c>
      <c r="I151" s="23">
        <v>109675195</v>
      </c>
      <c r="J151" s="23">
        <v>22410000</v>
      </c>
      <c r="K151" s="23">
        <v>25000000</v>
      </c>
      <c r="L151" s="23">
        <v>96589370</v>
      </c>
      <c r="M151" s="23">
        <v>0</v>
      </c>
    </row>
    <row r="152" spans="1:13" ht="12.75" hidden="1">
      <c r="A152" s="57" t="s">
        <v>236</v>
      </c>
      <c r="B152" s="23">
        <v>5573596559</v>
      </c>
      <c r="C152" s="23">
        <v>6721273529</v>
      </c>
      <c r="D152" s="23">
        <v>4224129862</v>
      </c>
      <c r="E152" s="23">
        <v>731985541</v>
      </c>
      <c r="F152" s="23">
        <v>124087429</v>
      </c>
      <c r="G152" s="23">
        <v>99092108</v>
      </c>
      <c r="H152" s="23">
        <v>67394549</v>
      </c>
      <c r="I152" s="23">
        <v>385621557</v>
      </c>
      <c r="J152" s="23">
        <v>170570206</v>
      </c>
      <c r="K152" s="23">
        <v>21100000</v>
      </c>
      <c r="L152" s="23">
        <v>152100104</v>
      </c>
      <c r="M152" s="23">
        <v>92184171</v>
      </c>
    </row>
    <row r="153" spans="1:13" ht="12.75" hidden="1">
      <c r="A153" s="57" t="s">
        <v>237</v>
      </c>
      <c r="B153" s="23">
        <v>40</v>
      </c>
      <c r="C153" s="23">
        <v>40</v>
      </c>
      <c r="D153" s="23">
        <v>81</v>
      </c>
      <c r="E153" s="23">
        <v>40</v>
      </c>
      <c r="F153" s="23">
        <v>40</v>
      </c>
      <c r="G153" s="23">
        <v>40</v>
      </c>
      <c r="H153" s="23">
        <v>40</v>
      </c>
      <c r="I153" s="23">
        <v>40</v>
      </c>
      <c r="J153" s="23">
        <v>40</v>
      </c>
      <c r="K153" s="23">
        <v>40</v>
      </c>
      <c r="L153" s="23">
        <v>40</v>
      </c>
      <c r="M153" s="23">
        <v>40</v>
      </c>
    </row>
    <row r="154" spans="1:13" ht="12.75" hidden="1">
      <c r="A154" s="57" t="s">
        <v>238</v>
      </c>
      <c r="B154" s="23">
        <v>26310700762</v>
      </c>
      <c r="C154" s="23">
        <v>38844218000</v>
      </c>
      <c r="D154" s="23">
        <v>24939484039</v>
      </c>
      <c r="E154" s="23">
        <v>4708535688</v>
      </c>
      <c r="F154" s="23">
        <v>739384683</v>
      </c>
      <c r="G154" s="23">
        <v>546168132</v>
      </c>
      <c r="H154" s="23">
        <v>348845663</v>
      </c>
      <c r="I154" s="23">
        <v>2001307949</v>
      </c>
      <c r="J154" s="23">
        <v>939819056</v>
      </c>
      <c r="K154" s="23">
        <v>474256880</v>
      </c>
      <c r="L154" s="23">
        <v>1170174982</v>
      </c>
      <c r="M154" s="23">
        <v>287987001</v>
      </c>
    </row>
    <row r="155" spans="1:13" ht="12.75" hidden="1">
      <c r="A155" s="57" t="s">
        <v>239</v>
      </c>
      <c r="B155" s="23">
        <v>4307780339</v>
      </c>
      <c r="C155" s="23">
        <v>7518682000</v>
      </c>
      <c r="D155" s="23">
        <v>5236387300</v>
      </c>
      <c r="E155" s="23">
        <v>605050211</v>
      </c>
      <c r="F155" s="23">
        <v>145986409</v>
      </c>
      <c r="G155" s="23">
        <v>85591575</v>
      </c>
      <c r="H155" s="23">
        <v>0</v>
      </c>
      <c r="I155" s="23">
        <v>368043577</v>
      </c>
      <c r="J155" s="23">
        <v>119830631</v>
      </c>
      <c r="K155" s="23">
        <v>67018180</v>
      </c>
      <c r="L155" s="23">
        <v>151228924</v>
      </c>
      <c r="M155" s="23">
        <v>0</v>
      </c>
    </row>
    <row r="156" spans="1:13" ht="12.75" hidden="1">
      <c r="A156" s="57" t="s">
        <v>240</v>
      </c>
      <c r="B156" s="23">
        <v>4025720996</v>
      </c>
      <c r="C156" s="23">
        <v>7610948000</v>
      </c>
      <c r="D156" s="23">
        <v>4888153500</v>
      </c>
      <c r="E156" s="23">
        <v>539000000</v>
      </c>
      <c r="F156" s="23">
        <v>130588389</v>
      </c>
      <c r="G156" s="23">
        <v>73200000</v>
      </c>
      <c r="H156" s="23">
        <v>0</v>
      </c>
      <c r="I156" s="23">
        <v>316405570</v>
      </c>
      <c r="J156" s="23">
        <v>112731753</v>
      </c>
      <c r="K156" s="23">
        <v>62195000</v>
      </c>
      <c r="L156" s="23">
        <v>293355761</v>
      </c>
      <c r="M156" s="23">
        <v>0</v>
      </c>
    </row>
    <row r="157" spans="1:13" ht="12.75" hidden="1">
      <c r="A157" s="57" t="s">
        <v>241</v>
      </c>
      <c r="B157" s="23">
        <v>13153808325</v>
      </c>
      <c r="C157" s="23">
        <v>15015734550</v>
      </c>
      <c r="D157" s="23">
        <v>10518071300</v>
      </c>
      <c r="E157" s="23">
        <v>2038452338</v>
      </c>
      <c r="F157" s="23">
        <v>312005562</v>
      </c>
      <c r="G157" s="23">
        <v>244749511</v>
      </c>
      <c r="H157" s="23">
        <v>0</v>
      </c>
      <c r="I157" s="23">
        <v>904354032</v>
      </c>
      <c r="J157" s="23">
        <v>461783800</v>
      </c>
      <c r="K157" s="23">
        <v>99475506</v>
      </c>
      <c r="L157" s="23">
        <v>247251753</v>
      </c>
      <c r="M157" s="23">
        <v>0</v>
      </c>
    </row>
    <row r="158" spans="1:13" ht="12.75" hidden="1">
      <c r="A158" s="57" t="s">
        <v>242</v>
      </c>
      <c r="B158" s="23">
        <v>11717499438</v>
      </c>
      <c r="C158" s="23">
        <v>13573620000</v>
      </c>
      <c r="D158" s="23">
        <v>9714754500</v>
      </c>
      <c r="E158" s="23">
        <v>1977314037</v>
      </c>
      <c r="F158" s="23">
        <v>273688000</v>
      </c>
      <c r="G158" s="23">
        <v>240833754</v>
      </c>
      <c r="H158" s="23">
        <v>0</v>
      </c>
      <c r="I158" s="23">
        <v>833172048</v>
      </c>
      <c r="J158" s="23">
        <v>411572014</v>
      </c>
      <c r="K158" s="23">
        <v>86500440</v>
      </c>
      <c r="L158" s="23">
        <v>238920000</v>
      </c>
      <c r="M158" s="23">
        <v>0</v>
      </c>
    </row>
    <row r="159" spans="1:13" ht="12.75" hidden="1">
      <c r="A159" s="57" t="s">
        <v>243</v>
      </c>
      <c r="B159" s="23">
        <v>3437869714</v>
      </c>
      <c r="C159" s="23">
        <v>5121389000</v>
      </c>
      <c r="D159" s="23">
        <v>3457066935</v>
      </c>
      <c r="E159" s="23">
        <v>1074220881</v>
      </c>
      <c r="F159" s="23">
        <v>171379553</v>
      </c>
      <c r="G159" s="23">
        <v>95126893</v>
      </c>
      <c r="H159" s="23">
        <v>0</v>
      </c>
      <c r="I159" s="23">
        <v>257054258</v>
      </c>
      <c r="J159" s="23">
        <v>97197272</v>
      </c>
      <c r="K159" s="23">
        <v>138232812</v>
      </c>
      <c r="L159" s="23">
        <v>284066636</v>
      </c>
      <c r="M159" s="23">
        <v>0</v>
      </c>
    </row>
    <row r="160" spans="1:13" ht="12.75" hidden="1">
      <c r="A160" s="57" t="s">
        <v>244</v>
      </c>
      <c r="B160" s="23">
        <v>2867860972</v>
      </c>
      <c r="C160" s="23">
        <v>4618593000</v>
      </c>
      <c r="D160" s="23">
        <v>3071955025</v>
      </c>
      <c r="E160" s="23">
        <v>946898475</v>
      </c>
      <c r="F160" s="23">
        <v>146112000</v>
      </c>
      <c r="G160" s="23">
        <v>73093161</v>
      </c>
      <c r="H160" s="23">
        <v>0</v>
      </c>
      <c r="I160" s="23">
        <v>229868373</v>
      </c>
      <c r="J160" s="23">
        <v>124660688</v>
      </c>
      <c r="K160" s="23">
        <v>111632400</v>
      </c>
      <c r="L160" s="23">
        <v>258285000</v>
      </c>
      <c r="M160" s="23">
        <v>0</v>
      </c>
    </row>
    <row r="161" spans="1:13" ht="12.75" hidden="1">
      <c r="A161" s="57" t="s">
        <v>245</v>
      </c>
      <c r="B161" s="23">
        <v>23653695495</v>
      </c>
      <c r="C161" s="23">
        <v>32749910550</v>
      </c>
      <c r="D161" s="23">
        <v>21150090785</v>
      </c>
      <c r="E161" s="23">
        <v>4357114608</v>
      </c>
      <c r="F161" s="23">
        <v>698382662</v>
      </c>
      <c r="G161" s="23">
        <v>474997566</v>
      </c>
      <c r="H161" s="23">
        <v>0</v>
      </c>
      <c r="I161" s="23">
        <v>1798705663</v>
      </c>
      <c r="J161" s="23">
        <v>757932099</v>
      </c>
      <c r="K161" s="23">
        <v>366786490</v>
      </c>
      <c r="L161" s="23">
        <v>773882810</v>
      </c>
      <c r="M161" s="23">
        <v>4012633</v>
      </c>
    </row>
    <row r="162" spans="1:13" ht="12.75" hidden="1">
      <c r="A162" s="57" t="s">
        <v>246</v>
      </c>
      <c r="B162" s="23">
        <v>21025063107</v>
      </c>
      <c r="C162" s="23">
        <v>30147576000</v>
      </c>
      <c r="D162" s="23">
        <v>19408995565</v>
      </c>
      <c r="E162" s="23">
        <v>3921161018</v>
      </c>
      <c r="F162" s="23">
        <v>610251389</v>
      </c>
      <c r="G162" s="23">
        <v>434498992</v>
      </c>
      <c r="H162" s="23">
        <v>0</v>
      </c>
      <c r="I162" s="23">
        <v>1628952190</v>
      </c>
      <c r="J162" s="23">
        <v>729041916</v>
      </c>
      <c r="K162" s="23">
        <v>291490840</v>
      </c>
      <c r="L162" s="23">
        <v>880115404</v>
      </c>
      <c r="M162" s="23">
        <v>4683021</v>
      </c>
    </row>
    <row r="163" spans="1:13" ht="12.75" hidden="1">
      <c r="A163" s="57" t="s">
        <v>247</v>
      </c>
      <c r="B163" s="23">
        <v>2936433820</v>
      </c>
      <c r="C163" s="23">
        <v>6185385000</v>
      </c>
      <c r="D163" s="23">
        <v>3670241004</v>
      </c>
      <c r="E163" s="23">
        <v>669758793</v>
      </c>
      <c r="F163" s="23">
        <v>88565257</v>
      </c>
      <c r="G163" s="23">
        <v>101502632</v>
      </c>
      <c r="H163" s="23">
        <v>262738000</v>
      </c>
      <c r="I163" s="23">
        <v>274719886</v>
      </c>
      <c r="J163" s="23">
        <v>114354720</v>
      </c>
      <c r="K163" s="23">
        <v>191625550</v>
      </c>
      <c r="L163" s="23">
        <v>183241398</v>
      </c>
      <c r="M163" s="23">
        <v>204434910</v>
      </c>
    </row>
    <row r="164" spans="1:13" ht="12.75" hidden="1">
      <c r="A164" s="57" t="s">
        <v>248</v>
      </c>
      <c r="B164" s="23">
        <v>2683115344</v>
      </c>
      <c r="C164" s="23">
        <v>5690916000</v>
      </c>
      <c r="D164" s="23">
        <v>3174408229</v>
      </c>
      <c r="E164" s="23">
        <v>669140122</v>
      </c>
      <c r="F164" s="23">
        <v>77118902</v>
      </c>
      <c r="G164" s="23">
        <v>91363621</v>
      </c>
      <c r="H164" s="23">
        <v>251597000</v>
      </c>
      <c r="I164" s="23">
        <v>250984100</v>
      </c>
      <c r="J164" s="23">
        <v>131725281</v>
      </c>
      <c r="K164" s="23">
        <v>125884000</v>
      </c>
      <c r="L164" s="23">
        <v>187077084</v>
      </c>
      <c r="M164" s="23">
        <v>190259000</v>
      </c>
    </row>
    <row r="165" spans="1:13" ht="12.75" hidden="1">
      <c r="A165" s="57" t="s">
        <v>249</v>
      </c>
      <c r="B165" s="23">
        <v>1975555521</v>
      </c>
      <c r="C165" s="23">
        <v>2741915000</v>
      </c>
      <c r="D165" s="23">
        <v>2453159682</v>
      </c>
      <c r="E165" s="23">
        <v>401586560</v>
      </c>
      <c r="F165" s="23">
        <v>50510000</v>
      </c>
      <c r="G165" s="23">
        <v>35629000</v>
      </c>
      <c r="H165" s="23">
        <v>0</v>
      </c>
      <c r="I165" s="23">
        <v>141156739</v>
      </c>
      <c r="J165" s="23">
        <v>66861000</v>
      </c>
      <c r="K165" s="23">
        <v>0</v>
      </c>
      <c r="L165" s="23">
        <v>76008000</v>
      </c>
      <c r="M165" s="23">
        <v>12204000</v>
      </c>
    </row>
    <row r="166" spans="1:13" ht="12.75" hidden="1">
      <c r="A166" s="57" t="s">
        <v>250</v>
      </c>
      <c r="B166" s="23">
        <v>2003181134</v>
      </c>
      <c r="C166" s="23">
        <v>2654718000</v>
      </c>
      <c r="D166" s="23">
        <v>2544400000</v>
      </c>
      <c r="E166" s="23">
        <v>266010788</v>
      </c>
      <c r="F166" s="23">
        <v>31236000</v>
      </c>
      <c r="G166" s="23">
        <v>32037000</v>
      </c>
      <c r="H166" s="23">
        <v>0</v>
      </c>
      <c r="I166" s="23">
        <v>122012129</v>
      </c>
      <c r="J166" s="23">
        <v>0</v>
      </c>
      <c r="K166" s="23">
        <v>-16760000</v>
      </c>
      <c r="L166" s="23">
        <v>218503000</v>
      </c>
      <c r="M166" s="23">
        <v>0</v>
      </c>
    </row>
    <row r="167" spans="1:13" ht="12.75" hidden="1">
      <c r="A167" s="57" t="s">
        <v>251</v>
      </c>
      <c r="B167" s="23">
        <v>26194817482</v>
      </c>
      <c r="C167" s="23">
        <v>36783121329</v>
      </c>
      <c r="D167" s="23">
        <v>23839955761</v>
      </c>
      <c r="E167" s="23">
        <v>4566121131</v>
      </c>
      <c r="F167" s="23">
        <v>828153154</v>
      </c>
      <c r="G167" s="23">
        <v>544209329</v>
      </c>
      <c r="H167" s="23">
        <v>348805275</v>
      </c>
      <c r="I167" s="23">
        <v>2370407667</v>
      </c>
      <c r="J167" s="23">
        <v>994729004</v>
      </c>
      <c r="K167" s="23">
        <v>569895964</v>
      </c>
      <c r="L167" s="23">
        <v>1246494544</v>
      </c>
      <c r="M167" s="23">
        <v>282901197</v>
      </c>
    </row>
    <row r="168" spans="1:13" ht="12.75" hidden="1">
      <c r="A168" s="57" t="s">
        <v>252</v>
      </c>
      <c r="B168" s="23">
        <v>5947487359</v>
      </c>
      <c r="C168" s="23">
        <v>9580796000</v>
      </c>
      <c r="D168" s="23">
        <v>7058527191</v>
      </c>
      <c r="E168" s="23">
        <v>956406969</v>
      </c>
      <c r="F168" s="23">
        <v>218911756</v>
      </c>
      <c r="G168" s="23">
        <v>137425433</v>
      </c>
      <c r="H168" s="23">
        <v>210039698</v>
      </c>
      <c r="I168" s="23">
        <v>576304490</v>
      </c>
      <c r="J168" s="23">
        <v>244291645</v>
      </c>
      <c r="K168" s="23">
        <v>148900131</v>
      </c>
      <c r="L168" s="23">
        <v>290898998</v>
      </c>
      <c r="M168" s="23">
        <v>169429222</v>
      </c>
    </row>
    <row r="169" spans="1:13" ht="12.75" hidden="1">
      <c r="A169" s="57" t="s">
        <v>253</v>
      </c>
      <c r="B169" s="23">
        <v>5446787652</v>
      </c>
      <c r="C169" s="23">
        <v>8740591768</v>
      </c>
      <c r="D169" s="23">
        <v>6599934768</v>
      </c>
      <c r="E169" s="23">
        <v>918944935</v>
      </c>
      <c r="F169" s="23">
        <v>186356469</v>
      </c>
      <c r="G169" s="23">
        <v>147508907</v>
      </c>
      <c r="H169" s="23">
        <v>207216301</v>
      </c>
      <c r="I169" s="23">
        <v>570351573</v>
      </c>
      <c r="J169" s="23">
        <v>231717704</v>
      </c>
      <c r="K169" s="23">
        <v>136495000</v>
      </c>
      <c r="L169" s="23">
        <v>345157648</v>
      </c>
      <c r="M169" s="23">
        <v>185702943</v>
      </c>
    </row>
    <row r="170" spans="1:13" ht="12.75" hidden="1">
      <c r="A170" s="57" t="s">
        <v>254</v>
      </c>
      <c r="B170" s="23">
        <v>402178338</v>
      </c>
      <c r="C170" s="23">
        <v>340151541</v>
      </c>
      <c r="D170" s="23">
        <v>189996216</v>
      </c>
      <c r="E170" s="23">
        <v>29971403</v>
      </c>
      <c r="F170" s="23">
        <v>9537000</v>
      </c>
      <c r="G170" s="23">
        <v>2753474</v>
      </c>
      <c r="H170" s="23">
        <v>4570408</v>
      </c>
      <c r="I170" s="23">
        <v>23891871</v>
      </c>
      <c r="J170" s="23">
        <v>0</v>
      </c>
      <c r="K170" s="23">
        <v>0</v>
      </c>
      <c r="L170" s="23">
        <v>15508785</v>
      </c>
      <c r="M170" s="23">
        <v>5135892</v>
      </c>
    </row>
    <row r="171" spans="1:13" ht="12.75" hidden="1">
      <c r="A171" s="57" t="s">
        <v>255</v>
      </c>
      <c r="B171" s="23">
        <v>8709054846</v>
      </c>
      <c r="C171" s="23">
        <v>10599183000</v>
      </c>
      <c r="D171" s="23">
        <v>6804972100</v>
      </c>
      <c r="E171" s="23">
        <v>1517352538</v>
      </c>
      <c r="F171" s="23">
        <v>220500000</v>
      </c>
      <c r="G171" s="23">
        <v>177520000</v>
      </c>
      <c r="H171" s="23">
        <v>0</v>
      </c>
      <c r="I171" s="23">
        <v>628186722</v>
      </c>
      <c r="J171" s="23">
        <v>309451917</v>
      </c>
      <c r="K171" s="23">
        <v>81924000</v>
      </c>
      <c r="L171" s="23">
        <v>194835491</v>
      </c>
      <c r="M171" s="23">
        <v>0</v>
      </c>
    </row>
    <row r="172" spans="1:13" ht="12.75" hidden="1">
      <c r="A172" s="57" t="s">
        <v>256</v>
      </c>
      <c r="B172" s="23">
        <v>7623482378</v>
      </c>
      <c r="C172" s="23">
        <v>9124840000</v>
      </c>
      <c r="D172" s="23">
        <v>6457147800</v>
      </c>
      <c r="E172" s="23">
        <v>1431467525</v>
      </c>
      <c r="F172" s="23">
        <v>190462234</v>
      </c>
      <c r="G172" s="23">
        <v>156969000</v>
      </c>
      <c r="H172" s="23">
        <v>0</v>
      </c>
      <c r="I172" s="23">
        <v>556243635</v>
      </c>
      <c r="J172" s="23">
        <v>285855069</v>
      </c>
      <c r="K172" s="23">
        <v>75073536</v>
      </c>
      <c r="L172" s="23">
        <v>139577576</v>
      </c>
      <c r="M172" s="23">
        <v>0</v>
      </c>
    </row>
    <row r="173" spans="1:13" ht="12.75" hidden="1">
      <c r="A173" s="57" t="s">
        <v>257</v>
      </c>
      <c r="B173" s="23">
        <v>2548725198</v>
      </c>
      <c r="C173" s="23">
        <v>2328105600</v>
      </c>
      <c r="D173" s="23">
        <v>1990145644</v>
      </c>
      <c r="E173" s="23">
        <v>655722324</v>
      </c>
      <c r="F173" s="23">
        <v>99990000</v>
      </c>
      <c r="G173" s="23">
        <v>43500000</v>
      </c>
      <c r="H173" s="23">
        <v>0</v>
      </c>
      <c r="I173" s="23">
        <v>219025625</v>
      </c>
      <c r="J173" s="23">
        <v>62839432</v>
      </c>
      <c r="K173" s="23">
        <v>111809448</v>
      </c>
      <c r="L173" s="23">
        <v>197554939</v>
      </c>
      <c r="M173" s="23">
        <v>0</v>
      </c>
    </row>
    <row r="174" spans="1:13" ht="12.75" hidden="1">
      <c r="A174" s="57" t="s">
        <v>258</v>
      </c>
      <c r="B174" s="23">
        <v>2153920465</v>
      </c>
      <c r="C174" s="23">
        <v>2011818000</v>
      </c>
      <c r="D174" s="23">
        <v>1672122236</v>
      </c>
      <c r="E174" s="23">
        <v>518775166</v>
      </c>
      <c r="F174" s="23">
        <v>88109600</v>
      </c>
      <c r="G174" s="23">
        <v>41831000</v>
      </c>
      <c r="H174" s="23">
        <v>0</v>
      </c>
      <c r="I174" s="23">
        <v>193908843</v>
      </c>
      <c r="J174" s="23">
        <v>53912138</v>
      </c>
      <c r="K174" s="23">
        <v>98733519</v>
      </c>
      <c r="L174" s="23">
        <v>161233294</v>
      </c>
      <c r="M174" s="23">
        <v>0</v>
      </c>
    </row>
    <row r="175" spans="1:13" ht="12.75" hidden="1">
      <c r="A175" s="57" t="s">
        <v>259</v>
      </c>
      <c r="B175" s="23">
        <v>108849049</v>
      </c>
      <c r="C175" s="23">
        <v>144331000</v>
      </c>
      <c r="D175" s="23">
        <v>116298270</v>
      </c>
      <c r="E175" s="23">
        <v>47293237</v>
      </c>
      <c r="F175" s="23">
        <v>9630000</v>
      </c>
      <c r="G175" s="23">
        <v>8660048</v>
      </c>
      <c r="H175" s="23">
        <v>12698371</v>
      </c>
      <c r="I175" s="23">
        <v>31225301</v>
      </c>
      <c r="J175" s="23">
        <v>17477216</v>
      </c>
      <c r="K175" s="23">
        <v>12556080</v>
      </c>
      <c r="L175" s="23">
        <v>18466422</v>
      </c>
      <c r="M175" s="23">
        <v>12327046</v>
      </c>
    </row>
    <row r="176" spans="1:13" ht="12.75" hidden="1">
      <c r="A176" s="57" t="s">
        <v>260</v>
      </c>
      <c r="B176" s="23">
        <v>1629161145</v>
      </c>
      <c r="C176" s="23">
        <v>3278707000</v>
      </c>
      <c r="D176" s="23">
        <v>1188780069</v>
      </c>
      <c r="E176" s="23">
        <v>394441442</v>
      </c>
      <c r="F176" s="23">
        <v>144869000</v>
      </c>
      <c r="G176" s="23">
        <v>38026235</v>
      </c>
      <c r="H176" s="23">
        <v>26767200</v>
      </c>
      <c r="I176" s="23">
        <v>298153967</v>
      </c>
      <c r="J176" s="23">
        <v>88300596</v>
      </c>
      <c r="K176" s="23">
        <v>58000000</v>
      </c>
      <c r="L176" s="23">
        <v>109946800</v>
      </c>
      <c r="M176" s="23">
        <v>9798241</v>
      </c>
    </row>
    <row r="177" spans="1:13" ht="12.75" hidden="1">
      <c r="A177" s="57" t="s">
        <v>261</v>
      </c>
      <c r="B177" s="23">
        <v>908807797</v>
      </c>
      <c r="C177" s="23">
        <v>4140467095</v>
      </c>
      <c r="D177" s="23">
        <v>1975981529</v>
      </c>
      <c r="E177" s="23">
        <v>145058426</v>
      </c>
      <c r="F177" s="23">
        <v>55111153</v>
      </c>
      <c r="G177" s="23">
        <v>719000</v>
      </c>
      <c r="H177" s="23">
        <v>36458394</v>
      </c>
      <c r="I177" s="23">
        <v>220308637</v>
      </c>
      <c r="J177" s="23">
        <v>30059909</v>
      </c>
      <c r="K177" s="23">
        <v>21500000</v>
      </c>
      <c r="L177" s="23">
        <v>83532756</v>
      </c>
      <c r="M177" s="23">
        <v>2305003</v>
      </c>
    </row>
    <row r="178" spans="1:13" ht="12.75" hidden="1">
      <c r="A178" s="57" t="s">
        <v>262</v>
      </c>
      <c r="B178" s="18">
        <v>762348200</v>
      </c>
      <c r="C178" s="18">
        <v>1818259</v>
      </c>
      <c r="D178" s="18">
        <v>845970</v>
      </c>
      <c r="E178" s="18">
        <v>278500991</v>
      </c>
      <c r="F178" s="18">
        <v>22653000</v>
      </c>
      <c r="G178" s="18">
        <v>0</v>
      </c>
      <c r="H178" s="18">
        <v>0</v>
      </c>
      <c r="I178" s="18">
        <v>32033</v>
      </c>
      <c r="J178" s="18">
        <v>0</v>
      </c>
      <c r="K178" s="18">
        <v>0</v>
      </c>
      <c r="L178" s="18">
        <v>35786035</v>
      </c>
      <c r="M178" s="18">
        <v>0</v>
      </c>
    </row>
    <row r="179" spans="1:13" ht="12.75" hidden="1">
      <c r="A179" s="57" t="s">
        <v>263</v>
      </c>
      <c r="B179" s="18">
        <v>646014139</v>
      </c>
      <c r="C179" s="18">
        <v>978590750</v>
      </c>
      <c r="D179" s="18">
        <v>493076</v>
      </c>
      <c r="E179" s="18">
        <v>175255483</v>
      </c>
      <c r="F179" s="18">
        <v>28512</v>
      </c>
      <c r="G179" s="18">
        <v>0</v>
      </c>
      <c r="H179" s="18">
        <v>0</v>
      </c>
      <c r="I179" s="18">
        <v>36684</v>
      </c>
      <c r="J179" s="18">
        <v>0</v>
      </c>
      <c r="K179" s="18">
        <v>0</v>
      </c>
      <c r="L179" s="18">
        <v>39386</v>
      </c>
      <c r="M179" s="18">
        <v>0</v>
      </c>
    </row>
    <row r="180" spans="1:13" ht="12.75" hidden="1">
      <c r="A180" s="57" t="s">
        <v>264</v>
      </c>
      <c r="B180" s="18">
        <v>267666436</v>
      </c>
      <c r="C180" s="18">
        <v>1573418328</v>
      </c>
      <c r="D180" s="18">
        <v>560349611</v>
      </c>
      <c r="E180" s="18">
        <v>90000000</v>
      </c>
      <c r="F180" s="18">
        <v>9125282</v>
      </c>
      <c r="G180" s="18">
        <v>3063232</v>
      </c>
      <c r="H180" s="18">
        <v>0</v>
      </c>
      <c r="I180" s="18">
        <v>41173446</v>
      </c>
      <c r="J180" s="18">
        <v>1901937</v>
      </c>
      <c r="K180" s="18">
        <v>7771200</v>
      </c>
      <c r="L180" s="18">
        <v>11801000</v>
      </c>
      <c r="M180" s="18">
        <v>0</v>
      </c>
    </row>
    <row r="181" spans="1:13" ht="12.75" hidden="1">
      <c r="A181" s="57" t="s">
        <v>265</v>
      </c>
      <c r="B181" s="18">
        <v>763197217</v>
      </c>
      <c r="C181" s="18">
        <v>1893960000</v>
      </c>
      <c r="D181" s="18">
        <v>1029556174</v>
      </c>
      <c r="E181" s="18">
        <v>1877875</v>
      </c>
      <c r="F181" s="18">
        <v>18488951</v>
      </c>
      <c r="G181" s="18">
        <v>5850563</v>
      </c>
      <c r="H181" s="18">
        <v>0</v>
      </c>
      <c r="I181" s="18">
        <v>56034795</v>
      </c>
      <c r="J181" s="18">
        <v>11793060</v>
      </c>
      <c r="K181" s="18">
        <v>2200000</v>
      </c>
      <c r="L181" s="18">
        <v>8458976</v>
      </c>
      <c r="M181" s="18">
        <v>94942</v>
      </c>
    </row>
    <row r="182" spans="1:13" ht="12.75" hidden="1">
      <c r="A182" s="57" t="s">
        <v>266</v>
      </c>
      <c r="B182" s="18">
        <v>5010754139</v>
      </c>
      <c r="C182" s="18">
        <v>10261541942</v>
      </c>
      <c r="D182" s="18">
        <v>4007393703</v>
      </c>
      <c r="E182" s="18">
        <v>412038381</v>
      </c>
      <c r="F182" s="18">
        <v>169279682</v>
      </c>
      <c r="G182" s="18">
        <v>52126339</v>
      </c>
      <c r="H182" s="18">
        <v>35893000</v>
      </c>
      <c r="I182" s="18">
        <v>418677079</v>
      </c>
      <c r="J182" s="18">
        <v>179836742</v>
      </c>
      <c r="K182" s="18">
        <v>244186334</v>
      </c>
      <c r="L182" s="18">
        <v>261456000</v>
      </c>
      <c r="M182" s="18">
        <v>26248308</v>
      </c>
    </row>
    <row r="183" spans="1:13" ht="12.75" hidden="1">
      <c r="A183" s="57" t="s">
        <v>267</v>
      </c>
      <c r="B183" s="18">
        <v>24311218311</v>
      </c>
      <c r="C183" s="18">
        <v>33614176550</v>
      </c>
      <c r="D183" s="18">
        <v>21549935656</v>
      </c>
      <c r="E183" s="18">
        <v>4397808938</v>
      </c>
      <c r="F183" s="18">
        <v>709786662</v>
      </c>
      <c r="G183" s="18">
        <v>487993179</v>
      </c>
      <c r="H183" s="18">
        <v>11565175</v>
      </c>
      <c r="I183" s="18">
        <v>1842390357</v>
      </c>
      <c r="J183" s="18">
        <v>771777654</v>
      </c>
      <c r="K183" s="18">
        <v>367702579</v>
      </c>
      <c r="L183" s="18">
        <v>827013203</v>
      </c>
      <c r="M183" s="18">
        <v>13136840</v>
      </c>
    </row>
    <row r="184" spans="1:13" ht="12.75" hidden="1">
      <c r="A184" s="57" t="s">
        <v>268</v>
      </c>
      <c r="B184" s="18">
        <v>0</v>
      </c>
      <c r="C184" s="18">
        <v>-13655244</v>
      </c>
      <c r="D184" s="18">
        <v>48553230</v>
      </c>
      <c r="E184" s="18">
        <v>0</v>
      </c>
      <c r="F184" s="18">
        <v>-93341652</v>
      </c>
      <c r="G184" s="18">
        <v>0</v>
      </c>
      <c r="H184" s="18">
        <v>0</v>
      </c>
      <c r="I184" s="18">
        <v>0</v>
      </c>
      <c r="J184" s="18">
        <v>-14905000</v>
      </c>
      <c r="K184" s="18">
        <v>500000</v>
      </c>
      <c r="L184" s="18">
        <v>0</v>
      </c>
      <c r="M184" s="18">
        <v>0</v>
      </c>
    </row>
    <row r="185" spans="1:13" ht="12.75" hidden="1">
      <c r="A185" s="57" t="s">
        <v>269</v>
      </c>
      <c r="B185" s="18">
        <v>0</v>
      </c>
      <c r="C185" s="18">
        <v>259261000</v>
      </c>
      <c r="D185" s="18">
        <v>168406800</v>
      </c>
      <c r="E185" s="18">
        <v>0</v>
      </c>
      <c r="F185" s="18">
        <v>13347000</v>
      </c>
      <c r="G185" s="18">
        <v>0</v>
      </c>
      <c r="H185" s="18">
        <v>0</v>
      </c>
      <c r="I185" s="18">
        <v>8500000</v>
      </c>
      <c r="J185" s="18">
        <v>0</v>
      </c>
      <c r="K185" s="18">
        <v>0</v>
      </c>
      <c r="L185" s="18">
        <v>0</v>
      </c>
      <c r="M185" s="18">
        <v>0</v>
      </c>
    </row>
    <row r="186" spans="1:13" ht="12.75" hidden="1">
      <c r="A186" s="57" t="s">
        <v>270</v>
      </c>
      <c r="B186" s="18">
        <v>42881403150</v>
      </c>
      <c r="C186" s="18">
        <v>43335380545</v>
      </c>
      <c r="D186" s="18">
        <v>20728134702</v>
      </c>
      <c r="E186" s="18">
        <v>11614890450</v>
      </c>
      <c r="F186" s="18">
        <v>1867639803</v>
      </c>
      <c r="G186" s="18">
        <v>767647399</v>
      </c>
      <c r="H186" s="18">
        <v>105050478</v>
      </c>
      <c r="I186" s="18">
        <v>4985269076</v>
      </c>
      <c r="J186" s="18">
        <v>2525713654</v>
      </c>
      <c r="K186" s="18">
        <v>1466587989</v>
      </c>
      <c r="L186" s="18">
        <v>2860586000</v>
      </c>
      <c r="M186" s="18">
        <v>203911000</v>
      </c>
    </row>
    <row r="187" spans="1:13" ht="12.75" hidden="1">
      <c r="A187" s="57" t="s">
        <v>271</v>
      </c>
      <c r="B187" s="18">
        <v>9990409519</v>
      </c>
      <c r="C187" s="18">
        <v>14864457021</v>
      </c>
      <c r="D187" s="18">
        <v>6193666848</v>
      </c>
      <c r="E187" s="18">
        <v>598124859</v>
      </c>
      <c r="F187" s="18">
        <v>215016229</v>
      </c>
      <c r="G187" s="18">
        <v>76756113</v>
      </c>
      <c r="H187" s="18">
        <v>55086980</v>
      </c>
      <c r="I187" s="18">
        <v>433189259</v>
      </c>
      <c r="J187" s="18">
        <v>98623731</v>
      </c>
      <c r="K187" s="18">
        <v>245815805</v>
      </c>
      <c r="L187" s="18">
        <v>412644000</v>
      </c>
      <c r="M187" s="18">
        <v>167454799</v>
      </c>
    </row>
    <row r="188" spans="1:13" ht="12.75" hidden="1">
      <c r="A188" s="57" t="s">
        <v>272</v>
      </c>
      <c r="B188" s="18">
        <v>6178303428</v>
      </c>
      <c r="C188" s="18">
        <v>14578396449</v>
      </c>
      <c r="D188" s="18">
        <v>6064124897</v>
      </c>
      <c r="E188" s="18">
        <v>371980730</v>
      </c>
      <c r="F188" s="18">
        <v>158132314</v>
      </c>
      <c r="G188" s="18">
        <v>81620734</v>
      </c>
      <c r="H188" s="18">
        <v>53596559</v>
      </c>
      <c r="I188" s="18">
        <v>514507579</v>
      </c>
      <c r="J188" s="18">
        <v>162557179</v>
      </c>
      <c r="K188" s="18">
        <v>42608465</v>
      </c>
      <c r="L188" s="18">
        <v>297959000</v>
      </c>
      <c r="M188" s="18">
        <v>37522628</v>
      </c>
    </row>
    <row r="189" spans="1:13" ht="12.75" hidden="1">
      <c r="A189" s="57" t="s">
        <v>273</v>
      </c>
      <c r="B189" s="18">
        <v>4828256791</v>
      </c>
      <c r="C189" s="18">
        <v>4375103239</v>
      </c>
      <c r="D189" s="18">
        <v>1873900285</v>
      </c>
      <c r="E189" s="18">
        <v>155427606</v>
      </c>
      <c r="F189" s="18">
        <v>37773886</v>
      </c>
      <c r="G189" s="18">
        <v>21389909</v>
      </c>
      <c r="H189" s="18">
        <v>19193980</v>
      </c>
      <c r="I189" s="18">
        <v>216830</v>
      </c>
      <c r="J189" s="18">
        <v>8851404</v>
      </c>
      <c r="K189" s="18">
        <v>497399</v>
      </c>
      <c r="L189" s="18">
        <v>128551000</v>
      </c>
      <c r="M189" s="18">
        <v>140433275</v>
      </c>
    </row>
    <row r="190" spans="1:13" ht="12.75" hidden="1">
      <c r="A190" s="57" t="s">
        <v>274</v>
      </c>
      <c r="B190" s="18">
        <v>5008277139</v>
      </c>
      <c r="C190" s="18">
        <v>10144535691</v>
      </c>
      <c r="D190" s="18">
        <v>3846163590</v>
      </c>
      <c r="E190" s="18">
        <v>412038381</v>
      </c>
      <c r="F190" s="18">
        <v>169279682</v>
      </c>
      <c r="G190" s="18">
        <v>52126339</v>
      </c>
      <c r="H190" s="18">
        <v>35893000</v>
      </c>
      <c r="I190" s="18">
        <v>418677079</v>
      </c>
      <c r="J190" s="18">
        <v>84725742</v>
      </c>
      <c r="K190" s="18">
        <v>244186334</v>
      </c>
      <c r="L190" s="18">
        <v>261456000</v>
      </c>
      <c r="M190" s="18">
        <v>26248308</v>
      </c>
    </row>
    <row r="191" spans="1:13" ht="12.75" hidden="1">
      <c r="A191" s="57" t="s">
        <v>275</v>
      </c>
      <c r="B191" s="18">
        <v>1006665000</v>
      </c>
      <c r="C191" s="18">
        <v>3940000000</v>
      </c>
      <c r="D191" s="18">
        <v>1200000000</v>
      </c>
      <c r="E191" s="18">
        <v>90000000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</row>
    <row r="192" spans="1:13" ht="12.75" hidden="1">
      <c r="A192" s="57" t="s">
        <v>276</v>
      </c>
      <c r="B192" s="18">
        <v>22387050064</v>
      </c>
      <c r="C192" s="18">
        <v>31579881304</v>
      </c>
      <c r="D192" s="18">
        <v>19405645254</v>
      </c>
      <c r="E192" s="18">
        <v>3621850582</v>
      </c>
      <c r="F192" s="18">
        <v>698381902</v>
      </c>
      <c r="G192" s="18">
        <v>395155539</v>
      </c>
      <c r="H192" s="18">
        <v>0</v>
      </c>
      <c r="I192" s="18">
        <v>1730691625</v>
      </c>
      <c r="J192" s="18">
        <v>726805992</v>
      </c>
      <c r="K192" s="18">
        <v>302165232</v>
      </c>
      <c r="L192" s="18">
        <v>677293000</v>
      </c>
      <c r="M192" s="18">
        <v>4012632</v>
      </c>
    </row>
    <row r="193" spans="1:13" ht="12.75" hidden="1">
      <c r="A193" s="57" t="s">
        <v>277</v>
      </c>
      <c r="B193" s="18">
        <v>589464956</v>
      </c>
      <c r="C193" s="18">
        <v>555833040</v>
      </c>
      <c r="D193" s="18">
        <v>193140723</v>
      </c>
      <c r="E193" s="18">
        <v>25063532</v>
      </c>
      <c r="F193" s="18">
        <v>10000000</v>
      </c>
      <c r="G193" s="18">
        <v>7887843</v>
      </c>
      <c r="H193" s="18">
        <v>2040000</v>
      </c>
      <c r="I193" s="18">
        <v>40237428</v>
      </c>
      <c r="J193" s="18">
        <v>10640148</v>
      </c>
      <c r="K193" s="18">
        <v>529000</v>
      </c>
      <c r="L193" s="18">
        <v>52059000</v>
      </c>
      <c r="M193" s="18">
        <v>7177284</v>
      </c>
    </row>
  </sheetData>
  <sheetProtection password="F954" sheet="1" objects="1" scenarios="1"/>
  <mergeCells count="1">
    <mergeCell ref="A1:M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193"/>
  <sheetViews>
    <sheetView showGridLines="0" zoomScalePageLayoutView="0" workbookViewId="0" topLeftCell="A1">
      <selection activeCell="A1" sqref="A1:BJ1"/>
    </sheetView>
  </sheetViews>
  <sheetFormatPr defaultColWidth="9.140625" defaultRowHeight="12.75"/>
  <cols>
    <col min="1" max="1" width="36.57421875" style="1" bestFit="1" customWidth="1"/>
    <col min="2" max="71" width="9.7109375" style="1" customWidth="1"/>
    <col min="72" max="16384" width="9.140625" style="1" customWidth="1"/>
  </cols>
  <sheetData>
    <row r="1" spans="1:62" s="59" customFormat="1" ht="15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</row>
    <row r="2" spans="1:62" ht="12.75">
      <c r="A2" s="65"/>
      <c r="B2" s="60" t="s">
        <v>356</v>
      </c>
      <c r="C2" s="60" t="s">
        <v>357</v>
      </c>
      <c r="D2" s="60" t="s">
        <v>358</v>
      </c>
      <c r="E2" s="60" t="s">
        <v>359</v>
      </c>
      <c r="F2" s="60" t="s">
        <v>360</v>
      </c>
      <c r="G2" s="60" t="s">
        <v>361</v>
      </c>
      <c r="H2" s="60" t="s">
        <v>362</v>
      </c>
      <c r="I2" s="60" t="s">
        <v>363</v>
      </c>
      <c r="J2" s="60" t="s">
        <v>364</v>
      </c>
      <c r="K2" s="60" t="s">
        <v>365</v>
      </c>
      <c r="L2" s="60" t="s">
        <v>366</v>
      </c>
      <c r="M2" s="60" t="s">
        <v>367</v>
      </c>
      <c r="N2" s="60" t="s">
        <v>368</v>
      </c>
      <c r="O2" s="60" t="s">
        <v>369</v>
      </c>
      <c r="P2" s="60" t="s">
        <v>370</v>
      </c>
      <c r="Q2" s="60" t="s">
        <v>371</v>
      </c>
      <c r="R2" s="60" t="s">
        <v>372</v>
      </c>
      <c r="S2" s="60" t="s">
        <v>373</v>
      </c>
      <c r="T2" s="60" t="s">
        <v>374</v>
      </c>
      <c r="U2" s="60" t="s">
        <v>375</v>
      </c>
      <c r="V2" s="60" t="s">
        <v>376</v>
      </c>
      <c r="W2" s="60" t="s">
        <v>377</v>
      </c>
      <c r="X2" s="60" t="s">
        <v>378</v>
      </c>
      <c r="Y2" s="60" t="s">
        <v>379</v>
      </c>
      <c r="Z2" s="60" t="s">
        <v>380</v>
      </c>
      <c r="AA2" s="60" t="s">
        <v>381</v>
      </c>
      <c r="AB2" s="60" t="s">
        <v>382</v>
      </c>
      <c r="AC2" s="60" t="s">
        <v>383</v>
      </c>
      <c r="AD2" s="60" t="s">
        <v>384</v>
      </c>
      <c r="AE2" s="60" t="s">
        <v>385</v>
      </c>
      <c r="AF2" s="60" t="s">
        <v>386</v>
      </c>
      <c r="AG2" s="60" t="s">
        <v>387</v>
      </c>
      <c r="AH2" s="60" t="s">
        <v>388</v>
      </c>
      <c r="AI2" s="60" t="s">
        <v>389</v>
      </c>
      <c r="AJ2" s="60" t="s">
        <v>390</v>
      </c>
      <c r="AK2" s="60" t="s">
        <v>391</v>
      </c>
      <c r="AL2" s="60" t="s">
        <v>392</v>
      </c>
      <c r="AM2" s="60" t="s">
        <v>393</v>
      </c>
      <c r="AN2" s="60" t="s">
        <v>394</v>
      </c>
      <c r="AO2" s="60" t="s">
        <v>395</v>
      </c>
      <c r="AP2" s="60" t="s">
        <v>396</v>
      </c>
      <c r="AQ2" s="60" t="s">
        <v>397</v>
      </c>
      <c r="AR2" s="60" t="s">
        <v>398</v>
      </c>
      <c r="AS2" s="60" t="s">
        <v>399</v>
      </c>
      <c r="AT2" s="60" t="s">
        <v>400</v>
      </c>
      <c r="AU2" s="60" t="s">
        <v>401</v>
      </c>
      <c r="AV2" s="60" t="s">
        <v>402</v>
      </c>
      <c r="AW2" s="60" t="s">
        <v>403</v>
      </c>
      <c r="AX2" s="60" t="s">
        <v>404</v>
      </c>
      <c r="AY2" s="60" t="s">
        <v>405</v>
      </c>
      <c r="AZ2" s="60" t="s">
        <v>406</v>
      </c>
      <c r="BA2" s="60" t="s">
        <v>407</v>
      </c>
      <c r="BB2" s="60" t="s">
        <v>408</v>
      </c>
      <c r="BC2" s="60" t="s">
        <v>409</v>
      </c>
      <c r="BD2" s="60" t="s">
        <v>410</v>
      </c>
      <c r="BE2" s="60" t="s">
        <v>411</v>
      </c>
      <c r="BF2" s="60" t="s">
        <v>412</v>
      </c>
      <c r="BG2" s="60" t="s">
        <v>413</v>
      </c>
      <c r="BH2" s="60" t="s">
        <v>414</v>
      </c>
      <c r="BI2" s="60" t="s">
        <v>415</v>
      </c>
      <c r="BJ2" s="60" t="s">
        <v>416</v>
      </c>
    </row>
    <row r="3" spans="1:62" ht="12.75">
      <c r="A3" s="66"/>
      <c r="B3" s="2" t="s">
        <v>417</v>
      </c>
      <c r="C3" s="2" t="s">
        <v>418</v>
      </c>
      <c r="D3" s="2" t="s">
        <v>419</v>
      </c>
      <c r="E3" s="2" t="s">
        <v>420</v>
      </c>
      <c r="F3" s="2" t="s">
        <v>421</v>
      </c>
      <c r="G3" s="2" t="s">
        <v>422</v>
      </c>
      <c r="H3" s="2" t="s">
        <v>423</v>
      </c>
      <c r="I3" s="2" t="s">
        <v>424</v>
      </c>
      <c r="J3" s="2" t="s">
        <v>425</v>
      </c>
      <c r="K3" s="2" t="s">
        <v>426</v>
      </c>
      <c r="L3" s="2" t="s">
        <v>427</v>
      </c>
      <c r="M3" s="2" t="s">
        <v>428</v>
      </c>
      <c r="N3" s="2" t="s">
        <v>429</v>
      </c>
      <c r="O3" s="2" t="s">
        <v>430</v>
      </c>
      <c r="P3" s="2" t="s">
        <v>431</v>
      </c>
      <c r="Q3" s="2" t="s">
        <v>432</v>
      </c>
      <c r="R3" s="2" t="s">
        <v>433</v>
      </c>
      <c r="S3" s="2" t="s">
        <v>434</v>
      </c>
      <c r="T3" s="2" t="s">
        <v>435</v>
      </c>
      <c r="U3" s="2" t="s">
        <v>436</v>
      </c>
      <c r="V3" s="2" t="s">
        <v>437</v>
      </c>
      <c r="W3" s="2" t="s">
        <v>438</v>
      </c>
      <c r="X3" s="2" t="s">
        <v>439</v>
      </c>
      <c r="Y3" s="2" t="s">
        <v>440</v>
      </c>
      <c r="Z3" s="2" t="s">
        <v>441</v>
      </c>
      <c r="AA3" s="2" t="s">
        <v>442</v>
      </c>
      <c r="AB3" s="2" t="s">
        <v>443</v>
      </c>
      <c r="AC3" s="2" t="s">
        <v>444</v>
      </c>
      <c r="AD3" s="2" t="s">
        <v>445</v>
      </c>
      <c r="AE3" s="2" t="s">
        <v>446</v>
      </c>
      <c r="AF3" s="2" t="s">
        <v>447</v>
      </c>
      <c r="AG3" s="2" t="s">
        <v>448</v>
      </c>
      <c r="AH3" s="2" t="s">
        <v>449</v>
      </c>
      <c r="AI3" s="2" t="s">
        <v>450</v>
      </c>
      <c r="AJ3" s="2" t="s">
        <v>451</v>
      </c>
      <c r="AK3" s="2" t="s">
        <v>452</v>
      </c>
      <c r="AL3" s="2" t="s">
        <v>453</v>
      </c>
      <c r="AM3" s="2" t="s">
        <v>454</v>
      </c>
      <c r="AN3" s="2" t="s">
        <v>455</v>
      </c>
      <c r="AO3" s="2" t="s">
        <v>456</v>
      </c>
      <c r="AP3" s="2" t="s">
        <v>457</v>
      </c>
      <c r="AQ3" s="2" t="s">
        <v>458</v>
      </c>
      <c r="AR3" s="2" t="s">
        <v>459</v>
      </c>
      <c r="AS3" s="2" t="s">
        <v>460</v>
      </c>
      <c r="AT3" s="2" t="s">
        <v>461</v>
      </c>
      <c r="AU3" s="2" t="s">
        <v>462</v>
      </c>
      <c r="AV3" s="2" t="s">
        <v>463</v>
      </c>
      <c r="AW3" s="2" t="s">
        <v>464</v>
      </c>
      <c r="AX3" s="2" t="s">
        <v>465</v>
      </c>
      <c r="AY3" s="2" t="s">
        <v>466</v>
      </c>
      <c r="AZ3" s="2" t="s">
        <v>467</v>
      </c>
      <c r="BA3" s="2" t="s">
        <v>468</v>
      </c>
      <c r="BB3" s="2" t="s">
        <v>469</v>
      </c>
      <c r="BC3" s="2" t="s">
        <v>470</v>
      </c>
      <c r="BD3" s="2" t="s">
        <v>471</v>
      </c>
      <c r="BE3" s="2" t="s">
        <v>472</v>
      </c>
      <c r="BF3" s="2" t="s">
        <v>473</v>
      </c>
      <c r="BG3" s="2" t="s">
        <v>474</v>
      </c>
      <c r="BH3" s="2" t="s">
        <v>475</v>
      </c>
      <c r="BI3" s="2" t="s">
        <v>476</v>
      </c>
      <c r="BJ3" s="2" t="s">
        <v>477</v>
      </c>
    </row>
    <row r="4" spans="1:62" ht="25.5">
      <c r="A4" s="67" t="s">
        <v>110</v>
      </c>
      <c r="B4" s="2" t="s">
        <v>99</v>
      </c>
      <c r="C4" s="2" t="s">
        <v>93</v>
      </c>
      <c r="D4" s="2" t="s">
        <v>95</v>
      </c>
      <c r="E4" s="2" t="s">
        <v>93</v>
      </c>
      <c r="F4" s="2" t="s">
        <v>93</v>
      </c>
      <c r="G4" s="2" t="s">
        <v>93</v>
      </c>
      <c r="H4" s="2" t="s">
        <v>478</v>
      </c>
      <c r="I4" s="2" t="s">
        <v>99</v>
      </c>
      <c r="J4" s="2" t="s">
        <v>93</v>
      </c>
      <c r="K4" s="2" t="s">
        <v>95</v>
      </c>
      <c r="L4" s="2" t="s">
        <v>93</v>
      </c>
      <c r="M4" s="2" t="s">
        <v>93</v>
      </c>
      <c r="N4" s="2" t="s">
        <v>99</v>
      </c>
      <c r="O4" s="2" t="s">
        <v>95</v>
      </c>
      <c r="P4" s="2" t="s">
        <v>93</v>
      </c>
      <c r="Q4" s="2" t="s">
        <v>95</v>
      </c>
      <c r="R4" s="2" t="s">
        <v>99</v>
      </c>
      <c r="S4" s="2" t="s">
        <v>93</v>
      </c>
      <c r="T4" s="2" t="s">
        <v>95</v>
      </c>
      <c r="U4" s="2" t="s">
        <v>93</v>
      </c>
      <c r="V4" s="2" t="s">
        <v>93</v>
      </c>
      <c r="W4" s="2" t="s">
        <v>95</v>
      </c>
      <c r="X4" s="2" t="s">
        <v>95</v>
      </c>
      <c r="Y4" s="2" t="s">
        <v>93</v>
      </c>
      <c r="Z4" s="2" t="s">
        <v>93</v>
      </c>
      <c r="AA4" s="2" t="s">
        <v>95</v>
      </c>
      <c r="AB4" s="2" t="s">
        <v>93</v>
      </c>
      <c r="AC4" s="2" t="s">
        <v>99</v>
      </c>
      <c r="AD4" s="2" t="s">
        <v>93</v>
      </c>
      <c r="AE4" s="2" t="s">
        <v>93</v>
      </c>
      <c r="AF4" s="2" t="s">
        <v>93</v>
      </c>
      <c r="AG4" s="2" t="s">
        <v>93</v>
      </c>
      <c r="AH4" s="2" t="s">
        <v>93</v>
      </c>
      <c r="AI4" s="2" t="s">
        <v>93</v>
      </c>
      <c r="AJ4" s="2" t="s">
        <v>93</v>
      </c>
      <c r="AK4" s="2" t="s">
        <v>93</v>
      </c>
      <c r="AL4" s="2" t="s">
        <v>95</v>
      </c>
      <c r="AM4" s="2" t="s">
        <v>95</v>
      </c>
      <c r="AN4" s="2" t="s">
        <v>93</v>
      </c>
      <c r="AO4" s="2" t="s">
        <v>479</v>
      </c>
      <c r="AP4" s="2" t="s">
        <v>93</v>
      </c>
      <c r="AQ4" s="2" t="s">
        <v>93</v>
      </c>
      <c r="AR4" s="2" t="s">
        <v>95</v>
      </c>
      <c r="AS4" s="2" t="s">
        <v>95</v>
      </c>
      <c r="AT4" s="2" t="s">
        <v>99</v>
      </c>
      <c r="AU4" s="2" t="s">
        <v>93</v>
      </c>
      <c r="AV4" s="2" t="s">
        <v>93</v>
      </c>
      <c r="AW4" s="2" t="s">
        <v>93</v>
      </c>
      <c r="AX4" s="2" t="s">
        <v>95</v>
      </c>
      <c r="AY4" s="2" t="s">
        <v>99</v>
      </c>
      <c r="AZ4" s="2" t="s">
        <v>93</v>
      </c>
      <c r="BA4" s="2" t="s">
        <v>99</v>
      </c>
      <c r="BB4" s="2" t="s">
        <v>93</v>
      </c>
      <c r="BC4" s="2" t="s">
        <v>95</v>
      </c>
      <c r="BD4" s="2" t="s">
        <v>93</v>
      </c>
      <c r="BE4" s="2" t="s">
        <v>95</v>
      </c>
      <c r="BF4" s="2" t="s">
        <v>480</v>
      </c>
      <c r="BG4" s="2" t="s">
        <v>481</v>
      </c>
      <c r="BH4" s="2" t="s">
        <v>93</v>
      </c>
      <c r="BI4" s="2" t="s">
        <v>95</v>
      </c>
      <c r="BJ4" s="2" t="s">
        <v>482</v>
      </c>
    </row>
    <row r="5" spans="1:62" ht="12.75">
      <c r="A5" s="68" t="s">
        <v>111</v>
      </c>
      <c r="B5" s="4">
        <v>29534285759</v>
      </c>
      <c r="C5" s="4">
        <v>87983048</v>
      </c>
      <c r="D5" s="4">
        <v>174836413</v>
      </c>
      <c r="E5" s="4">
        <v>154896957</v>
      </c>
      <c r="F5" s="4">
        <v>127771832</v>
      </c>
      <c r="G5" s="4">
        <v>55456513</v>
      </c>
      <c r="H5" s="4">
        <v>754860346</v>
      </c>
      <c r="I5" s="4">
        <v>807853604</v>
      </c>
      <c r="J5" s="4">
        <v>145713000</v>
      </c>
      <c r="K5" s="4">
        <v>318207877</v>
      </c>
      <c r="L5" s="4">
        <v>120817912</v>
      </c>
      <c r="M5" s="4">
        <v>60410201</v>
      </c>
      <c r="N5" s="4">
        <v>4036592433</v>
      </c>
      <c r="O5" s="4">
        <v>84697427</v>
      </c>
      <c r="P5" s="4">
        <v>88329130</v>
      </c>
      <c r="Q5" s="4">
        <v>579000580</v>
      </c>
      <c r="R5" s="4">
        <v>634257196</v>
      </c>
      <c r="S5" s="4">
        <v>90508036</v>
      </c>
      <c r="T5" s="4">
        <v>348955990</v>
      </c>
      <c r="U5" s="4">
        <v>140176988</v>
      </c>
      <c r="V5" s="4">
        <v>123907784</v>
      </c>
      <c r="W5" s="4">
        <v>518412209</v>
      </c>
      <c r="X5" s="4">
        <v>250324409</v>
      </c>
      <c r="Y5" s="4">
        <v>160337680</v>
      </c>
      <c r="Z5" s="4">
        <v>177064136</v>
      </c>
      <c r="AA5" s="4">
        <v>204843000</v>
      </c>
      <c r="AB5" s="4">
        <v>310663387</v>
      </c>
      <c r="AC5" s="4">
        <v>1580961406</v>
      </c>
      <c r="AD5" s="4">
        <v>68770112</v>
      </c>
      <c r="AE5" s="4">
        <v>116113001</v>
      </c>
      <c r="AF5" s="4">
        <v>163168087</v>
      </c>
      <c r="AG5" s="4">
        <v>110236122</v>
      </c>
      <c r="AH5" s="4">
        <v>185931573</v>
      </c>
      <c r="AI5" s="4">
        <v>458212830</v>
      </c>
      <c r="AJ5" s="4">
        <v>152788746</v>
      </c>
      <c r="AK5" s="4">
        <v>321511445</v>
      </c>
      <c r="AL5" s="4">
        <v>464944190</v>
      </c>
      <c r="AM5" s="4">
        <v>157178466</v>
      </c>
      <c r="AN5" s="4">
        <v>182123700</v>
      </c>
      <c r="AO5" s="4">
        <v>70855000</v>
      </c>
      <c r="AP5" s="4">
        <v>70496687</v>
      </c>
      <c r="AQ5" s="4">
        <v>167360748</v>
      </c>
      <c r="AR5" s="4">
        <v>366824000</v>
      </c>
      <c r="AS5" s="4">
        <v>131617000</v>
      </c>
      <c r="AT5" s="4">
        <v>2524300900</v>
      </c>
      <c r="AU5" s="4">
        <v>67468954</v>
      </c>
      <c r="AV5" s="4">
        <v>285813410</v>
      </c>
      <c r="AW5" s="4">
        <v>113646500</v>
      </c>
      <c r="AX5" s="4">
        <v>123815151</v>
      </c>
      <c r="AY5" s="4">
        <v>619400413</v>
      </c>
      <c r="AZ5" s="4">
        <v>202807001</v>
      </c>
      <c r="BA5" s="4">
        <v>1263206391</v>
      </c>
      <c r="BB5" s="4">
        <v>125402373</v>
      </c>
      <c r="BC5" s="4">
        <v>100796312</v>
      </c>
      <c r="BD5" s="4">
        <v>593167371</v>
      </c>
      <c r="BE5" s="4">
        <v>101564000</v>
      </c>
      <c r="BF5" s="4">
        <v>44088041</v>
      </c>
      <c r="BG5" s="4">
        <v>294855022</v>
      </c>
      <c r="BH5" s="4">
        <v>112542711</v>
      </c>
      <c r="BI5" s="4">
        <v>195951479</v>
      </c>
      <c r="BJ5" s="4">
        <v>369998125</v>
      </c>
    </row>
    <row r="6" spans="1:62" ht="12.75">
      <c r="A6" s="67" t="s">
        <v>112</v>
      </c>
      <c r="B6" s="6">
        <v>29436059051</v>
      </c>
      <c r="C6" s="6">
        <v>100066243</v>
      </c>
      <c r="D6" s="6">
        <v>200895616</v>
      </c>
      <c r="E6" s="6">
        <v>154896957</v>
      </c>
      <c r="F6" s="6">
        <v>127771518</v>
      </c>
      <c r="G6" s="6">
        <v>55305095</v>
      </c>
      <c r="H6" s="6">
        <v>754860346</v>
      </c>
      <c r="I6" s="6">
        <v>804588341</v>
      </c>
      <c r="J6" s="6">
        <v>140213000</v>
      </c>
      <c r="K6" s="6">
        <v>317183155</v>
      </c>
      <c r="L6" s="6">
        <v>139333079</v>
      </c>
      <c r="M6" s="6">
        <v>60411233</v>
      </c>
      <c r="N6" s="6">
        <v>4033134434</v>
      </c>
      <c r="O6" s="6">
        <v>83628047</v>
      </c>
      <c r="P6" s="6">
        <v>89596684</v>
      </c>
      <c r="Q6" s="6">
        <v>576918381</v>
      </c>
      <c r="R6" s="6">
        <v>692261920</v>
      </c>
      <c r="S6" s="6">
        <v>60287494</v>
      </c>
      <c r="T6" s="6">
        <v>393578519</v>
      </c>
      <c r="U6" s="6">
        <v>133368546</v>
      </c>
      <c r="V6" s="6">
        <v>128010131</v>
      </c>
      <c r="W6" s="6">
        <v>580552331</v>
      </c>
      <c r="X6" s="6">
        <v>258211165</v>
      </c>
      <c r="Y6" s="6">
        <v>127240442</v>
      </c>
      <c r="Z6" s="6">
        <v>216101711</v>
      </c>
      <c r="AA6" s="6">
        <v>207773000</v>
      </c>
      <c r="AB6" s="6">
        <v>405027316</v>
      </c>
      <c r="AC6" s="6">
        <v>1834687750</v>
      </c>
      <c r="AD6" s="6">
        <v>68666255</v>
      </c>
      <c r="AE6" s="6">
        <v>85953947</v>
      </c>
      <c r="AF6" s="6">
        <v>161651754</v>
      </c>
      <c r="AG6" s="6">
        <v>107576658</v>
      </c>
      <c r="AH6" s="6">
        <v>185931379</v>
      </c>
      <c r="AI6" s="6">
        <v>489545095</v>
      </c>
      <c r="AJ6" s="6">
        <v>142766548</v>
      </c>
      <c r="AK6" s="6">
        <v>445463051</v>
      </c>
      <c r="AL6" s="6">
        <v>458996190</v>
      </c>
      <c r="AM6" s="6">
        <v>150124369</v>
      </c>
      <c r="AN6" s="6">
        <v>167108001</v>
      </c>
      <c r="AO6" s="6">
        <v>70030679</v>
      </c>
      <c r="AP6" s="6">
        <v>65555276</v>
      </c>
      <c r="AQ6" s="6">
        <v>135256722</v>
      </c>
      <c r="AR6" s="6">
        <v>366824000</v>
      </c>
      <c r="AS6" s="6">
        <v>101743000</v>
      </c>
      <c r="AT6" s="6">
        <v>2519363600</v>
      </c>
      <c r="AU6" s="6">
        <v>67175439</v>
      </c>
      <c r="AV6" s="6">
        <v>317056630</v>
      </c>
      <c r="AW6" s="6">
        <v>105091359</v>
      </c>
      <c r="AX6" s="6">
        <v>122904402</v>
      </c>
      <c r="AY6" s="6">
        <v>644058764</v>
      </c>
      <c r="AZ6" s="6">
        <v>202737948</v>
      </c>
      <c r="BA6" s="6">
        <v>1263176917</v>
      </c>
      <c r="BB6" s="6">
        <v>115992372</v>
      </c>
      <c r="BC6" s="6">
        <v>99403483</v>
      </c>
      <c r="BD6" s="6">
        <v>590998030</v>
      </c>
      <c r="BE6" s="6">
        <v>89168000</v>
      </c>
      <c r="BF6" s="6">
        <v>44076810</v>
      </c>
      <c r="BG6" s="6">
        <v>322704391</v>
      </c>
      <c r="BH6" s="6">
        <v>124670949</v>
      </c>
      <c r="BI6" s="6">
        <v>205360443</v>
      </c>
      <c r="BJ6" s="6">
        <v>397580866</v>
      </c>
    </row>
    <row r="7" spans="1:62" ht="12.75">
      <c r="A7" s="67" t="s">
        <v>113</v>
      </c>
      <c r="B7" s="6">
        <f>+B5-B6</f>
        <v>98226708</v>
      </c>
      <c r="C7" s="6">
        <f aca="true" t="shared" si="0" ref="C7:BJ7">+C5-C6</f>
        <v>-12083195</v>
      </c>
      <c r="D7" s="6">
        <f t="shared" si="0"/>
        <v>-26059203</v>
      </c>
      <c r="E7" s="6">
        <f t="shared" si="0"/>
        <v>0</v>
      </c>
      <c r="F7" s="6">
        <f t="shared" si="0"/>
        <v>314</v>
      </c>
      <c r="G7" s="6">
        <f t="shared" si="0"/>
        <v>151418</v>
      </c>
      <c r="H7" s="6">
        <f t="shared" si="0"/>
        <v>0</v>
      </c>
      <c r="I7" s="6">
        <f t="shared" si="0"/>
        <v>3265263</v>
      </c>
      <c r="J7" s="6">
        <f t="shared" si="0"/>
        <v>5500000</v>
      </c>
      <c r="K7" s="6">
        <f t="shared" si="0"/>
        <v>1024722</v>
      </c>
      <c r="L7" s="6">
        <f t="shared" si="0"/>
        <v>-18515167</v>
      </c>
      <c r="M7" s="6">
        <f t="shared" si="0"/>
        <v>-1032</v>
      </c>
      <c r="N7" s="6">
        <f t="shared" si="0"/>
        <v>3457999</v>
      </c>
      <c r="O7" s="6">
        <f t="shared" si="0"/>
        <v>1069380</v>
      </c>
      <c r="P7" s="6">
        <f t="shared" si="0"/>
        <v>-1267554</v>
      </c>
      <c r="Q7" s="6">
        <f t="shared" si="0"/>
        <v>2082199</v>
      </c>
      <c r="R7" s="6">
        <f t="shared" si="0"/>
        <v>-58004724</v>
      </c>
      <c r="S7" s="6">
        <f t="shared" si="0"/>
        <v>30220542</v>
      </c>
      <c r="T7" s="6">
        <f t="shared" si="0"/>
        <v>-44622529</v>
      </c>
      <c r="U7" s="6">
        <f t="shared" si="0"/>
        <v>6808442</v>
      </c>
      <c r="V7" s="6">
        <f t="shared" si="0"/>
        <v>-4102347</v>
      </c>
      <c r="W7" s="6">
        <f t="shared" si="0"/>
        <v>-62140122</v>
      </c>
      <c r="X7" s="6">
        <f t="shared" si="0"/>
        <v>-7886756</v>
      </c>
      <c r="Y7" s="6">
        <f t="shared" si="0"/>
        <v>33097238</v>
      </c>
      <c r="Z7" s="6">
        <f t="shared" si="0"/>
        <v>-39037575</v>
      </c>
      <c r="AA7" s="6">
        <f t="shared" si="0"/>
        <v>-2930000</v>
      </c>
      <c r="AB7" s="6">
        <f t="shared" si="0"/>
        <v>-94363929</v>
      </c>
      <c r="AC7" s="6">
        <f t="shared" si="0"/>
        <v>-253726344</v>
      </c>
      <c r="AD7" s="6">
        <f t="shared" si="0"/>
        <v>103857</v>
      </c>
      <c r="AE7" s="6">
        <f t="shared" si="0"/>
        <v>30159054</v>
      </c>
      <c r="AF7" s="6">
        <f t="shared" si="0"/>
        <v>1516333</v>
      </c>
      <c r="AG7" s="6">
        <f t="shared" si="0"/>
        <v>2659464</v>
      </c>
      <c r="AH7" s="6">
        <f t="shared" si="0"/>
        <v>194</v>
      </c>
      <c r="AI7" s="6">
        <f t="shared" si="0"/>
        <v>-31332265</v>
      </c>
      <c r="AJ7" s="6">
        <f t="shared" si="0"/>
        <v>10022198</v>
      </c>
      <c r="AK7" s="6">
        <f t="shared" si="0"/>
        <v>-123951606</v>
      </c>
      <c r="AL7" s="6">
        <f t="shared" si="0"/>
        <v>5948000</v>
      </c>
      <c r="AM7" s="6">
        <f t="shared" si="0"/>
        <v>7054097</v>
      </c>
      <c r="AN7" s="6">
        <f t="shared" si="0"/>
        <v>15015699</v>
      </c>
      <c r="AO7" s="6">
        <f t="shared" si="0"/>
        <v>824321</v>
      </c>
      <c r="AP7" s="6">
        <f t="shared" si="0"/>
        <v>4941411</v>
      </c>
      <c r="AQ7" s="6">
        <f t="shared" si="0"/>
        <v>32104026</v>
      </c>
      <c r="AR7" s="6">
        <f t="shared" si="0"/>
        <v>0</v>
      </c>
      <c r="AS7" s="6">
        <f t="shared" si="0"/>
        <v>29874000</v>
      </c>
      <c r="AT7" s="6">
        <f t="shared" si="0"/>
        <v>4937300</v>
      </c>
      <c r="AU7" s="6">
        <f t="shared" si="0"/>
        <v>293515</v>
      </c>
      <c r="AV7" s="6">
        <f t="shared" si="0"/>
        <v>-31243220</v>
      </c>
      <c r="AW7" s="6">
        <f t="shared" si="0"/>
        <v>8555141</v>
      </c>
      <c r="AX7" s="6">
        <f t="shared" si="0"/>
        <v>910749</v>
      </c>
      <c r="AY7" s="6">
        <f t="shared" si="0"/>
        <v>-24658351</v>
      </c>
      <c r="AZ7" s="6">
        <f t="shared" si="0"/>
        <v>69053</v>
      </c>
      <c r="BA7" s="6">
        <f t="shared" si="0"/>
        <v>29474</v>
      </c>
      <c r="BB7" s="6">
        <f t="shared" si="0"/>
        <v>9410001</v>
      </c>
      <c r="BC7" s="6">
        <f t="shared" si="0"/>
        <v>1392829</v>
      </c>
      <c r="BD7" s="6">
        <f t="shared" si="0"/>
        <v>2169341</v>
      </c>
      <c r="BE7" s="6">
        <f t="shared" si="0"/>
        <v>12396000</v>
      </c>
      <c r="BF7" s="6">
        <f t="shared" si="0"/>
        <v>11231</v>
      </c>
      <c r="BG7" s="6">
        <f t="shared" si="0"/>
        <v>-27849369</v>
      </c>
      <c r="BH7" s="6">
        <f t="shared" si="0"/>
        <v>-12128238</v>
      </c>
      <c r="BI7" s="6">
        <f t="shared" si="0"/>
        <v>-9408964</v>
      </c>
      <c r="BJ7" s="6">
        <f t="shared" si="0"/>
        <v>-27582741</v>
      </c>
    </row>
    <row r="8" spans="1:62" ht="12.75">
      <c r="A8" s="67" t="s">
        <v>114</v>
      </c>
      <c r="B8" s="6">
        <v>4990785965</v>
      </c>
      <c r="C8" s="6">
        <v>6084345</v>
      </c>
      <c r="D8" s="6">
        <v>60290287</v>
      </c>
      <c r="E8" s="6">
        <v>91786460</v>
      </c>
      <c r="F8" s="6">
        <v>59079394</v>
      </c>
      <c r="G8" s="6">
        <v>21433249</v>
      </c>
      <c r="H8" s="6">
        <v>0</v>
      </c>
      <c r="I8" s="6">
        <v>234570634</v>
      </c>
      <c r="J8" s="6">
        <v>3841000</v>
      </c>
      <c r="K8" s="6">
        <v>8760863</v>
      </c>
      <c r="L8" s="6">
        <v>6883565</v>
      </c>
      <c r="M8" s="6">
        <v>10365517</v>
      </c>
      <c r="N8" s="6">
        <v>1123759828</v>
      </c>
      <c r="O8" s="6">
        <v>6034176</v>
      </c>
      <c r="P8" s="6">
        <v>42000230</v>
      </c>
      <c r="Q8" s="6">
        <v>148466672</v>
      </c>
      <c r="R8" s="6">
        <v>89490184</v>
      </c>
      <c r="S8" s="6">
        <v>144372000</v>
      </c>
      <c r="T8" s="6">
        <v>7768391</v>
      </c>
      <c r="U8" s="6">
        <v>26519682</v>
      </c>
      <c r="V8" s="6">
        <v>25787807</v>
      </c>
      <c r="W8" s="6">
        <v>47030212</v>
      </c>
      <c r="X8" s="6">
        <v>38534718</v>
      </c>
      <c r="Y8" s="6">
        <v>-65376833</v>
      </c>
      <c r="Z8" s="6">
        <v>49363009</v>
      </c>
      <c r="AA8" s="6">
        <v>46741000</v>
      </c>
      <c r="AB8" s="6">
        <v>-19426860</v>
      </c>
      <c r="AC8" s="6">
        <v>429358586</v>
      </c>
      <c r="AD8" s="6">
        <v>1315405</v>
      </c>
      <c r="AE8" s="6">
        <v>3694572</v>
      </c>
      <c r="AF8" s="6">
        <v>766569</v>
      </c>
      <c r="AG8" s="6">
        <v>-4909818</v>
      </c>
      <c r="AH8" s="6">
        <v>33626479</v>
      </c>
      <c r="AI8" s="6">
        <v>-31793567</v>
      </c>
      <c r="AJ8" s="6">
        <v>20399606</v>
      </c>
      <c r="AK8" s="6">
        <v>14851880</v>
      </c>
      <c r="AL8" s="6">
        <v>13852955</v>
      </c>
      <c r="AM8" s="6">
        <v>92358068</v>
      </c>
      <c r="AN8" s="6">
        <v>21181580</v>
      </c>
      <c r="AO8" s="6">
        <v>83000</v>
      </c>
      <c r="AP8" s="6">
        <v>12741072</v>
      </c>
      <c r="AQ8" s="6">
        <v>29482506</v>
      </c>
      <c r="AR8" s="6">
        <v>37505997</v>
      </c>
      <c r="AS8" s="6">
        <v>1773904</v>
      </c>
      <c r="AT8" s="6">
        <v>435722882</v>
      </c>
      <c r="AU8" s="6">
        <v>24172989</v>
      </c>
      <c r="AV8" s="6">
        <v>52605003</v>
      </c>
      <c r="AW8" s="6">
        <v>37509434</v>
      </c>
      <c r="AX8" s="6">
        <v>4051426</v>
      </c>
      <c r="AY8" s="6">
        <v>413553193</v>
      </c>
      <c r="AZ8" s="6">
        <v>28486250</v>
      </c>
      <c r="BA8" s="6">
        <v>280890263</v>
      </c>
      <c r="BB8" s="6">
        <v>51577287</v>
      </c>
      <c r="BC8" s="6">
        <v>40418333</v>
      </c>
      <c r="BD8" s="6">
        <v>33636124</v>
      </c>
      <c r="BE8" s="6">
        <v>34813000</v>
      </c>
      <c r="BF8" s="6">
        <v>23961420</v>
      </c>
      <c r="BG8" s="6">
        <v>56923961</v>
      </c>
      <c r="BH8" s="6">
        <v>44583695</v>
      </c>
      <c r="BI8" s="6">
        <v>60028873</v>
      </c>
      <c r="BJ8" s="6">
        <v>80520188</v>
      </c>
    </row>
    <row r="9" spans="1:62" ht="12.75">
      <c r="A9" s="67" t="s">
        <v>115</v>
      </c>
      <c r="B9" s="6">
        <v>-165906477</v>
      </c>
      <c r="C9" s="6">
        <v>3350870</v>
      </c>
      <c r="D9" s="6">
        <v>-11584182</v>
      </c>
      <c r="E9" s="6">
        <v>457</v>
      </c>
      <c r="F9" s="6">
        <v>8061672</v>
      </c>
      <c r="G9" s="6">
        <v>-19796751</v>
      </c>
      <c r="H9" s="6">
        <v>0</v>
      </c>
      <c r="I9" s="6">
        <v>43965373</v>
      </c>
      <c r="J9" s="6">
        <v>1414000</v>
      </c>
      <c r="K9" s="6">
        <v>383722</v>
      </c>
      <c r="L9" s="6">
        <v>-6882435</v>
      </c>
      <c r="M9" s="6">
        <v>2705517</v>
      </c>
      <c r="N9" s="6">
        <v>172248943</v>
      </c>
      <c r="O9" s="6">
        <v>462985</v>
      </c>
      <c r="P9" s="6">
        <v>10838231</v>
      </c>
      <c r="Q9" s="6">
        <v>-3969328</v>
      </c>
      <c r="R9" s="6">
        <v>-55529816</v>
      </c>
      <c r="S9" s="6">
        <v>12317000</v>
      </c>
      <c r="T9" s="6">
        <v>-1231609</v>
      </c>
      <c r="U9" s="6">
        <v>19694834</v>
      </c>
      <c r="V9" s="6">
        <v>-4425192</v>
      </c>
      <c r="W9" s="6">
        <v>-129016789</v>
      </c>
      <c r="X9" s="6">
        <v>8908194</v>
      </c>
      <c r="Y9" s="6">
        <v>-16703833</v>
      </c>
      <c r="Z9" s="6">
        <v>-33791991</v>
      </c>
      <c r="AA9" s="6">
        <v>-1259000</v>
      </c>
      <c r="AB9" s="6">
        <v>-24502146</v>
      </c>
      <c r="AC9" s="6">
        <v>76756636</v>
      </c>
      <c r="AD9" s="6">
        <v>-5684595</v>
      </c>
      <c r="AE9" s="6">
        <v>3694572</v>
      </c>
      <c r="AF9" s="6">
        <v>436320</v>
      </c>
      <c r="AG9" s="6">
        <v>-6374558</v>
      </c>
      <c r="AH9" s="6">
        <v>3808646</v>
      </c>
      <c r="AI9" s="6">
        <v>-31913567</v>
      </c>
      <c r="AJ9" s="6">
        <v>15103600</v>
      </c>
      <c r="AK9" s="6">
        <v>3290880</v>
      </c>
      <c r="AL9" s="6">
        <v>19351956</v>
      </c>
      <c r="AM9" s="6">
        <v>-15408837</v>
      </c>
      <c r="AN9" s="6">
        <v>189881</v>
      </c>
      <c r="AO9" s="6">
        <v>39000</v>
      </c>
      <c r="AP9" s="6">
        <v>5919072</v>
      </c>
      <c r="AQ9" s="6">
        <v>24739982</v>
      </c>
      <c r="AR9" s="6">
        <v>32410997</v>
      </c>
      <c r="AS9" s="6">
        <v>1618000</v>
      </c>
      <c r="AT9" s="6">
        <v>126974882</v>
      </c>
      <c r="AU9" s="6">
        <v>2831812</v>
      </c>
      <c r="AV9" s="6">
        <v>3432002</v>
      </c>
      <c r="AW9" s="6">
        <v>-4629565</v>
      </c>
      <c r="AX9" s="6">
        <v>911427</v>
      </c>
      <c r="AY9" s="6">
        <v>-22884806</v>
      </c>
      <c r="AZ9" s="6">
        <v>-31311750</v>
      </c>
      <c r="BA9" s="6">
        <v>-139273898</v>
      </c>
      <c r="BB9" s="6">
        <v>-6878713</v>
      </c>
      <c r="BC9" s="6">
        <v>5379181</v>
      </c>
      <c r="BD9" s="6">
        <v>7598852</v>
      </c>
      <c r="BE9" s="6">
        <v>-15307000</v>
      </c>
      <c r="BF9" s="6">
        <v>-1082580</v>
      </c>
      <c r="BG9" s="6">
        <v>2196591</v>
      </c>
      <c r="BH9" s="6">
        <v>-19147698</v>
      </c>
      <c r="BI9" s="6">
        <v>6260809</v>
      </c>
      <c r="BJ9" s="6">
        <v>44199974</v>
      </c>
    </row>
    <row r="10" spans="1:62" ht="12.75">
      <c r="A10" s="67" t="s">
        <v>116</v>
      </c>
      <c r="B10" s="6">
        <f>IF((B142+B143)=0,0,(B144-(B149-(((B146+B147+B148)*(B141/(B142+B143)))-B145))))</f>
        <v>891164865.1271582</v>
      </c>
      <c r="C10" s="6">
        <f aca="true" t="shared" si="1" ref="C10:BJ10">IF((C142+C143)=0,0,(C144-(C149-(((C146+C147+C148)*(C141/(C142+C143)))-C145))))</f>
        <v>-1099346.9729935648</v>
      </c>
      <c r="D10" s="6">
        <f t="shared" si="1"/>
        <v>104055350.65487342</v>
      </c>
      <c r="E10" s="6">
        <f t="shared" si="1"/>
        <v>94688629.23679551</v>
      </c>
      <c r="F10" s="6">
        <f t="shared" si="1"/>
        <v>49463581.85470161</v>
      </c>
      <c r="G10" s="6">
        <f t="shared" si="1"/>
        <v>40792554.66438102</v>
      </c>
      <c r="H10" s="6">
        <f t="shared" si="1"/>
        <v>27339538</v>
      </c>
      <c r="I10" s="6">
        <f t="shared" si="1"/>
        <v>215336394.3733667</v>
      </c>
      <c r="J10" s="6">
        <f t="shared" si="1"/>
        <v>24418360.320871357</v>
      </c>
      <c r="K10" s="6">
        <f t="shared" si="1"/>
        <v>66799036.823183626</v>
      </c>
      <c r="L10" s="6">
        <f t="shared" si="1"/>
        <v>13018156.84369529</v>
      </c>
      <c r="M10" s="6">
        <f t="shared" si="1"/>
        <v>7544135.044386739</v>
      </c>
      <c r="N10" s="6">
        <f t="shared" si="1"/>
        <v>688820173.1359386</v>
      </c>
      <c r="O10" s="6">
        <f t="shared" si="1"/>
        <v>16623561.972539488</v>
      </c>
      <c r="P10" s="6">
        <f t="shared" si="1"/>
        <v>43456419.505350366</v>
      </c>
      <c r="Q10" s="6">
        <f t="shared" si="1"/>
        <v>365172700.5240701</v>
      </c>
      <c r="R10" s="6">
        <f t="shared" si="1"/>
        <v>161189443.71626744</v>
      </c>
      <c r="S10" s="6">
        <f t="shared" si="1"/>
        <v>135938803.87917835</v>
      </c>
      <c r="T10" s="6">
        <f t="shared" si="1"/>
        <v>35105625.283334546</v>
      </c>
      <c r="U10" s="6">
        <f t="shared" si="1"/>
        <v>58869387.54256007</v>
      </c>
      <c r="V10" s="6">
        <f t="shared" si="1"/>
        <v>30297236.77358099</v>
      </c>
      <c r="W10" s="6">
        <f t="shared" si="1"/>
        <v>119722313.52740097</v>
      </c>
      <c r="X10" s="6">
        <f t="shared" si="1"/>
        <v>-59073762.20266971</v>
      </c>
      <c r="Y10" s="6">
        <f t="shared" si="1"/>
        <v>260162694.3426535</v>
      </c>
      <c r="Z10" s="6">
        <f t="shared" si="1"/>
        <v>37786615.46160137</v>
      </c>
      <c r="AA10" s="6">
        <f t="shared" si="1"/>
        <v>30588041.222863648</v>
      </c>
      <c r="AB10" s="6">
        <f t="shared" si="1"/>
        <v>91523771.18085489</v>
      </c>
      <c r="AC10" s="6">
        <f t="shared" si="1"/>
        <v>1415782814.7546346</v>
      </c>
      <c r="AD10" s="6">
        <f t="shared" si="1"/>
        <v>11937891.153402861</v>
      </c>
      <c r="AE10" s="6">
        <f t="shared" si="1"/>
        <v>43783939.69579725</v>
      </c>
      <c r="AF10" s="6">
        <f t="shared" si="1"/>
        <v>29139802.03525504</v>
      </c>
      <c r="AG10" s="6">
        <f t="shared" si="1"/>
        <v>748209.1304465942</v>
      </c>
      <c r="AH10" s="6">
        <f t="shared" si="1"/>
        <v>27246340.98885531</v>
      </c>
      <c r="AI10" s="6">
        <f t="shared" si="1"/>
        <v>61795834.467361465</v>
      </c>
      <c r="AJ10" s="6">
        <f t="shared" si="1"/>
        <v>13433632.898272056</v>
      </c>
      <c r="AK10" s="6">
        <f t="shared" si="1"/>
        <v>766539842.3643482</v>
      </c>
      <c r="AL10" s="6">
        <f t="shared" si="1"/>
        <v>37865351.04795752</v>
      </c>
      <c r="AM10" s="6">
        <f t="shared" si="1"/>
        <v>96070076.01306991</v>
      </c>
      <c r="AN10" s="6">
        <f t="shared" si="1"/>
        <v>13532579.543866046</v>
      </c>
      <c r="AO10" s="6">
        <f t="shared" si="1"/>
        <v>4322085.009127909</v>
      </c>
      <c r="AP10" s="6">
        <f t="shared" si="1"/>
        <v>4767909.67706957</v>
      </c>
      <c r="AQ10" s="6">
        <f t="shared" si="1"/>
        <v>38161890.68623008</v>
      </c>
      <c r="AR10" s="6">
        <f t="shared" si="1"/>
        <v>6253943.281443611</v>
      </c>
      <c r="AS10" s="6">
        <f t="shared" si="1"/>
        <v>281808.9887640448</v>
      </c>
      <c r="AT10" s="6">
        <f t="shared" si="1"/>
        <v>200611311.38029903</v>
      </c>
      <c r="AU10" s="6">
        <f t="shared" si="1"/>
        <v>672000</v>
      </c>
      <c r="AV10" s="6">
        <f t="shared" si="1"/>
        <v>383410.53540974855</v>
      </c>
      <c r="AW10" s="6">
        <f t="shared" si="1"/>
        <v>55787186.7649858</v>
      </c>
      <c r="AX10" s="6">
        <f t="shared" si="1"/>
        <v>-4733795.857789928</v>
      </c>
      <c r="AY10" s="6">
        <f t="shared" si="1"/>
        <v>32794584.656686664</v>
      </c>
      <c r="AZ10" s="6">
        <f t="shared" si="1"/>
        <v>80977439.44858357</v>
      </c>
      <c r="BA10" s="6">
        <f t="shared" si="1"/>
        <v>234236963.48602444</v>
      </c>
      <c r="BB10" s="6">
        <f t="shared" si="1"/>
        <v>51229331.459901676</v>
      </c>
      <c r="BC10" s="6">
        <f t="shared" si="1"/>
        <v>44901084.04383363</v>
      </c>
      <c r="BD10" s="6">
        <f t="shared" si="1"/>
        <v>30664271.699254088</v>
      </c>
      <c r="BE10" s="6">
        <f t="shared" si="1"/>
        <v>11104520.773736548</v>
      </c>
      <c r="BF10" s="6">
        <f t="shared" si="1"/>
        <v>21060953.639143106</v>
      </c>
      <c r="BG10" s="6">
        <f t="shared" si="1"/>
        <v>39758238.70731281</v>
      </c>
      <c r="BH10" s="6">
        <f t="shared" si="1"/>
        <v>48760804.79430955</v>
      </c>
      <c r="BI10" s="6">
        <f t="shared" si="1"/>
        <v>56390118.90785676</v>
      </c>
      <c r="BJ10" s="6">
        <f t="shared" si="1"/>
        <v>12104004.81897723</v>
      </c>
    </row>
    <row r="11" spans="1:62" ht="12.75">
      <c r="A11" s="67" t="s">
        <v>117</v>
      </c>
      <c r="B11" s="8">
        <f>IF(((B150+B151+(B152*B153/100))/12)=0,0,B8/((B150+B151+(B152*B153/100))/12))</f>
        <v>2.368139805245329</v>
      </c>
      <c r="C11" s="8">
        <f aca="true" t="shared" si="2" ref="C11:BJ11">IF(((C150+C151+(C152*C153/100))/12)=0,0,C8/((C150+C151+(C152*C153/100))/12))</f>
        <v>1.2731470034105319</v>
      </c>
      <c r="D11" s="8">
        <f t="shared" si="2"/>
        <v>5.655442568214453</v>
      </c>
      <c r="E11" s="8">
        <f t="shared" si="2"/>
        <v>12.340021922455026</v>
      </c>
      <c r="F11" s="8">
        <f t="shared" si="2"/>
        <v>7.074392720380011</v>
      </c>
      <c r="G11" s="8">
        <f t="shared" si="2"/>
        <v>8.585211523754467</v>
      </c>
      <c r="H11" s="8">
        <f t="shared" si="2"/>
        <v>0</v>
      </c>
      <c r="I11" s="8">
        <f t="shared" si="2"/>
        <v>4.605829890970057</v>
      </c>
      <c r="J11" s="8">
        <f t="shared" si="2"/>
        <v>0.39393424002365723</v>
      </c>
      <c r="K11" s="8">
        <f t="shared" si="2"/>
        <v>0.3996414957643212</v>
      </c>
      <c r="L11" s="8">
        <f t="shared" si="2"/>
        <v>0.6766500326565219</v>
      </c>
      <c r="M11" s="8">
        <f t="shared" si="2"/>
        <v>3.163263528029588</v>
      </c>
      <c r="N11" s="8">
        <f t="shared" si="2"/>
        <v>4.22533485258999</v>
      </c>
      <c r="O11" s="8">
        <f t="shared" si="2"/>
        <v>1.4348195631489447</v>
      </c>
      <c r="P11" s="8">
        <f t="shared" si="2"/>
        <v>7.97205128012885</v>
      </c>
      <c r="Q11" s="8">
        <f t="shared" si="2"/>
        <v>3.556096346186705</v>
      </c>
      <c r="R11" s="8">
        <f t="shared" si="2"/>
        <v>2.1013649736940065</v>
      </c>
      <c r="S11" s="8">
        <f t="shared" si="2"/>
        <v>48.06445134907525</v>
      </c>
      <c r="T11" s="8">
        <f t="shared" si="2"/>
        <v>0.3001612781429465</v>
      </c>
      <c r="U11" s="8">
        <f t="shared" si="2"/>
        <v>3.650638339043707</v>
      </c>
      <c r="V11" s="8">
        <f t="shared" si="2"/>
        <v>3.9404669949802527</v>
      </c>
      <c r="W11" s="8">
        <f t="shared" si="2"/>
        <v>1.4089239244341194</v>
      </c>
      <c r="X11" s="8">
        <f t="shared" si="2"/>
        <v>2.039077836478787</v>
      </c>
      <c r="Y11" s="8">
        <f t="shared" si="2"/>
        <v>-7.758827694714695</v>
      </c>
      <c r="Z11" s="8">
        <f t="shared" si="2"/>
        <v>5.10858431291544</v>
      </c>
      <c r="AA11" s="8">
        <f t="shared" si="2"/>
        <v>3.2990658493289433</v>
      </c>
      <c r="AB11" s="8">
        <f t="shared" si="2"/>
        <v>-0.8245737259598075</v>
      </c>
      <c r="AC11" s="8">
        <f t="shared" si="2"/>
        <v>3.5973918844729287</v>
      </c>
      <c r="AD11" s="8">
        <f t="shared" si="2"/>
        <v>0.3187837625746466</v>
      </c>
      <c r="AE11" s="8">
        <f t="shared" si="2"/>
        <v>0.8136818156681119</v>
      </c>
      <c r="AF11" s="8">
        <f t="shared" si="2"/>
        <v>0.06947553807948634</v>
      </c>
      <c r="AG11" s="8">
        <f t="shared" si="2"/>
        <v>-0.7172245029800541</v>
      </c>
      <c r="AH11" s="8">
        <f t="shared" si="2"/>
        <v>2.7685131781111982</v>
      </c>
      <c r="AI11" s="8">
        <f t="shared" si="2"/>
        <v>-0.9261314583597647</v>
      </c>
      <c r="AJ11" s="8">
        <f t="shared" si="2"/>
        <v>2.4218177224841666</v>
      </c>
      <c r="AK11" s="8">
        <f t="shared" si="2"/>
        <v>0.5315741505291942</v>
      </c>
      <c r="AL11" s="8">
        <f t="shared" si="2"/>
        <v>0.4795487443081095</v>
      </c>
      <c r="AM11" s="8">
        <f t="shared" si="2"/>
        <v>12.572498260888272</v>
      </c>
      <c r="AN11" s="8">
        <f t="shared" si="2"/>
        <v>2.5201524830755124</v>
      </c>
      <c r="AO11" s="8">
        <f t="shared" si="2"/>
        <v>0.017900806176465407</v>
      </c>
      <c r="AP11" s="8">
        <f t="shared" si="2"/>
        <v>2.944193963385073</v>
      </c>
      <c r="AQ11" s="8">
        <f t="shared" si="2"/>
        <v>3.6983522608947172</v>
      </c>
      <c r="AR11" s="8">
        <f t="shared" si="2"/>
        <v>1.5025036521692685</v>
      </c>
      <c r="AS11" s="8">
        <f t="shared" si="2"/>
        <v>0.32170910409865794</v>
      </c>
      <c r="AT11" s="8">
        <f t="shared" si="2"/>
        <v>2.4079173713797823</v>
      </c>
      <c r="AU11" s="8">
        <f t="shared" si="2"/>
        <v>5.854511035648127</v>
      </c>
      <c r="AV11" s="8">
        <f t="shared" si="2"/>
        <v>2.650696429443333</v>
      </c>
      <c r="AW11" s="8">
        <f t="shared" si="2"/>
        <v>5.662181771638726</v>
      </c>
      <c r="AX11" s="8">
        <f t="shared" si="2"/>
        <v>0.5412357695687401</v>
      </c>
      <c r="AY11" s="8">
        <f t="shared" si="2"/>
        <v>10.826567238465513</v>
      </c>
      <c r="AZ11" s="8">
        <f t="shared" si="2"/>
        <v>2.3242912575150925</v>
      </c>
      <c r="BA11" s="8">
        <f t="shared" si="2"/>
        <v>3.2497644000146115</v>
      </c>
      <c r="BB11" s="8">
        <f t="shared" si="2"/>
        <v>7.941066152829976</v>
      </c>
      <c r="BC11" s="8">
        <f t="shared" si="2"/>
        <v>7.206536144986914</v>
      </c>
      <c r="BD11" s="8">
        <f t="shared" si="2"/>
        <v>0.9254842051484296</v>
      </c>
      <c r="BE11" s="8">
        <f t="shared" si="2"/>
        <v>6.943151122800855</v>
      </c>
      <c r="BF11" s="8">
        <f t="shared" si="2"/>
        <v>8.501265872777228</v>
      </c>
      <c r="BG11" s="8">
        <f t="shared" si="2"/>
        <v>2.646924764658364</v>
      </c>
      <c r="BH11" s="8">
        <f t="shared" si="2"/>
        <v>6.190310430349412</v>
      </c>
      <c r="BI11" s="8">
        <f t="shared" si="2"/>
        <v>5.745574311251185</v>
      </c>
      <c r="BJ11" s="8">
        <f t="shared" si="2"/>
        <v>3.6413393818920428</v>
      </c>
    </row>
    <row r="12" spans="1:62" ht="12.75">
      <c r="A12" s="68" t="s">
        <v>118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2.75">
      <c r="A13" s="67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ht="12.75">
      <c r="A14" s="69" t="s">
        <v>120</v>
      </c>
      <c r="B14" s="14">
        <f>IF(B154=0,0,(B5-B154)*100/B154)</f>
        <v>10.510275410475987</v>
      </c>
      <c r="C14" s="14">
        <f aca="true" t="shared" si="3" ref="C14:BJ14">IF(C154=0,0,(C5-C154)*100/C154)</f>
        <v>38.16288701875563</v>
      </c>
      <c r="D14" s="14">
        <f t="shared" si="3"/>
        <v>15.82905165370166</v>
      </c>
      <c r="E14" s="14">
        <f t="shared" si="3"/>
        <v>21.50978409883726</v>
      </c>
      <c r="F14" s="14">
        <f t="shared" si="3"/>
        <v>8.750848569163804</v>
      </c>
      <c r="G14" s="14">
        <f t="shared" si="3"/>
        <v>25.271664144209264</v>
      </c>
      <c r="H14" s="14">
        <f t="shared" si="3"/>
        <v>7.067991211214939</v>
      </c>
      <c r="I14" s="14">
        <f t="shared" si="3"/>
        <v>9.76025369778247</v>
      </c>
      <c r="J14" s="14">
        <f t="shared" si="3"/>
        <v>33.3403490149068</v>
      </c>
      <c r="K14" s="14">
        <f t="shared" si="3"/>
        <v>20.47557072980121</v>
      </c>
      <c r="L14" s="14">
        <f t="shared" si="3"/>
        <v>9.286674938055492</v>
      </c>
      <c r="M14" s="14">
        <f t="shared" si="3"/>
        <v>47.459982786710036</v>
      </c>
      <c r="N14" s="14">
        <f t="shared" si="3"/>
        <v>13.05923313615207</v>
      </c>
      <c r="O14" s="14">
        <f t="shared" si="3"/>
        <v>20.965732052078316</v>
      </c>
      <c r="P14" s="14">
        <f t="shared" si="3"/>
        <v>41.4311992004327</v>
      </c>
      <c r="Q14" s="14">
        <f t="shared" si="3"/>
        <v>5.5647688325681575</v>
      </c>
      <c r="R14" s="14">
        <f t="shared" si="3"/>
        <v>3.3123237842413715</v>
      </c>
      <c r="S14" s="14">
        <f t="shared" si="3"/>
        <v>16.44800231053495</v>
      </c>
      <c r="T14" s="14">
        <f t="shared" si="3"/>
        <v>10.282243777320993</v>
      </c>
      <c r="U14" s="14">
        <f t="shared" si="3"/>
        <v>4.833316082604864</v>
      </c>
      <c r="V14" s="14">
        <f t="shared" si="3"/>
        <v>39.49516953733969</v>
      </c>
      <c r="W14" s="14">
        <f t="shared" si="3"/>
        <v>2.6890511271217785</v>
      </c>
      <c r="X14" s="14">
        <f t="shared" si="3"/>
        <v>7.703767845743282</v>
      </c>
      <c r="Y14" s="14">
        <f t="shared" si="3"/>
        <v>17.67664311252693</v>
      </c>
      <c r="Z14" s="14">
        <f t="shared" si="3"/>
        <v>41.204041046272785</v>
      </c>
      <c r="AA14" s="14">
        <f t="shared" si="3"/>
        <v>24.48957983874958</v>
      </c>
      <c r="AB14" s="14">
        <f t="shared" si="3"/>
        <v>6.104543565198116</v>
      </c>
      <c r="AC14" s="14">
        <f t="shared" si="3"/>
        <v>3.5771014233516376</v>
      </c>
      <c r="AD14" s="14">
        <f t="shared" si="3"/>
        <v>8.728735637853868</v>
      </c>
      <c r="AE14" s="14">
        <f t="shared" si="3"/>
        <v>15.48691984552584</v>
      </c>
      <c r="AF14" s="14">
        <f t="shared" si="3"/>
        <v>13.584666050414306</v>
      </c>
      <c r="AG14" s="14">
        <f t="shared" si="3"/>
        <v>19.249880613407743</v>
      </c>
      <c r="AH14" s="14">
        <f t="shared" si="3"/>
        <v>23.473771867225533</v>
      </c>
      <c r="AI14" s="14">
        <f t="shared" si="3"/>
        <v>9.095718717684543</v>
      </c>
      <c r="AJ14" s="14">
        <f t="shared" si="3"/>
        <v>14.661503016840273</v>
      </c>
      <c r="AK14" s="14">
        <f t="shared" si="3"/>
        <v>30.469459396090993</v>
      </c>
      <c r="AL14" s="14">
        <f t="shared" si="3"/>
        <v>-12.634692136554275</v>
      </c>
      <c r="AM14" s="14">
        <f t="shared" si="3"/>
        <v>34.640419198187665</v>
      </c>
      <c r="AN14" s="14">
        <f t="shared" si="3"/>
        <v>11.65229645630339</v>
      </c>
      <c r="AO14" s="14">
        <f t="shared" si="3"/>
        <v>35.77396236538535</v>
      </c>
      <c r="AP14" s="14">
        <f t="shared" si="3"/>
        <v>25.625666604676546</v>
      </c>
      <c r="AQ14" s="14">
        <f t="shared" si="3"/>
        <v>23.099554672286853</v>
      </c>
      <c r="AR14" s="14">
        <f t="shared" si="3"/>
        <v>14.292885833052448</v>
      </c>
      <c r="AS14" s="14">
        <f t="shared" si="3"/>
        <v>26.15571892762319</v>
      </c>
      <c r="AT14" s="14">
        <f t="shared" si="3"/>
        <v>6.485492764679716</v>
      </c>
      <c r="AU14" s="14">
        <f t="shared" si="3"/>
        <v>46.87978374920129</v>
      </c>
      <c r="AV14" s="14">
        <f t="shared" si="3"/>
        <v>22.087428779979216</v>
      </c>
      <c r="AW14" s="14">
        <f t="shared" si="3"/>
        <v>44.578934629200795</v>
      </c>
      <c r="AX14" s="14">
        <f t="shared" si="3"/>
        <v>18.04960813851493</v>
      </c>
      <c r="AY14" s="14">
        <f t="shared" si="3"/>
        <v>6.450886235346914</v>
      </c>
      <c r="AZ14" s="14">
        <f t="shared" si="3"/>
        <v>33.077305067884566</v>
      </c>
      <c r="BA14" s="14">
        <f t="shared" si="3"/>
        <v>10.850057650250381</v>
      </c>
      <c r="BB14" s="14">
        <f t="shared" si="3"/>
        <v>30.11078163133235</v>
      </c>
      <c r="BC14" s="14">
        <f t="shared" si="3"/>
        <v>22.453891810895215</v>
      </c>
      <c r="BD14" s="14">
        <f t="shared" si="3"/>
        <v>-9.284204328859747</v>
      </c>
      <c r="BE14" s="14">
        <f t="shared" si="3"/>
        <v>24.578662021931653</v>
      </c>
      <c r="BF14" s="14">
        <f t="shared" si="3"/>
        <v>10.17077353614919</v>
      </c>
      <c r="BG14" s="14">
        <f t="shared" si="3"/>
        <v>13.843355646971716</v>
      </c>
      <c r="BH14" s="14">
        <f t="shared" si="3"/>
        <v>7.147788762927842</v>
      </c>
      <c r="BI14" s="14">
        <f t="shared" si="3"/>
        <v>41.9429511571943</v>
      </c>
      <c r="BJ14" s="14">
        <f t="shared" si="3"/>
        <v>5.129948079379912</v>
      </c>
    </row>
    <row r="15" spans="1:62" ht="12.75">
      <c r="A15" s="70" t="s">
        <v>121</v>
      </c>
      <c r="B15" s="16">
        <f>IF(B156=0,0,(B155-B156)*100/B156)</f>
        <v>8.437135213859568</v>
      </c>
      <c r="C15" s="16">
        <f aca="true" t="shared" si="4" ref="C15:BJ15">IF(C156=0,0,(C155-C156)*100/C156)</f>
        <v>6.014827636666963</v>
      </c>
      <c r="D15" s="16">
        <f t="shared" si="4"/>
        <v>2.958800070362677</v>
      </c>
      <c r="E15" s="16">
        <f t="shared" si="4"/>
        <v>0</v>
      </c>
      <c r="F15" s="16">
        <f t="shared" si="4"/>
        <v>5.996437346437347</v>
      </c>
      <c r="G15" s="16">
        <f t="shared" si="4"/>
        <v>-12.822161290322581</v>
      </c>
      <c r="H15" s="16">
        <f t="shared" si="4"/>
        <v>6.348222071504699</v>
      </c>
      <c r="I15" s="16">
        <f t="shared" si="4"/>
        <v>0</v>
      </c>
      <c r="J15" s="16">
        <f t="shared" si="4"/>
        <v>-2.4651162790697674</v>
      </c>
      <c r="K15" s="16">
        <f t="shared" si="4"/>
        <v>11.222089760377152</v>
      </c>
      <c r="L15" s="16">
        <f t="shared" si="4"/>
        <v>-5.9151149114881205</v>
      </c>
      <c r="M15" s="16">
        <f t="shared" si="4"/>
        <v>-67.66370250606306</v>
      </c>
      <c r="N15" s="16">
        <f t="shared" si="4"/>
        <v>12.754798255676334</v>
      </c>
      <c r="O15" s="16">
        <f t="shared" si="4"/>
        <v>-30.182656459384972</v>
      </c>
      <c r="P15" s="16">
        <f t="shared" si="4"/>
        <v>3.568498769483183</v>
      </c>
      <c r="Q15" s="16">
        <f t="shared" si="4"/>
        <v>0</v>
      </c>
      <c r="R15" s="16">
        <f t="shared" si="4"/>
        <v>5.3203424767629075</v>
      </c>
      <c r="S15" s="16">
        <f t="shared" si="4"/>
        <v>5.358656539216389</v>
      </c>
      <c r="T15" s="16">
        <f t="shared" si="4"/>
        <v>6.625813600169751</v>
      </c>
      <c r="U15" s="16">
        <f t="shared" si="4"/>
        <v>4.338925002923916</v>
      </c>
      <c r="V15" s="16">
        <f t="shared" si="4"/>
        <v>58.16889427994639</v>
      </c>
      <c r="W15" s="16">
        <f t="shared" si="4"/>
        <v>0</v>
      </c>
      <c r="X15" s="16">
        <f t="shared" si="4"/>
        <v>10.514069525119574</v>
      </c>
      <c r="Y15" s="16">
        <f t="shared" si="4"/>
        <v>0.002030732365166294</v>
      </c>
      <c r="Z15" s="16">
        <f t="shared" si="4"/>
        <v>179.63381151510256</v>
      </c>
      <c r="AA15" s="16">
        <f t="shared" si="4"/>
        <v>34.17559076024427</v>
      </c>
      <c r="AB15" s="16">
        <f t="shared" si="4"/>
        <v>0</v>
      </c>
      <c r="AC15" s="16">
        <f t="shared" si="4"/>
        <v>-0.8363430472188959</v>
      </c>
      <c r="AD15" s="16">
        <f t="shared" si="4"/>
        <v>13.083974911810442</v>
      </c>
      <c r="AE15" s="16">
        <f t="shared" si="4"/>
        <v>5.893476205483769</v>
      </c>
      <c r="AF15" s="16">
        <f t="shared" si="4"/>
        <v>0</v>
      </c>
      <c r="AG15" s="16">
        <f t="shared" si="4"/>
        <v>42.906662983930396</v>
      </c>
      <c r="AH15" s="16">
        <f t="shared" si="4"/>
        <v>7.228965653950914</v>
      </c>
      <c r="AI15" s="16">
        <f t="shared" si="4"/>
        <v>-2.6253369272237195</v>
      </c>
      <c r="AJ15" s="16">
        <f t="shared" si="4"/>
        <v>-28.482842739351476</v>
      </c>
      <c r="AK15" s="16">
        <f t="shared" si="4"/>
        <v>17.21583708429839</v>
      </c>
      <c r="AL15" s="16">
        <f t="shared" si="4"/>
        <v>0</v>
      </c>
      <c r="AM15" s="16">
        <f t="shared" si="4"/>
        <v>30.866623050887167</v>
      </c>
      <c r="AN15" s="16">
        <f t="shared" si="4"/>
        <v>-24.319773804642313</v>
      </c>
      <c r="AO15" s="16">
        <f t="shared" si="4"/>
        <v>5.797845048742945</v>
      </c>
      <c r="AP15" s="16">
        <f t="shared" si="4"/>
        <v>-38.73003332421729</v>
      </c>
      <c r="AQ15" s="16">
        <f t="shared" si="4"/>
        <v>8.045790839890087</v>
      </c>
      <c r="AR15" s="16">
        <f t="shared" si="4"/>
        <v>0</v>
      </c>
      <c r="AS15" s="16">
        <f t="shared" si="4"/>
        <v>6.003159557661927</v>
      </c>
      <c r="AT15" s="16">
        <f t="shared" si="4"/>
        <v>15.127388535031848</v>
      </c>
      <c r="AU15" s="16">
        <f t="shared" si="4"/>
        <v>0</v>
      </c>
      <c r="AV15" s="16">
        <f t="shared" si="4"/>
        <v>21.88757322089514</v>
      </c>
      <c r="AW15" s="16">
        <f t="shared" si="4"/>
        <v>61.59903577552711</v>
      </c>
      <c r="AX15" s="16">
        <f t="shared" si="4"/>
        <v>44.32592592592592</v>
      </c>
      <c r="AY15" s="16">
        <f t="shared" si="4"/>
        <v>0</v>
      </c>
      <c r="AZ15" s="16">
        <f t="shared" si="4"/>
        <v>-3.30741069088486</v>
      </c>
      <c r="BA15" s="16">
        <f t="shared" si="4"/>
        <v>6.021489515236336</v>
      </c>
      <c r="BB15" s="16">
        <f t="shared" si="4"/>
        <v>17.475292999683244</v>
      </c>
      <c r="BC15" s="16">
        <f t="shared" si="4"/>
        <v>64.15864862069911</v>
      </c>
      <c r="BD15" s="16">
        <f t="shared" si="4"/>
        <v>0</v>
      </c>
      <c r="BE15" s="16">
        <f t="shared" si="4"/>
        <v>-5.381818181818182</v>
      </c>
      <c r="BF15" s="16">
        <f t="shared" si="4"/>
        <v>4.694894981002022</v>
      </c>
      <c r="BG15" s="16">
        <f t="shared" si="4"/>
        <v>3.4585339483314677</v>
      </c>
      <c r="BH15" s="16">
        <f t="shared" si="4"/>
        <v>6.040843016166772</v>
      </c>
      <c r="BI15" s="16">
        <f t="shared" si="4"/>
        <v>-6.799764705882353</v>
      </c>
      <c r="BJ15" s="16">
        <f t="shared" si="4"/>
        <v>0</v>
      </c>
    </row>
    <row r="16" spans="1:62" ht="12.75">
      <c r="A16" s="70" t="s">
        <v>122</v>
      </c>
      <c r="B16" s="16">
        <f>IF(B158=0,0,(B157-B158)*100/B158)</f>
        <v>12.416116548146306</v>
      </c>
      <c r="C16" s="16">
        <f aca="true" t="shared" si="5" ref="C16:BJ16">IF(C158=0,0,(C157-C158)*100/C158)</f>
        <v>0</v>
      </c>
      <c r="D16" s="16">
        <f t="shared" si="5"/>
        <v>0</v>
      </c>
      <c r="E16" s="16">
        <f t="shared" si="5"/>
        <v>0</v>
      </c>
      <c r="F16" s="16">
        <f t="shared" si="5"/>
        <v>6.000001976364924</v>
      </c>
      <c r="G16" s="16">
        <f t="shared" si="5"/>
        <v>0</v>
      </c>
      <c r="H16" s="16">
        <f t="shared" si="5"/>
        <v>15.367417136972609</v>
      </c>
      <c r="I16" s="16">
        <f t="shared" si="5"/>
        <v>0</v>
      </c>
      <c r="J16" s="16">
        <f t="shared" si="5"/>
        <v>0</v>
      </c>
      <c r="K16" s="16">
        <f t="shared" si="5"/>
        <v>21.445980997454356</v>
      </c>
      <c r="L16" s="16">
        <f t="shared" si="5"/>
        <v>11.30011031856604</v>
      </c>
      <c r="M16" s="16">
        <f t="shared" si="5"/>
        <v>0</v>
      </c>
      <c r="N16" s="16">
        <f t="shared" si="5"/>
        <v>14.562894633155462</v>
      </c>
      <c r="O16" s="16">
        <f t="shared" si="5"/>
        <v>0</v>
      </c>
      <c r="P16" s="16">
        <f t="shared" si="5"/>
        <v>0</v>
      </c>
      <c r="Q16" s="16">
        <f t="shared" si="5"/>
        <v>0</v>
      </c>
      <c r="R16" s="16">
        <f t="shared" si="5"/>
        <v>10.474675711172376</v>
      </c>
      <c r="S16" s="16">
        <f t="shared" si="5"/>
        <v>0</v>
      </c>
      <c r="T16" s="16">
        <f t="shared" si="5"/>
        <v>4.028761757336702</v>
      </c>
      <c r="U16" s="16">
        <f t="shared" si="5"/>
        <v>0</v>
      </c>
      <c r="V16" s="16">
        <f t="shared" si="5"/>
        <v>0</v>
      </c>
      <c r="W16" s="16">
        <f t="shared" si="5"/>
        <v>0</v>
      </c>
      <c r="X16" s="16">
        <f t="shared" si="5"/>
        <v>11.637596681818964</v>
      </c>
      <c r="Y16" s="16">
        <f t="shared" si="5"/>
        <v>-0.0017852349792051444</v>
      </c>
      <c r="Z16" s="16">
        <f t="shared" si="5"/>
        <v>0</v>
      </c>
      <c r="AA16" s="16">
        <f t="shared" si="5"/>
        <v>10.699788639599564</v>
      </c>
      <c r="AB16" s="16">
        <f t="shared" si="5"/>
        <v>0</v>
      </c>
      <c r="AC16" s="16">
        <f t="shared" si="5"/>
        <v>6.511068312641421</v>
      </c>
      <c r="AD16" s="16">
        <f t="shared" si="5"/>
        <v>13.859478837068073</v>
      </c>
      <c r="AE16" s="16">
        <f t="shared" si="5"/>
        <v>0</v>
      </c>
      <c r="AF16" s="16">
        <f t="shared" si="5"/>
        <v>0</v>
      </c>
      <c r="AG16" s="16">
        <f t="shared" si="5"/>
        <v>12.820054755391762</v>
      </c>
      <c r="AH16" s="16">
        <f t="shared" si="5"/>
        <v>27.05210567111629</v>
      </c>
      <c r="AI16" s="16">
        <f t="shared" si="5"/>
        <v>6.545251503881222</v>
      </c>
      <c r="AJ16" s="16">
        <f t="shared" si="5"/>
        <v>0</v>
      </c>
      <c r="AK16" s="16">
        <f t="shared" si="5"/>
        <v>58.77153311680303</v>
      </c>
      <c r="AL16" s="16">
        <f t="shared" si="5"/>
        <v>0</v>
      </c>
      <c r="AM16" s="16">
        <f t="shared" si="5"/>
        <v>0</v>
      </c>
      <c r="AN16" s="16">
        <f t="shared" si="5"/>
        <v>0</v>
      </c>
      <c r="AO16" s="16">
        <f t="shared" si="5"/>
        <v>0</v>
      </c>
      <c r="AP16" s="16">
        <f t="shared" si="5"/>
        <v>0</v>
      </c>
      <c r="AQ16" s="16">
        <f t="shared" si="5"/>
        <v>0</v>
      </c>
      <c r="AR16" s="16">
        <f t="shared" si="5"/>
        <v>31.079967023907667</v>
      </c>
      <c r="AS16" s="16">
        <f t="shared" si="5"/>
        <v>0</v>
      </c>
      <c r="AT16" s="16">
        <f t="shared" si="5"/>
        <v>0.11574729241877256</v>
      </c>
      <c r="AU16" s="16">
        <f t="shared" si="5"/>
        <v>0</v>
      </c>
      <c r="AV16" s="16">
        <f t="shared" si="5"/>
        <v>5.999226152415276</v>
      </c>
      <c r="AW16" s="16">
        <f t="shared" si="5"/>
        <v>12.199247120937125</v>
      </c>
      <c r="AX16" s="16">
        <f t="shared" si="5"/>
        <v>0</v>
      </c>
      <c r="AY16" s="16">
        <f t="shared" si="5"/>
        <v>0</v>
      </c>
      <c r="AZ16" s="16">
        <f t="shared" si="5"/>
        <v>12.690001208654703</v>
      </c>
      <c r="BA16" s="16">
        <f t="shared" si="5"/>
        <v>10.655169938652122</v>
      </c>
      <c r="BB16" s="16">
        <f t="shared" si="5"/>
        <v>0</v>
      </c>
      <c r="BC16" s="16">
        <f t="shared" si="5"/>
        <v>0</v>
      </c>
      <c r="BD16" s="16">
        <f t="shared" si="5"/>
        <v>0</v>
      </c>
      <c r="BE16" s="16">
        <f t="shared" si="5"/>
        <v>0</v>
      </c>
      <c r="BF16" s="16">
        <f t="shared" si="5"/>
        <v>0</v>
      </c>
      <c r="BG16" s="16">
        <f t="shared" si="5"/>
        <v>12.20000025493413</v>
      </c>
      <c r="BH16" s="16">
        <f t="shared" si="5"/>
        <v>0</v>
      </c>
      <c r="BI16" s="16">
        <f t="shared" si="5"/>
        <v>0</v>
      </c>
      <c r="BJ16" s="16">
        <f t="shared" si="5"/>
        <v>0</v>
      </c>
    </row>
    <row r="17" spans="1:62" ht="12.75">
      <c r="A17" s="70" t="s">
        <v>123</v>
      </c>
      <c r="B17" s="16">
        <f>IF(B160=0,0,(B159-B160)*100/B160)</f>
        <v>13.898739734666343</v>
      </c>
      <c r="C17" s="16">
        <f aca="true" t="shared" si="6" ref="C17:BJ17">IF(C160=0,0,(C159-C160)*100/C160)</f>
        <v>0</v>
      </c>
      <c r="D17" s="16">
        <f t="shared" si="6"/>
        <v>0</v>
      </c>
      <c r="E17" s="16">
        <f t="shared" si="6"/>
        <v>0</v>
      </c>
      <c r="F17" s="16">
        <f t="shared" si="6"/>
        <v>0</v>
      </c>
      <c r="G17" s="16">
        <f t="shared" si="6"/>
        <v>0</v>
      </c>
      <c r="H17" s="16">
        <f t="shared" si="6"/>
        <v>0</v>
      </c>
      <c r="I17" s="16">
        <f t="shared" si="6"/>
        <v>9.980541800746579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19.41600560201182</v>
      </c>
      <c r="O17" s="16">
        <f t="shared" si="6"/>
        <v>0</v>
      </c>
      <c r="P17" s="16">
        <f t="shared" si="6"/>
        <v>0</v>
      </c>
      <c r="Q17" s="16">
        <f t="shared" si="6"/>
        <v>45.83683560611734</v>
      </c>
      <c r="R17" s="16">
        <f t="shared" si="6"/>
        <v>0</v>
      </c>
      <c r="S17" s="16">
        <f t="shared" si="6"/>
        <v>0</v>
      </c>
      <c r="T17" s="16">
        <f t="shared" si="6"/>
        <v>0</v>
      </c>
      <c r="U17" s="16">
        <f t="shared" si="6"/>
        <v>0</v>
      </c>
      <c r="V17" s="16">
        <f t="shared" si="6"/>
        <v>0</v>
      </c>
      <c r="W17" s="16">
        <f t="shared" si="6"/>
        <v>8.999999547841112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-5.170255223456979</v>
      </c>
      <c r="AC17" s="16">
        <f t="shared" si="6"/>
        <v>-0.3329748073268001</v>
      </c>
      <c r="AD17" s="16">
        <f t="shared" si="6"/>
        <v>0</v>
      </c>
      <c r="AE17" s="16">
        <f t="shared" si="6"/>
        <v>0</v>
      </c>
      <c r="AF17" s="16">
        <f t="shared" si="6"/>
        <v>31.613206708425945</v>
      </c>
      <c r="AG17" s="16">
        <f t="shared" si="6"/>
        <v>0</v>
      </c>
      <c r="AH17" s="16">
        <f t="shared" si="6"/>
        <v>0</v>
      </c>
      <c r="AI17" s="16">
        <f t="shared" si="6"/>
        <v>13.838103358510212</v>
      </c>
      <c r="AJ17" s="16">
        <f t="shared" si="6"/>
        <v>0</v>
      </c>
      <c r="AK17" s="16">
        <f t="shared" si="6"/>
        <v>0</v>
      </c>
      <c r="AL17" s="16">
        <f t="shared" si="6"/>
        <v>3.732753200601394</v>
      </c>
      <c r="AM17" s="16">
        <f t="shared" si="6"/>
        <v>0</v>
      </c>
      <c r="AN17" s="16">
        <f t="shared" si="6"/>
        <v>0</v>
      </c>
      <c r="AO17" s="16">
        <f t="shared" si="6"/>
        <v>0</v>
      </c>
      <c r="AP17" s="16">
        <f t="shared" si="6"/>
        <v>0</v>
      </c>
      <c r="AQ17" s="16">
        <f t="shared" si="6"/>
        <v>0</v>
      </c>
      <c r="AR17" s="16">
        <f t="shared" si="6"/>
        <v>5.317837185507779</v>
      </c>
      <c r="AS17" s="16">
        <f t="shared" si="6"/>
        <v>0</v>
      </c>
      <c r="AT17" s="16">
        <f t="shared" si="6"/>
        <v>37.617302052785924</v>
      </c>
      <c r="AU17" s="16">
        <f t="shared" si="6"/>
        <v>0</v>
      </c>
      <c r="AV17" s="16">
        <f t="shared" si="6"/>
        <v>0</v>
      </c>
      <c r="AW17" s="16">
        <f t="shared" si="6"/>
        <v>0</v>
      </c>
      <c r="AX17" s="16">
        <f t="shared" si="6"/>
        <v>0</v>
      </c>
      <c r="AY17" s="16">
        <f t="shared" si="6"/>
        <v>30.815963790476694</v>
      </c>
      <c r="AZ17" s="16">
        <f t="shared" si="6"/>
        <v>0</v>
      </c>
      <c r="BA17" s="16">
        <f t="shared" si="6"/>
        <v>0</v>
      </c>
      <c r="BB17" s="16">
        <f t="shared" si="6"/>
        <v>0</v>
      </c>
      <c r="BC17" s="16">
        <f t="shared" si="6"/>
        <v>0</v>
      </c>
      <c r="BD17" s="16">
        <f t="shared" si="6"/>
        <v>-24.77407699623731</v>
      </c>
      <c r="BE17" s="16">
        <f t="shared" si="6"/>
        <v>0</v>
      </c>
      <c r="BF17" s="16">
        <f t="shared" si="6"/>
        <v>0</v>
      </c>
      <c r="BG17" s="16">
        <f t="shared" si="6"/>
        <v>0</v>
      </c>
      <c r="BH17" s="16">
        <f t="shared" si="6"/>
        <v>0</v>
      </c>
      <c r="BI17" s="16">
        <f t="shared" si="6"/>
        <v>0</v>
      </c>
      <c r="BJ17" s="16">
        <f t="shared" si="6"/>
        <v>23.75360746647087</v>
      </c>
    </row>
    <row r="18" spans="1:62" ht="12.75">
      <c r="A18" s="70" t="s">
        <v>124</v>
      </c>
      <c r="B18" s="16">
        <f>IF(B162=0,0,(B161-B162)*100/B162)</f>
        <v>11.220874744692408</v>
      </c>
      <c r="C18" s="16">
        <f aca="true" t="shared" si="7" ref="C18:BJ18">IF(C162=0,0,(C161-C162)*100/C162)</f>
        <v>6.014827636666963</v>
      </c>
      <c r="D18" s="16">
        <f t="shared" si="7"/>
        <v>3.2357333933843697</v>
      </c>
      <c r="E18" s="16">
        <f t="shared" si="7"/>
        <v>0</v>
      </c>
      <c r="F18" s="16">
        <f t="shared" si="7"/>
        <v>6.586095258083852</v>
      </c>
      <c r="G18" s="16">
        <f t="shared" si="7"/>
        <v>-12.822161290322581</v>
      </c>
      <c r="H18" s="16">
        <f t="shared" si="7"/>
        <v>8.460921955700371</v>
      </c>
      <c r="I18" s="16">
        <f t="shared" si="7"/>
        <v>7.742724438023092</v>
      </c>
      <c r="J18" s="16">
        <f t="shared" si="7"/>
        <v>-0.5316973415132924</v>
      </c>
      <c r="K18" s="16">
        <f t="shared" si="7"/>
        <v>13.82044672364106</v>
      </c>
      <c r="L18" s="16">
        <f t="shared" si="7"/>
        <v>8.207096045700709</v>
      </c>
      <c r="M18" s="16">
        <f t="shared" si="7"/>
        <v>-67.05384373592952</v>
      </c>
      <c r="N18" s="16">
        <f t="shared" si="7"/>
        <v>14.26858938356271</v>
      </c>
      <c r="O18" s="16">
        <f t="shared" si="7"/>
        <v>-30.230393076512623</v>
      </c>
      <c r="P18" s="16">
        <f t="shared" si="7"/>
        <v>2.3391812865497075</v>
      </c>
      <c r="Q18" s="16">
        <f t="shared" si="7"/>
        <v>42.63205153327318</v>
      </c>
      <c r="R18" s="16">
        <f t="shared" si="7"/>
        <v>9.496758795284894</v>
      </c>
      <c r="S18" s="16">
        <f t="shared" si="7"/>
        <v>5.2231945174637175</v>
      </c>
      <c r="T18" s="16">
        <f t="shared" si="7"/>
        <v>5.447916003828911</v>
      </c>
      <c r="U18" s="16">
        <f t="shared" si="7"/>
        <v>4.093537710591295</v>
      </c>
      <c r="V18" s="16">
        <f t="shared" si="7"/>
        <v>58.16889427994639</v>
      </c>
      <c r="W18" s="16">
        <f t="shared" si="7"/>
        <v>8.977235544552904</v>
      </c>
      <c r="X18" s="16">
        <f t="shared" si="7"/>
        <v>10.662427885991507</v>
      </c>
      <c r="Y18" s="16">
        <f t="shared" si="7"/>
        <v>-0.09893698838137042</v>
      </c>
      <c r="Z18" s="16">
        <f t="shared" si="7"/>
        <v>176.27515253199508</v>
      </c>
      <c r="AA18" s="16">
        <f t="shared" si="7"/>
        <v>16.68374986118575</v>
      </c>
      <c r="AB18" s="16">
        <f t="shared" si="7"/>
        <v>-5.44380032761445</v>
      </c>
      <c r="AC18" s="16">
        <f t="shared" si="7"/>
        <v>4.051009134484657</v>
      </c>
      <c r="AD18" s="16">
        <f t="shared" si="7"/>
        <v>14.354382122424058</v>
      </c>
      <c r="AE18" s="16">
        <f t="shared" si="7"/>
        <v>5.896101427239956</v>
      </c>
      <c r="AF18" s="16">
        <f t="shared" si="7"/>
        <v>32.056492850260035</v>
      </c>
      <c r="AG18" s="16">
        <f t="shared" si="7"/>
        <v>15.288411438506156</v>
      </c>
      <c r="AH18" s="16">
        <f t="shared" si="7"/>
        <v>18.516803039922934</v>
      </c>
      <c r="AI18" s="16">
        <f t="shared" si="7"/>
        <v>5.138632694101645</v>
      </c>
      <c r="AJ18" s="16">
        <f t="shared" si="7"/>
        <v>-30.045914487726787</v>
      </c>
      <c r="AK18" s="16">
        <f t="shared" si="7"/>
        <v>40.74491293483003</v>
      </c>
      <c r="AL18" s="16">
        <f t="shared" si="7"/>
        <v>8.094364610710993</v>
      </c>
      <c r="AM18" s="16">
        <f t="shared" si="7"/>
        <v>30.71431943759991</v>
      </c>
      <c r="AN18" s="16">
        <f t="shared" si="7"/>
        <v>-25.188758174550163</v>
      </c>
      <c r="AO18" s="16">
        <f t="shared" si="7"/>
        <v>5.799664043851118</v>
      </c>
      <c r="AP18" s="16">
        <f t="shared" si="7"/>
        <v>-33.96832315028654</v>
      </c>
      <c r="AQ18" s="16">
        <f t="shared" si="7"/>
        <v>12.560749622287938</v>
      </c>
      <c r="AR18" s="16">
        <f t="shared" si="7"/>
        <v>7.276298462156552</v>
      </c>
      <c r="AS18" s="16">
        <f t="shared" si="7"/>
        <v>5.97776562784764</v>
      </c>
      <c r="AT18" s="16">
        <f t="shared" si="7"/>
        <v>6.746334899197494</v>
      </c>
      <c r="AU18" s="16">
        <f t="shared" si="7"/>
        <v>0</v>
      </c>
      <c r="AV18" s="16">
        <f t="shared" si="7"/>
        <v>11.744020909781144</v>
      </c>
      <c r="AW18" s="16">
        <f t="shared" si="7"/>
        <v>27.300019315068557</v>
      </c>
      <c r="AX18" s="16">
        <f t="shared" si="7"/>
        <v>9.479982402111746</v>
      </c>
      <c r="AY18" s="16">
        <f t="shared" si="7"/>
        <v>15.433971506500097</v>
      </c>
      <c r="AZ18" s="16">
        <f t="shared" si="7"/>
        <v>-5.587464360558044</v>
      </c>
      <c r="BA18" s="16">
        <f t="shared" si="7"/>
        <v>9.136057020853338</v>
      </c>
      <c r="BB18" s="16">
        <f t="shared" si="7"/>
        <v>17.475292999683244</v>
      </c>
      <c r="BC18" s="16">
        <f t="shared" si="7"/>
        <v>64.15864862069911</v>
      </c>
      <c r="BD18" s="16">
        <f t="shared" si="7"/>
        <v>-32.87819830706821</v>
      </c>
      <c r="BE18" s="16">
        <f t="shared" si="7"/>
        <v>-4.923076923076923</v>
      </c>
      <c r="BF18" s="16">
        <f t="shared" si="7"/>
        <v>4.87214396001055</v>
      </c>
      <c r="BG18" s="16">
        <f t="shared" si="7"/>
        <v>8.89819858440956</v>
      </c>
      <c r="BH18" s="16">
        <f t="shared" si="7"/>
        <v>6.035305253282325</v>
      </c>
      <c r="BI18" s="16">
        <f t="shared" si="7"/>
        <v>-6.855620922023746</v>
      </c>
      <c r="BJ18" s="16">
        <f t="shared" si="7"/>
        <v>23.368142281501154</v>
      </c>
    </row>
    <row r="19" spans="1:62" ht="12.75">
      <c r="A19" s="70" t="s">
        <v>125</v>
      </c>
      <c r="B19" s="16">
        <f>IF(B164=0,0,(B163-B164)*100/B164)</f>
        <v>2.1682248552248584</v>
      </c>
      <c r="C19" s="16">
        <f aca="true" t="shared" si="8" ref="C19:BJ19">IF(C164=0,0,(C163-C164)*100/C164)</f>
        <v>47.2913871512955</v>
      </c>
      <c r="D19" s="16">
        <f t="shared" si="8"/>
        <v>36.13928523675816</v>
      </c>
      <c r="E19" s="16">
        <f t="shared" si="8"/>
        <v>20.751109246024193</v>
      </c>
      <c r="F19" s="16">
        <f t="shared" si="8"/>
        <v>25.589379125011618</v>
      </c>
      <c r="G19" s="16">
        <f t="shared" si="8"/>
        <v>28.610890861191397</v>
      </c>
      <c r="H19" s="16">
        <f t="shared" si="8"/>
        <v>5.484632567082309</v>
      </c>
      <c r="I19" s="16">
        <f t="shared" si="8"/>
        <v>13.353638783586257</v>
      </c>
      <c r="J19" s="16">
        <f t="shared" si="8"/>
        <v>45.485782311084655</v>
      </c>
      <c r="K19" s="16">
        <f t="shared" si="8"/>
        <v>8.69087373716025</v>
      </c>
      <c r="L19" s="16">
        <f t="shared" si="8"/>
        <v>29.37948217231743</v>
      </c>
      <c r="M19" s="16">
        <f t="shared" si="8"/>
        <v>33.30239113174128</v>
      </c>
      <c r="N19" s="16">
        <f t="shared" si="8"/>
        <v>6.086110763363925</v>
      </c>
      <c r="O19" s="16">
        <f t="shared" si="8"/>
        <v>34.5143043842274</v>
      </c>
      <c r="P19" s="16">
        <f t="shared" si="8"/>
        <v>48.35766497256363</v>
      </c>
      <c r="Q19" s="16">
        <f t="shared" si="8"/>
        <v>3.8365076034047694</v>
      </c>
      <c r="R19" s="16">
        <f t="shared" si="8"/>
        <v>4.5491371008422625</v>
      </c>
      <c r="S19" s="16">
        <f t="shared" si="8"/>
        <v>14.050125313283209</v>
      </c>
      <c r="T19" s="16">
        <f t="shared" si="8"/>
        <v>27.029577526322687</v>
      </c>
      <c r="U19" s="16">
        <f t="shared" si="8"/>
        <v>23.480849751503435</v>
      </c>
      <c r="V19" s="16">
        <f t="shared" si="8"/>
        <v>20.316007196439593</v>
      </c>
      <c r="W19" s="16">
        <f t="shared" si="8"/>
        <v>3.7620425776004796</v>
      </c>
      <c r="X19" s="16">
        <f t="shared" si="8"/>
        <v>-6.9797851487431775</v>
      </c>
      <c r="Y19" s="16">
        <f t="shared" si="8"/>
        <v>24.309409266686497</v>
      </c>
      <c r="Z19" s="16">
        <f t="shared" si="8"/>
        <v>38.05481425001059</v>
      </c>
      <c r="AA19" s="16">
        <f t="shared" si="8"/>
        <v>36.9924020160987</v>
      </c>
      <c r="AB19" s="16">
        <f t="shared" si="8"/>
        <v>11.948880047959017</v>
      </c>
      <c r="AC19" s="16">
        <f t="shared" si="8"/>
        <v>2.8266645177455754</v>
      </c>
      <c r="AD19" s="16">
        <f t="shared" si="8"/>
        <v>-14.104882459312838</v>
      </c>
      <c r="AE19" s="16">
        <f t="shared" si="8"/>
        <v>29.638987490893307</v>
      </c>
      <c r="AF19" s="16">
        <f t="shared" si="8"/>
        <v>0.5644946912479868</v>
      </c>
      <c r="AG19" s="16">
        <f t="shared" si="8"/>
        <v>21.674071192673207</v>
      </c>
      <c r="AH19" s="16">
        <f t="shared" si="8"/>
        <v>28.84436666465512</v>
      </c>
      <c r="AI19" s="16">
        <f t="shared" si="8"/>
        <v>-0.6366417945469051</v>
      </c>
      <c r="AJ19" s="16">
        <f t="shared" si="8"/>
        <v>28.0100773272529</v>
      </c>
      <c r="AK19" s="16">
        <f t="shared" si="8"/>
        <v>25.600370715141114</v>
      </c>
      <c r="AL19" s="16">
        <f t="shared" si="8"/>
        <v>7.739731067380323</v>
      </c>
      <c r="AM19" s="16">
        <f t="shared" si="8"/>
        <v>36.053077963627</v>
      </c>
      <c r="AN19" s="16">
        <f t="shared" si="8"/>
        <v>27.85122346313412</v>
      </c>
      <c r="AO19" s="16">
        <f t="shared" si="8"/>
        <v>34.02019247800673</v>
      </c>
      <c r="AP19" s="16">
        <f t="shared" si="8"/>
        <v>32.42841652945665</v>
      </c>
      <c r="AQ19" s="16">
        <f t="shared" si="8"/>
        <v>38.98673494884365</v>
      </c>
      <c r="AR19" s="16">
        <f t="shared" si="8"/>
        <v>19.121958983982307</v>
      </c>
      <c r="AS19" s="16">
        <f t="shared" si="8"/>
        <v>34.52084757347915</v>
      </c>
      <c r="AT19" s="16">
        <f t="shared" si="8"/>
        <v>-0.9811192413609378</v>
      </c>
      <c r="AU19" s="16">
        <f t="shared" si="8"/>
        <v>49.49168952719057</v>
      </c>
      <c r="AV19" s="16">
        <f t="shared" si="8"/>
        <v>14.907917223914163</v>
      </c>
      <c r="AW19" s="16">
        <f t="shared" si="8"/>
        <v>22.646531730971958</v>
      </c>
      <c r="AX19" s="16">
        <f t="shared" si="8"/>
        <v>22.065199031586058</v>
      </c>
      <c r="AY19" s="16">
        <f t="shared" si="8"/>
        <v>7.389220359005153</v>
      </c>
      <c r="AZ19" s="16">
        <f t="shared" si="8"/>
        <v>48.053310298019376</v>
      </c>
      <c r="BA19" s="16">
        <f t="shared" si="8"/>
        <v>-0.061798988713287956</v>
      </c>
      <c r="BB19" s="16">
        <f t="shared" si="8"/>
        <v>31.78816299387741</v>
      </c>
      <c r="BC19" s="16">
        <f t="shared" si="8"/>
        <v>28.451251400821814</v>
      </c>
      <c r="BD19" s="16">
        <f t="shared" si="8"/>
        <v>10.235943017552858</v>
      </c>
      <c r="BE19" s="16">
        <f t="shared" si="8"/>
        <v>27.202951403612925</v>
      </c>
      <c r="BF19" s="16">
        <f t="shared" si="8"/>
        <v>17.98608447926368</v>
      </c>
      <c r="BG19" s="16">
        <f t="shared" si="8"/>
        <v>0.4694835680751174</v>
      </c>
      <c r="BH19" s="16">
        <f t="shared" si="8"/>
        <v>11.01254281560336</v>
      </c>
      <c r="BI19" s="16">
        <f t="shared" si="8"/>
        <v>44.78532112237932</v>
      </c>
      <c r="BJ19" s="16">
        <f t="shared" si="8"/>
        <v>2.993542529706748</v>
      </c>
    </row>
    <row r="20" spans="1:62" ht="12.75">
      <c r="A20" s="70" t="s">
        <v>126</v>
      </c>
      <c r="B20" s="16">
        <f>IF(B166=0,0,(B165-B166)*100/B166)</f>
        <v>5.5425476314608435</v>
      </c>
      <c r="C20" s="16">
        <f aca="true" t="shared" si="9" ref="C20:BJ20">IF(C166=0,0,(C165-C166)*100/C166)</f>
        <v>114.23412411800656</v>
      </c>
      <c r="D20" s="16">
        <f t="shared" si="9"/>
        <v>34.558785563071204</v>
      </c>
      <c r="E20" s="16">
        <f t="shared" si="9"/>
        <v>60.40707467714767</v>
      </c>
      <c r="F20" s="16">
        <f t="shared" si="9"/>
        <v>-4.742836703917095</v>
      </c>
      <c r="G20" s="16">
        <f t="shared" si="9"/>
        <v>2.716808465003217</v>
      </c>
      <c r="H20" s="16">
        <f t="shared" si="9"/>
        <v>-100</v>
      </c>
      <c r="I20" s="16">
        <f t="shared" si="9"/>
        <v>13.873154364568933</v>
      </c>
      <c r="J20" s="16">
        <f t="shared" si="9"/>
        <v>-6.739145585058192</v>
      </c>
      <c r="K20" s="16">
        <f t="shared" si="9"/>
        <v>27.242586971748775</v>
      </c>
      <c r="L20" s="16">
        <f t="shared" si="9"/>
        <v>-2.3306456359249013</v>
      </c>
      <c r="M20" s="16">
        <f t="shared" si="9"/>
        <v>-18.139250814332247</v>
      </c>
      <c r="N20" s="16">
        <f t="shared" si="9"/>
        <v>66.44658026573731</v>
      </c>
      <c r="O20" s="16">
        <f t="shared" si="9"/>
        <v>3.6920804873546245</v>
      </c>
      <c r="P20" s="16">
        <f t="shared" si="9"/>
        <v>-7.909276645811637</v>
      </c>
      <c r="Q20" s="16">
        <f t="shared" si="9"/>
        <v>33.8145323047945</v>
      </c>
      <c r="R20" s="16">
        <f t="shared" si="9"/>
        <v>85.1195184866724</v>
      </c>
      <c r="S20" s="16">
        <f t="shared" si="9"/>
        <v>40.41867202467174</v>
      </c>
      <c r="T20" s="16">
        <f t="shared" si="9"/>
        <v>15.516337585182596</v>
      </c>
      <c r="U20" s="16">
        <f t="shared" si="9"/>
        <v>15.118173156713896</v>
      </c>
      <c r="V20" s="16">
        <f t="shared" si="9"/>
        <v>3.2035766006933777</v>
      </c>
      <c r="W20" s="16">
        <f t="shared" si="9"/>
        <v>13.7244593141355</v>
      </c>
      <c r="X20" s="16">
        <f t="shared" si="9"/>
        <v>142.23736355419592</v>
      </c>
      <c r="Y20" s="16">
        <f t="shared" si="9"/>
        <v>-27.427453618908782</v>
      </c>
      <c r="Z20" s="16">
        <f t="shared" si="9"/>
        <v>4.203982143346206</v>
      </c>
      <c r="AA20" s="16">
        <f t="shared" si="9"/>
        <v>43.78229611915317</v>
      </c>
      <c r="AB20" s="16">
        <f t="shared" si="9"/>
        <v>20.131435269705975</v>
      </c>
      <c r="AC20" s="16">
        <f t="shared" si="9"/>
        <v>0</v>
      </c>
      <c r="AD20" s="16">
        <f t="shared" si="9"/>
        <v>111.96685082872928</v>
      </c>
      <c r="AE20" s="16">
        <f t="shared" si="9"/>
        <v>-14.292288475445401</v>
      </c>
      <c r="AF20" s="16">
        <f t="shared" si="9"/>
        <v>25.337966615546907</v>
      </c>
      <c r="AG20" s="16">
        <f t="shared" si="9"/>
        <v>43.362488093245645</v>
      </c>
      <c r="AH20" s="16">
        <f t="shared" si="9"/>
        <v>-0.85075665781536</v>
      </c>
      <c r="AI20" s="16">
        <f t="shared" si="9"/>
        <v>8.913830263104387</v>
      </c>
      <c r="AJ20" s="16">
        <f t="shared" si="9"/>
        <v>-6.103461109043543</v>
      </c>
      <c r="AK20" s="16">
        <f t="shared" si="9"/>
        <v>29.895983819705286</v>
      </c>
      <c r="AL20" s="16">
        <f t="shared" si="9"/>
        <v>47.61034321085835</v>
      </c>
      <c r="AM20" s="16">
        <f t="shared" si="9"/>
        <v>41.15929459381324</v>
      </c>
      <c r="AN20" s="16">
        <f t="shared" si="9"/>
        <v>27.493838532201448</v>
      </c>
      <c r="AO20" s="16">
        <f t="shared" si="9"/>
        <v>2.357475797776981</v>
      </c>
      <c r="AP20" s="16">
        <f t="shared" si="9"/>
        <v>3.186591857286721</v>
      </c>
      <c r="AQ20" s="16">
        <f t="shared" si="9"/>
        <v>-0.49025136162506056</v>
      </c>
      <c r="AR20" s="16">
        <f t="shared" si="9"/>
        <v>26.538876483428258</v>
      </c>
      <c r="AS20" s="16">
        <f t="shared" si="9"/>
        <v>17.327428651764375</v>
      </c>
      <c r="AT20" s="16">
        <f t="shared" si="9"/>
        <v>33.8384561357687</v>
      </c>
      <c r="AU20" s="16">
        <f t="shared" si="9"/>
        <v>-9.72089123143268</v>
      </c>
      <c r="AV20" s="16">
        <f t="shared" si="9"/>
        <v>38.51843463682853</v>
      </c>
      <c r="AW20" s="16">
        <f t="shared" si="9"/>
        <v>33.91415759128763</v>
      </c>
      <c r="AX20" s="16">
        <f t="shared" si="9"/>
        <v>123.54780705183332</v>
      </c>
      <c r="AY20" s="16">
        <f t="shared" si="9"/>
        <v>42.95614743848371</v>
      </c>
      <c r="AZ20" s="16">
        <f t="shared" si="9"/>
        <v>31.729072416337793</v>
      </c>
      <c r="BA20" s="16">
        <f t="shared" si="9"/>
        <v>135.76022627166338</v>
      </c>
      <c r="BB20" s="16">
        <f t="shared" si="9"/>
        <v>-6.279891498322507</v>
      </c>
      <c r="BC20" s="16">
        <f t="shared" si="9"/>
        <v>-22.73245457784111</v>
      </c>
      <c r="BD20" s="16">
        <f t="shared" si="9"/>
        <v>42.6537719115192</v>
      </c>
      <c r="BE20" s="16">
        <f t="shared" si="9"/>
        <v>73.90651726184242</v>
      </c>
      <c r="BF20" s="16">
        <f t="shared" si="9"/>
        <v>0.6953730944102702</v>
      </c>
      <c r="BG20" s="16">
        <f t="shared" si="9"/>
        <v>-59.07508497270574</v>
      </c>
      <c r="BH20" s="16">
        <f t="shared" si="9"/>
        <v>133.334706683992</v>
      </c>
      <c r="BI20" s="16">
        <f t="shared" si="9"/>
        <v>-42.75402011477925</v>
      </c>
      <c r="BJ20" s="16">
        <f t="shared" si="9"/>
        <v>21.490137500712756</v>
      </c>
    </row>
    <row r="21" spans="1:62" ht="12.75">
      <c r="A21" s="70" t="s">
        <v>127</v>
      </c>
      <c r="B21" s="16">
        <f>IF((B142+B143)=0,0,B141*100/(B142+B143))</f>
        <v>95.11730869712915</v>
      </c>
      <c r="C21" s="16">
        <f aca="true" t="shared" si="10" ref="C21:BJ21">IF((C142+C143)=0,0,C141*100/(C142+C143))</f>
        <v>59.42379049729412</v>
      </c>
      <c r="D21" s="16">
        <f t="shared" si="10"/>
        <v>95.90865233883363</v>
      </c>
      <c r="E21" s="16">
        <f t="shared" si="10"/>
        <v>43.8927054899092</v>
      </c>
      <c r="F21" s="16">
        <f t="shared" si="10"/>
        <v>101.58833140011424</v>
      </c>
      <c r="G21" s="16">
        <f t="shared" si="10"/>
        <v>72.32021930847755</v>
      </c>
      <c r="H21" s="16">
        <f t="shared" si="10"/>
        <v>0</v>
      </c>
      <c r="I21" s="16">
        <f t="shared" si="10"/>
        <v>86.25641664442216</v>
      </c>
      <c r="J21" s="16">
        <f t="shared" si="10"/>
        <v>60.30615248748896</v>
      </c>
      <c r="K21" s="16">
        <f t="shared" si="10"/>
        <v>83.74602689082732</v>
      </c>
      <c r="L21" s="16">
        <f t="shared" si="10"/>
        <v>70.63483352102007</v>
      </c>
      <c r="M21" s="16">
        <f t="shared" si="10"/>
        <v>95.04880729512652</v>
      </c>
      <c r="N21" s="16">
        <f t="shared" si="10"/>
        <v>88.25895377173272</v>
      </c>
      <c r="O21" s="16">
        <f t="shared" si="10"/>
        <v>86.01371350112822</v>
      </c>
      <c r="P21" s="16">
        <f t="shared" si="10"/>
        <v>86.97618225750777</v>
      </c>
      <c r="Q21" s="16">
        <f t="shared" si="10"/>
        <v>70.23751647157432</v>
      </c>
      <c r="R21" s="16">
        <f t="shared" si="10"/>
        <v>94.95807412459335</v>
      </c>
      <c r="S21" s="16">
        <f t="shared" si="10"/>
        <v>70.1927813465672</v>
      </c>
      <c r="T21" s="16">
        <f t="shared" si="10"/>
        <v>92.89298814490112</v>
      </c>
      <c r="U21" s="16">
        <f t="shared" si="10"/>
        <v>78.18542163836665</v>
      </c>
      <c r="V21" s="16">
        <f t="shared" si="10"/>
        <v>79.02083459445869</v>
      </c>
      <c r="W21" s="16">
        <f t="shared" si="10"/>
        <v>56.07308304460725</v>
      </c>
      <c r="X21" s="16">
        <f t="shared" si="10"/>
        <v>89.24268504188281</v>
      </c>
      <c r="Y21" s="16">
        <f t="shared" si="10"/>
        <v>98.81511505756741</v>
      </c>
      <c r="Z21" s="16">
        <f t="shared" si="10"/>
        <v>63.43679053385805</v>
      </c>
      <c r="AA21" s="16">
        <f t="shared" si="10"/>
        <v>82.93628208255414</v>
      </c>
      <c r="AB21" s="16">
        <f t="shared" si="10"/>
        <v>56.490644836345695</v>
      </c>
      <c r="AC21" s="16">
        <f t="shared" si="10"/>
        <v>93.14640041981187</v>
      </c>
      <c r="AD21" s="16">
        <f t="shared" si="10"/>
        <v>55.675635344453276</v>
      </c>
      <c r="AE21" s="16">
        <f t="shared" si="10"/>
        <v>62.7805197954496</v>
      </c>
      <c r="AF21" s="16">
        <f t="shared" si="10"/>
        <v>96.46137941919608</v>
      </c>
      <c r="AG21" s="16">
        <f t="shared" si="10"/>
        <v>69.2267330851726</v>
      </c>
      <c r="AH21" s="16">
        <f t="shared" si="10"/>
        <v>79.73078096602421</v>
      </c>
      <c r="AI21" s="16">
        <f t="shared" si="10"/>
        <v>90.15211820216106</v>
      </c>
      <c r="AJ21" s="16">
        <f t="shared" si="10"/>
        <v>76.42120050968228</v>
      </c>
      <c r="AK21" s="16">
        <f t="shared" si="10"/>
        <v>98.94637496332602</v>
      </c>
      <c r="AL21" s="16">
        <f t="shared" si="10"/>
        <v>71.335408397918</v>
      </c>
      <c r="AM21" s="16">
        <f t="shared" si="10"/>
        <v>86.3588426112254</v>
      </c>
      <c r="AN21" s="16">
        <f t="shared" si="10"/>
        <v>44.10919687332333</v>
      </c>
      <c r="AO21" s="16">
        <f t="shared" si="10"/>
        <v>41.00446516774015</v>
      </c>
      <c r="AP21" s="16">
        <f t="shared" si="10"/>
        <v>85.18620017350352</v>
      </c>
      <c r="AQ21" s="16">
        <f t="shared" si="10"/>
        <v>63.60195810606027</v>
      </c>
      <c r="AR21" s="16">
        <f t="shared" si="10"/>
        <v>94.20789163142885</v>
      </c>
      <c r="AS21" s="16">
        <f t="shared" si="10"/>
        <v>41.22191011235955</v>
      </c>
      <c r="AT21" s="16">
        <f t="shared" si="10"/>
        <v>97.32031757555484</v>
      </c>
      <c r="AU21" s="16">
        <f t="shared" si="10"/>
        <v>93.5133592719289</v>
      </c>
      <c r="AV21" s="16">
        <f t="shared" si="10"/>
        <v>77.05608296803415</v>
      </c>
      <c r="AW21" s="16">
        <f t="shared" si="10"/>
        <v>62.21014338862801</v>
      </c>
      <c r="AX21" s="16">
        <f t="shared" si="10"/>
        <v>100.00083622374581</v>
      </c>
      <c r="AY21" s="16">
        <f t="shared" si="10"/>
        <v>70.61390171367886</v>
      </c>
      <c r="AZ21" s="16">
        <f t="shared" si="10"/>
        <v>72.46824377261952</v>
      </c>
      <c r="BA21" s="16">
        <f t="shared" si="10"/>
        <v>93.79245623007357</v>
      </c>
      <c r="BB21" s="16">
        <f t="shared" si="10"/>
        <v>52.504589137424304</v>
      </c>
      <c r="BC21" s="16">
        <f t="shared" si="10"/>
        <v>59.151113642351355</v>
      </c>
      <c r="BD21" s="16">
        <f t="shared" si="10"/>
        <v>68.78260394280045</v>
      </c>
      <c r="BE21" s="16">
        <f t="shared" si="10"/>
        <v>71.78858466149026</v>
      </c>
      <c r="BF21" s="16">
        <f t="shared" si="10"/>
        <v>94.13381092594051</v>
      </c>
      <c r="BG21" s="16">
        <f t="shared" si="10"/>
        <v>89.08712292643304</v>
      </c>
      <c r="BH21" s="16">
        <f t="shared" si="10"/>
        <v>85.48206574690124</v>
      </c>
      <c r="BI21" s="16">
        <f t="shared" si="10"/>
        <v>89.36732571850986</v>
      </c>
      <c r="BJ21" s="16">
        <f t="shared" si="10"/>
        <v>48.63426312460468</v>
      </c>
    </row>
    <row r="22" spans="1:62" ht="12.75">
      <c r="A22" s="70" t="s">
        <v>128</v>
      </c>
      <c r="B22" s="16">
        <f>IF(+B183=0,0,+B192*100/B183)</f>
        <v>90.54102448396884</v>
      </c>
      <c r="C22" s="16">
        <f aca="true" t="shared" si="11" ref="C22:BJ22">IF(+C183=0,0,+C192*100/C183)</f>
        <v>37.217175750316095</v>
      </c>
      <c r="D22" s="16">
        <f t="shared" si="11"/>
        <v>85.1387776144359</v>
      </c>
      <c r="E22" s="16">
        <f t="shared" si="11"/>
        <v>48.02740542164493</v>
      </c>
      <c r="F22" s="16">
        <f t="shared" si="11"/>
        <v>86.97954064040442</v>
      </c>
      <c r="G22" s="16">
        <f t="shared" si="11"/>
        <v>42.561395632935806</v>
      </c>
      <c r="H22" s="16">
        <f t="shared" si="11"/>
        <v>0</v>
      </c>
      <c r="I22" s="16">
        <f t="shared" si="11"/>
        <v>84.79889949489645</v>
      </c>
      <c r="J22" s="16">
        <f t="shared" si="11"/>
        <v>54.99604743083004</v>
      </c>
      <c r="K22" s="16">
        <f t="shared" si="11"/>
        <v>86.5384642928627</v>
      </c>
      <c r="L22" s="16">
        <f t="shared" si="11"/>
        <v>68.29227728092734</v>
      </c>
      <c r="M22" s="16">
        <f t="shared" si="11"/>
        <v>61.24089787863838</v>
      </c>
      <c r="N22" s="16">
        <f t="shared" si="11"/>
        <v>87.44101803894524</v>
      </c>
      <c r="O22" s="16">
        <f t="shared" si="11"/>
        <v>55.04216709097936</v>
      </c>
      <c r="P22" s="16">
        <f t="shared" si="11"/>
        <v>60.17933627091486</v>
      </c>
      <c r="Q22" s="16">
        <f t="shared" si="11"/>
        <v>64.81876043106412</v>
      </c>
      <c r="R22" s="16">
        <f t="shared" si="11"/>
        <v>93.48192004797511</v>
      </c>
      <c r="S22" s="16">
        <f t="shared" si="11"/>
        <v>27.300757244199644</v>
      </c>
      <c r="T22" s="16">
        <f t="shared" si="11"/>
        <v>91.23031936059911</v>
      </c>
      <c r="U22" s="16">
        <f t="shared" si="11"/>
        <v>71.26146471757421</v>
      </c>
      <c r="V22" s="16">
        <f t="shared" si="11"/>
        <v>48.46827572290776</v>
      </c>
      <c r="W22" s="16">
        <f t="shared" si="11"/>
        <v>53.744380847167804</v>
      </c>
      <c r="X22" s="16">
        <f t="shared" si="11"/>
        <v>87.54861869535209</v>
      </c>
      <c r="Y22" s="16">
        <f t="shared" si="11"/>
        <v>90.3469807398166</v>
      </c>
      <c r="Z22" s="16">
        <f t="shared" si="11"/>
        <v>45.76958425457215</v>
      </c>
      <c r="AA22" s="16">
        <f t="shared" si="11"/>
        <v>78.26353721187922</v>
      </c>
      <c r="AB22" s="16">
        <f t="shared" si="11"/>
        <v>51.51044977779381</v>
      </c>
      <c r="AC22" s="16">
        <f t="shared" si="11"/>
        <v>73.87574917710289</v>
      </c>
      <c r="AD22" s="16">
        <f t="shared" si="11"/>
        <v>55.56089599588348</v>
      </c>
      <c r="AE22" s="16">
        <f t="shared" si="11"/>
        <v>63.44171421451464</v>
      </c>
      <c r="AF22" s="16">
        <f t="shared" si="11"/>
        <v>91.30151079753588</v>
      </c>
      <c r="AG22" s="16">
        <f t="shared" si="11"/>
        <v>76.73000141147956</v>
      </c>
      <c r="AH22" s="16">
        <f t="shared" si="11"/>
        <v>75.60471377842747</v>
      </c>
      <c r="AI22" s="16">
        <f t="shared" si="11"/>
        <v>94.99783115474743</v>
      </c>
      <c r="AJ22" s="16">
        <f t="shared" si="11"/>
        <v>70.25683382227031</v>
      </c>
      <c r="AK22" s="16">
        <f t="shared" si="11"/>
        <v>98.00110959779074</v>
      </c>
      <c r="AL22" s="16">
        <f t="shared" si="11"/>
        <v>82.0015081760702</v>
      </c>
      <c r="AM22" s="16">
        <f t="shared" si="11"/>
        <v>66.43601806262939</v>
      </c>
      <c r="AN22" s="16">
        <f t="shared" si="11"/>
        <v>38.56835190564005</v>
      </c>
      <c r="AO22" s="16">
        <f t="shared" si="11"/>
        <v>64.15715708049322</v>
      </c>
      <c r="AP22" s="16">
        <f t="shared" si="11"/>
        <v>30.30749406578501</v>
      </c>
      <c r="AQ22" s="16">
        <f t="shared" si="11"/>
        <v>56.546841996105705</v>
      </c>
      <c r="AR22" s="16">
        <f t="shared" si="11"/>
        <v>88.91005956565171</v>
      </c>
      <c r="AS22" s="16">
        <f t="shared" si="11"/>
        <v>90.93041438623925</v>
      </c>
      <c r="AT22" s="16">
        <f t="shared" si="11"/>
        <v>96.40108165619121</v>
      </c>
      <c r="AU22" s="16">
        <f t="shared" si="11"/>
        <v>51.14960568523007</v>
      </c>
      <c r="AV22" s="16">
        <f t="shared" si="11"/>
        <v>84.64247028171044</v>
      </c>
      <c r="AW22" s="16">
        <f t="shared" si="11"/>
        <v>62.8684130225571</v>
      </c>
      <c r="AX22" s="16">
        <f t="shared" si="11"/>
        <v>91.8293757714678</v>
      </c>
      <c r="AY22" s="16">
        <f t="shared" si="11"/>
        <v>61.38389514876412</v>
      </c>
      <c r="AZ22" s="16">
        <f t="shared" si="11"/>
        <v>67.76787682465667</v>
      </c>
      <c r="BA22" s="16">
        <f t="shared" si="11"/>
        <v>93.63810429034203</v>
      </c>
      <c r="BB22" s="16">
        <f t="shared" si="11"/>
        <v>43.25287847957305</v>
      </c>
      <c r="BC22" s="16">
        <f t="shared" si="11"/>
        <v>44.98275990956072</v>
      </c>
      <c r="BD22" s="16">
        <f t="shared" si="11"/>
        <v>64.26255463132112</v>
      </c>
      <c r="BE22" s="16">
        <f t="shared" si="11"/>
        <v>37.40893876747391</v>
      </c>
      <c r="BF22" s="16">
        <f t="shared" si="11"/>
        <v>85.65600114135724</v>
      </c>
      <c r="BG22" s="16">
        <f t="shared" si="11"/>
        <v>87.1363586706065</v>
      </c>
      <c r="BH22" s="16">
        <f t="shared" si="11"/>
        <v>65.64904255138674</v>
      </c>
      <c r="BI22" s="16">
        <f t="shared" si="11"/>
        <v>53.520461522167274</v>
      </c>
      <c r="BJ22" s="16">
        <f t="shared" si="11"/>
        <v>46.09849318560055</v>
      </c>
    </row>
    <row r="23" spans="1:62" ht="12.75">
      <c r="A23" s="70" t="s">
        <v>129</v>
      </c>
      <c r="B23" s="16">
        <f>IF(+B183=0,0,+(B184+B192)*100/B183)</f>
        <v>90.53727740369362</v>
      </c>
      <c r="C23" s="16">
        <f aca="true" t="shared" si="12" ref="C23:BJ23">IF(+C183=0,0,+(C184+C192)*100/C183)</f>
        <v>37.217175750316095</v>
      </c>
      <c r="D23" s="16">
        <f t="shared" si="12"/>
        <v>85.1387776144359</v>
      </c>
      <c r="E23" s="16">
        <f t="shared" si="12"/>
        <v>48.02740542164493</v>
      </c>
      <c r="F23" s="16">
        <f t="shared" si="12"/>
        <v>86.97954064040442</v>
      </c>
      <c r="G23" s="16">
        <f t="shared" si="12"/>
        <v>42.561395632935806</v>
      </c>
      <c r="H23" s="16">
        <f t="shared" si="12"/>
        <v>0</v>
      </c>
      <c r="I23" s="16">
        <f t="shared" si="12"/>
        <v>84.79889949489645</v>
      </c>
      <c r="J23" s="16">
        <f t="shared" si="12"/>
        <v>54.99604743083004</v>
      </c>
      <c r="K23" s="16">
        <f t="shared" si="12"/>
        <v>86.5384642928627</v>
      </c>
      <c r="L23" s="16">
        <f t="shared" si="12"/>
        <v>68.29227728092734</v>
      </c>
      <c r="M23" s="16">
        <f t="shared" si="12"/>
        <v>61.24089787863838</v>
      </c>
      <c r="N23" s="16">
        <f t="shared" si="12"/>
        <v>87.44101803894524</v>
      </c>
      <c r="O23" s="16">
        <f t="shared" si="12"/>
        <v>55.04216709097936</v>
      </c>
      <c r="P23" s="16">
        <f t="shared" si="12"/>
        <v>60.17933627091486</v>
      </c>
      <c r="Q23" s="16">
        <f t="shared" si="12"/>
        <v>64.81876043106412</v>
      </c>
      <c r="R23" s="16">
        <f t="shared" si="12"/>
        <v>93.48235598881323</v>
      </c>
      <c r="S23" s="16">
        <f t="shared" si="12"/>
        <v>27.300757244199644</v>
      </c>
      <c r="T23" s="16">
        <f t="shared" si="12"/>
        <v>91.44154569979298</v>
      </c>
      <c r="U23" s="16">
        <f t="shared" si="12"/>
        <v>71.26146471757421</v>
      </c>
      <c r="V23" s="16">
        <f t="shared" si="12"/>
        <v>48.46827572290776</v>
      </c>
      <c r="W23" s="16">
        <f t="shared" si="12"/>
        <v>53.744380847167804</v>
      </c>
      <c r="X23" s="16">
        <f t="shared" si="12"/>
        <v>87.54861869535209</v>
      </c>
      <c r="Y23" s="16">
        <f t="shared" si="12"/>
        <v>90.3469807398166</v>
      </c>
      <c r="Z23" s="16">
        <f t="shared" si="12"/>
        <v>45.76958425457215</v>
      </c>
      <c r="AA23" s="16">
        <f t="shared" si="12"/>
        <v>78.26353721187922</v>
      </c>
      <c r="AB23" s="16">
        <f t="shared" si="12"/>
        <v>51.51044977779381</v>
      </c>
      <c r="AC23" s="16">
        <f t="shared" si="12"/>
        <v>91.79076748194005</v>
      </c>
      <c r="AD23" s="16">
        <f t="shared" si="12"/>
        <v>55.56089599588348</v>
      </c>
      <c r="AE23" s="16">
        <f t="shared" si="12"/>
        <v>63.44171421451464</v>
      </c>
      <c r="AF23" s="16">
        <f t="shared" si="12"/>
        <v>91.30151079753588</v>
      </c>
      <c r="AG23" s="16">
        <f t="shared" si="12"/>
        <v>76.73000141147956</v>
      </c>
      <c r="AH23" s="16">
        <f t="shared" si="12"/>
        <v>75.60471377842747</v>
      </c>
      <c r="AI23" s="16">
        <f t="shared" si="12"/>
        <v>94.99783115474743</v>
      </c>
      <c r="AJ23" s="16">
        <f t="shared" si="12"/>
        <v>70.25683382227031</v>
      </c>
      <c r="AK23" s="16">
        <f t="shared" si="12"/>
        <v>98.00110959779074</v>
      </c>
      <c r="AL23" s="16">
        <f t="shared" si="12"/>
        <v>82.0015081760702</v>
      </c>
      <c r="AM23" s="16">
        <f t="shared" si="12"/>
        <v>66.43601806262939</v>
      </c>
      <c r="AN23" s="16">
        <f t="shared" si="12"/>
        <v>38.56835190564005</v>
      </c>
      <c r="AO23" s="16">
        <f t="shared" si="12"/>
        <v>64.15715708049322</v>
      </c>
      <c r="AP23" s="16">
        <f t="shared" si="12"/>
        <v>30.30749406578501</v>
      </c>
      <c r="AQ23" s="16">
        <f t="shared" si="12"/>
        <v>56.546841996105705</v>
      </c>
      <c r="AR23" s="16">
        <f t="shared" si="12"/>
        <v>88.91005956565171</v>
      </c>
      <c r="AS23" s="16">
        <f t="shared" si="12"/>
        <v>90.93041438623925</v>
      </c>
      <c r="AT23" s="16">
        <f t="shared" si="12"/>
        <v>96.41146830131386</v>
      </c>
      <c r="AU23" s="16">
        <f t="shared" si="12"/>
        <v>51.14960568523007</v>
      </c>
      <c r="AV23" s="16">
        <f t="shared" si="12"/>
        <v>84.63992414551032</v>
      </c>
      <c r="AW23" s="16">
        <f t="shared" si="12"/>
        <v>62.8684130225571</v>
      </c>
      <c r="AX23" s="16">
        <f t="shared" si="12"/>
        <v>91.8293757714678</v>
      </c>
      <c r="AY23" s="16">
        <f t="shared" si="12"/>
        <v>61.42668653293417</v>
      </c>
      <c r="AZ23" s="16">
        <f t="shared" si="12"/>
        <v>67.76787682465667</v>
      </c>
      <c r="BA23" s="16">
        <f t="shared" si="12"/>
        <v>93.63810429034203</v>
      </c>
      <c r="BB23" s="16">
        <f t="shared" si="12"/>
        <v>43.25287847957305</v>
      </c>
      <c r="BC23" s="16">
        <f t="shared" si="12"/>
        <v>44.98275990956072</v>
      </c>
      <c r="BD23" s="16">
        <f t="shared" si="12"/>
        <v>64.26255463132112</v>
      </c>
      <c r="BE23" s="16">
        <f t="shared" si="12"/>
        <v>37.40893876747391</v>
      </c>
      <c r="BF23" s="16">
        <f t="shared" si="12"/>
        <v>85.65600114135724</v>
      </c>
      <c r="BG23" s="16">
        <f t="shared" si="12"/>
        <v>87.1363586706065</v>
      </c>
      <c r="BH23" s="16">
        <f t="shared" si="12"/>
        <v>65.64904255138674</v>
      </c>
      <c r="BI23" s="16">
        <f t="shared" si="12"/>
        <v>53.520461522167274</v>
      </c>
      <c r="BJ23" s="16">
        <f t="shared" si="12"/>
        <v>46.09849318560055</v>
      </c>
    </row>
    <row r="24" spans="1:62" ht="12.75">
      <c r="A24" s="70" t="s">
        <v>130</v>
      </c>
      <c r="B24" s="16">
        <f>IF(+B5=0,0,+B182*100/B5)</f>
        <v>20.892088599500706</v>
      </c>
      <c r="C24" s="16">
        <f aca="true" t="shared" si="13" ref="C24:BJ24">IF(+C5=0,0,+C182*100/C5)</f>
        <v>1.8298979594341855</v>
      </c>
      <c r="D24" s="16">
        <f t="shared" si="13"/>
        <v>16.014970519899652</v>
      </c>
      <c r="E24" s="16">
        <f t="shared" si="13"/>
        <v>2.050665850072187</v>
      </c>
      <c r="F24" s="16">
        <f t="shared" si="13"/>
        <v>6.003717626902305</v>
      </c>
      <c r="G24" s="16">
        <f t="shared" si="13"/>
        <v>4.164073568779919</v>
      </c>
      <c r="H24" s="16">
        <f t="shared" si="13"/>
        <v>16.935954534827292</v>
      </c>
      <c r="I24" s="16">
        <f t="shared" si="13"/>
        <v>10.081579830397093</v>
      </c>
      <c r="J24" s="16">
        <f t="shared" si="13"/>
        <v>22.647258652282225</v>
      </c>
      <c r="K24" s="16">
        <f t="shared" si="13"/>
        <v>24.55282840154205</v>
      </c>
      <c r="L24" s="16">
        <f t="shared" si="13"/>
        <v>24.828272152228553</v>
      </c>
      <c r="M24" s="16">
        <f t="shared" si="13"/>
        <v>5.545421045693922</v>
      </c>
      <c r="N24" s="16">
        <f t="shared" si="13"/>
        <v>31.43951620245234</v>
      </c>
      <c r="O24" s="16">
        <f t="shared" si="13"/>
        <v>4.132356936887823</v>
      </c>
      <c r="P24" s="16">
        <f t="shared" si="13"/>
        <v>3.40286381174591</v>
      </c>
      <c r="Q24" s="16">
        <f t="shared" si="13"/>
        <v>76.43774726443279</v>
      </c>
      <c r="R24" s="16">
        <f t="shared" si="13"/>
        <v>22.877470041348968</v>
      </c>
      <c r="S24" s="16">
        <f t="shared" si="13"/>
        <v>2.3986798255129522</v>
      </c>
      <c r="T24" s="16">
        <f t="shared" si="13"/>
        <v>16.126927639213186</v>
      </c>
      <c r="U24" s="16">
        <f t="shared" si="13"/>
        <v>22.404265099489795</v>
      </c>
      <c r="V24" s="16">
        <f t="shared" si="13"/>
        <v>10.774936464040064</v>
      </c>
      <c r="W24" s="16">
        <f t="shared" si="13"/>
        <v>64.19949110419195</v>
      </c>
      <c r="X24" s="16">
        <f t="shared" si="13"/>
        <v>9.659020507265035</v>
      </c>
      <c r="Y24" s="16">
        <f t="shared" si="13"/>
        <v>11.596151322633581</v>
      </c>
      <c r="Z24" s="16">
        <f t="shared" si="13"/>
        <v>4.739525569424178</v>
      </c>
      <c r="AA24" s="16">
        <f t="shared" si="13"/>
        <v>11.6752830216312</v>
      </c>
      <c r="AB24" s="16">
        <f t="shared" si="13"/>
        <v>22.159512153905666</v>
      </c>
      <c r="AC24" s="16">
        <f t="shared" si="13"/>
        <v>73.97950276086625</v>
      </c>
      <c r="AD24" s="16">
        <f t="shared" si="13"/>
        <v>31.35023104222951</v>
      </c>
      <c r="AE24" s="16">
        <f t="shared" si="13"/>
        <v>16.253132584179784</v>
      </c>
      <c r="AF24" s="16">
        <f t="shared" si="13"/>
        <v>18.513899718637997</v>
      </c>
      <c r="AG24" s="16">
        <f t="shared" si="13"/>
        <v>29.99922021930343</v>
      </c>
      <c r="AH24" s="16">
        <f t="shared" si="13"/>
        <v>32.40218539967927</v>
      </c>
      <c r="AI24" s="16">
        <f t="shared" si="13"/>
        <v>13.749069400784784</v>
      </c>
      <c r="AJ24" s="16">
        <f t="shared" si="13"/>
        <v>9.33049807215513</v>
      </c>
      <c r="AK24" s="16">
        <f t="shared" si="13"/>
        <v>276.910010155315</v>
      </c>
      <c r="AL24" s="16">
        <f t="shared" si="13"/>
        <v>15.121599863415865</v>
      </c>
      <c r="AM24" s="16">
        <f t="shared" si="13"/>
        <v>9.849949801647766</v>
      </c>
      <c r="AN24" s="16">
        <f t="shared" si="13"/>
        <v>28.61303114311866</v>
      </c>
      <c r="AO24" s="16">
        <f t="shared" si="13"/>
        <v>36.96286500599817</v>
      </c>
      <c r="AP24" s="16">
        <f t="shared" si="13"/>
        <v>2.4629951759293314</v>
      </c>
      <c r="AQ24" s="16">
        <f t="shared" si="13"/>
        <v>27.11696233575629</v>
      </c>
      <c r="AR24" s="16">
        <f t="shared" si="13"/>
        <v>22.478899962925</v>
      </c>
      <c r="AS24" s="16">
        <f t="shared" si="13"/>
        <v>3.221468351352789</v>
      </c>
      <c r="AT24" s="16">
        <f t="shared" si="13"/>
        <v>12.059127578649598</v>
      </c>
      <c r="AU24" s="16">
        <f t="shared" si="13"/>
        <v>0</v>
      </c>
      <c r="AV24" s="16">
        <f t="shared" si="13"/>
        <v>11.06246204473051</v>
      </c>
      <c r="AW24" s="16">
        <f t="shared" si="13"/>
        <v>52.38524723594655</v>
      </c>
      <c r="AX24" s="16">
        <f t="shared" si="13"/>
        <v>10.927690101512697</v>
      </c>
      <c r="AY24" s="16">
        <f t="shared" si="13"/>
        <v>3.630930740112374</v>
      </c>
      <c r="AZ24" s="16">
        <f t="shared" si="13"/>
        <v>24.16090162489016</v>
      </c>
      <c r="BA24" s="16">
        <f t="shared" si="13"/>
        <v>11.433842326087472</v>
      </c>
      <c r="BB24" s="16">
        <f t="shared" si="13"/>
        <v>7.062864751371173</v>
      </c>
      <c r="BC24" s="16">
        <f t="shared" si="13"/>
        <v>12.304449194530054</v>
      </c>
      <c r="BD24" s="16">
        <f t="shared" si="13"/>
        <v>13.203876145102392</v>
      </c>
      <c r="BE24" s="16">
        <f t="shared" si="13"/>
        <v>1.0801071245716987</v>
      </c>
      <c r="BF24" s="16">
        <f t="shared" si="13"/>
        <v>14.087657013383742</v>
      </c>
      <c r="BG24" s="16">
        <f t="shared" si="13"/>
        <v>5.52067042629513</v>
      </c>
      <c r="BH24" s="16">
        <f t="shared" si="13"/>
        <v>8.94933124545045</v>
      </c>
      <c r="BI24" s="16">
        <f t="shared" si="13"/>
        <v>7.085435165304366</v>
      </c>
      <c r="BJ24" s="16">
        <f t="shared" si="13"/>
        <v>8.767780377265426</v>
      </c>
    </row>
    <row r="25" spans="1:62" ht="12.75">
      <c r="A25" s="70" t="s">
        <v>131</v>
      </c>
      <c r="B25" s="16">
        <f>IF(+B142=0,0,+B190*100/B142)</f>
        <v>26.371278907389506</v>
      </c>
      <c r="C25" s="16">
        <f aca="true" t="shared" si="14" ref="C25:BJ25">IF(+C142=0,0,+C190*100/C142)</f>
        <v>60.389010250378085</v>
      </c>
      <c r="D25" s="16">
        <f t="shared" si="14"/>
        <v>33.658313162186744</v>
      </c>
      <c r="E25" s="16">
        <f t="shared" si="14"/>
        <v>76.40109323816847</v>
      </c>
      <c r="F25" s="16">
        <f t="shared" si="14"/>
        <v>17.102375892383915</v>
      </c>
      <c r="G25" s="16">
        <f t="shared" si="14"/>
        <v>85.13323254118967</v>
      </c>
      <c r="H25" s="16">
        <f t="shared" si="14"/>
        <v>22.629944522433686</v>
      </c>
      <c r="I25" s="16">
        <f t="shared" si="14"/>
        <v>19.862996542954036</v>
      </c>
      <c r="J25" s="16">
        <f t="shared" si="14"/>
        <v>134.03736799350122</v>
      </c>
      <c r="K25" s="16">
        <f t="shared" si="14"/>
        <v>35.27844838363241</v>
      </c>
      <c r="L25" s="16">
        <f t="shared" si="14"/>
        <v>39.84406131286029</v>
      </c>
      <c r="M25" s="16">
        <f t="shared" si="14"/>
        <v>196.25073227885179</v>
      </c>
      <c r="N25" s="16">
        <f t="shared" si="14"/>
        <v>37.133670095443364</v>
      </c>
      <c r="O25" s="16">
        <f t="shared" si="14"/>
        <v>30.55650911264945</v>
      </c>
      <c r="P25" s="16">
        <f t="shared" si="14"/>
        <v>22.065998605146277</v>
      </c>
      <c r="Q25" s="16">
        <f t="shared" si="14"/>
        <v>289.20546034808046</v>
      </c>
      <c r="R25" s="16">
        <f t="shared" si="14"/>
        <v>32.11601645317194</v>
      </c>
      <c r="S25" s="16">
        <f t="shared" si="14"/>
        <v>61.54955324792557</v>
      </c>
      <c r="T25" s="16">
        <f t="shared" si="14"/>
        <v>20.753686582611966</v>
      </c>
      <c r="U25" s="16">
        <f t="shared" si="14"/>
        <v>101.05935971439175</v>
      </c>
      <c r="V25" s="16">
        <f t="shared" si="14"/>
        <v>110.00917334658729</v>
      </c>
      <c r="W25" s="16">
        <f t="shared" si="14"/>
        <v>201.57695638722308</v>
      </c>
      <c r="X25" s="16">
        <f t="shared" si="14"/>
        <v>12.790792984635802</v>
      </c>
      <c r="Y25" s="16">
        <f t="shared" si="14"/>
        <v>52.412030214226036</v>
      </c>
      <c r="Z25" s="16">
        <f t="shared" si="14"/>
        <v>78.99326138156691</v>
      </c>
      <c r="AA25" s="16">
        <f t="shared" si="14"/>
        <v>22.581863504173434</v>
      </c>
      <c r="AB25" s="16">
        <f t="shared" si="14"/>
        <v>124.75024622871085</v>
      </c>
      <c r="AC25" s="16">
        <f t="shared" si="14"/>
        <v>94.68584035996577</v>
      </c>
      <c r="AD25" s="16">
        <f t="shared" si="14"/>
        <v>62.90956079273043</v>
      </c>
      <c r="AE25" s="16">
        <f t="shared" si="14"/>
        <v>165.30521112590262</v>
      </c>
      <c r="AF25" s="16">
        <f t="shared" si="14"/>
        <v>151.19747395391607</v>
      </c>
      <c r="AG25" s="16">
        <f t="shared" si="14"/>
        <v>84.70160630420125</v>
      </c>
      <c r="AH25" s="16">
        <f t="shared" si="14"/>
        <v>88.24224291949436</v>
      </c>
      <c r="AI25" s="16">
        <f t="shared" si="14"/>
        <v>20.083858333359952</v>
      </c>
      <c r="AJ25" s="16">
        <f t="shared" si="14"/>
        <v>67.41314274238232</v>
      </c>
      <c r="AK25" s="16">
        <f t="shared" si="14"/>
        <v>498.860448199782</v>
      </c>
      <c r="AL25" s="16">
        <f t="shared" si="14"/>
        <v>210.85321415179584</v>
      </c>
      <c r="AM25" s="16">
        <f t="shared" si="14"/>
        <v>75.86580465236437</v>
      </c>
      <c r="AN25" s="16">
        <f t="shared" si="14"/>
        <v>176.43319544006937</v>
      </c>
      <c r="AO25" s="16">
        <f t="shared" si="14"/>
        <v>216.3214504005947</v>
      </c>
      <c r="AP25" s="16">
        <f t="shared" si="14"/>
        <v>162.3610818898006</v>
      </c>
      <c r="AQ25" s="16">
        <f t="shared" si="14"/>
        <v>136.62709311992165</v>
      </c>
      <c r="AR25" s="16">
        <f t="shared" si="14"/>
        <v>170.85845713930502</v>
      </c>
      <c r="AS25" s="16">
        <f t="shared" si="14"/>
        <v>71.47673634524612</v>
      </c>
      <c r="AT25" s="16">
        <f t="shared" si="14"/>
        <v>13.878582201458029</v>
      </c>
      <c r="AU25" s="16">
        <f t="shared" si="14"/>
        <v>0</v>
      </c>
      <c r="AV25" s="16">
        <f t="shared" si="14"/>
        <v>26.60215222928611</v>
      </c>
      <c r="AW25" s="16">
        <f t="shared" si="14"/>
        <v>150.20562634035574</v>
      </c>
      <c r="AX25" s="16">
        <f t="shared" si="14"/>
        <v>58.095720432291365</v>
      </c>
      <c r="AY25" s="16">
        <f t="shared" si="14"/>
        <v>33.73053239364616</v>
      </c>
      <c r="AZ25" s="16">
        <f t="shared" si="14"/>
        <v>100.7677619169549</v>
      </c>
      <c r="BA25" s="16">
        <f t="shared" si="14"/>
        <v>13.584693446764119</v>
      </c>
      <c r="BB25" s="16">
        <f t="shared" si="14"/>
        <v>113.85723688270018</v>
      </c>
      <c r="BC25" s="16">
        <f t="shared" si="14"/>
        <v>97.21410761107023</v>
      </c>
      <c r="BD25" s="16">
        <f t="shared" si="14"/>
        <v>43.266801916270715</v>
      </c>
      <c r="BE25" s="16">
        <f t="shared" si="14"/>
        <v>18.533536070282143</v>
      </c>
      <c r="BF25" s="16">
        <f t="shared" si="14"/>
        <v>34.52011899518267</v>
      </c>
      <c r="BG25" s="16">
        <f t="shared" si="14"/>
        <v>7.544183050407092</v>
      </c>
      <c r="BH25" s="16">
        <f t="shared" si="14"/>
        <v>65.6905908743364</v>
      </c>
      <c r="BI25" s="16">
        <f t="shared" si="14"/>
        <v>140.87626280152298</v>
      </c>
      <c r="BJ25" s="16">
        <f t="shared" si="14"/>
        <v>58.031238596114626</v>
      </c>
    </row>
    <row r="26" spans="1:62" ht="12.75">
      <c r="A26" s="67" t="s">
        <v>132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1:62" ht="12.75">
      <c r="A27" s="69" t="s">
        <v>133</v>
      </c>
      <c r="B27" s="14">
        <f>IF(B167=0,0,(B6-B167)*100/B167)</f>
        <v>9.618092575773792</v>
      </c>
      <c r="C27" s="14">
        <f aca="true" t="shared" si="15" ref="C27:BJ27">IF(C167=0,0,(C6-C167)*100/C167)</f>
        <v>48.58452814830727</v>
      </c>
      <c r="D27" s="14">
        <f t="shared" si="15"/>
        <v>17.95900515114554</v>
      </c>
      <c r="E27" s="14">
        <f t="shared" si="15"/>
        <v>15.374426230924625</v>
      </c>
      <c r="F27" s="14">
        <f t="shared" si="15"/>
        <v>8.750332324198073</v>
      </c>
      <c r="G27" s="14">
        <f t="shared" si="15"/>
        <v>23.775499180549637</v>
      </c>
      <c r="H27" s="14">
        <f t="shared" si="15"/>
        <v>7.067890070384234</v>
      </c>
      <c r="I27" s="14">
        <f t="shared" si="15"/>
        <v>10.765846254813358</v>
      </c>
      <c r="J27" s="14">
        <f t="shared" si="15"/>
        <v>33.18230606293753</v>
      </c>
      <c r="K27" s="14">
        <f t="shared" si="15"/>
        <v>22.32991949295767</v>
      </c>
      <c r="L27" s="14">
        <f t="shared" si="15"/>
        <v>17.21052928221599</v>
      </c>
      <c r="M27" s="14">
        <f t="shared" si="15"/>
        <v>47.46320378740072</v>
      </c>
      <c r="N27" s="14">
        <f t="shared" si="15"/>
        <v>15.23196019686477</v>
      </c>
      <c r="O27" s="14">
        <f t="shared" si="15"/>
        <v>64.15597557016237</v>
      </c>
      <c r="P27" s="14">
        <f t="shared" si="15"/>
        <v>35.22579990039708</v>
      </c>
      <c r="Q27" s="14">
        <f t="shared" si="15"/>
        <v>2.341694053979495</v>
      </c>
      <c r="R27" s="14">
        <f t="shared" si="15"/>
        <v>9.24779257529846</v>
      </c>
      <c r="S27" s="14">
        <f t="shared" si="15"/>
        <v>9.766494257466166</v>
      </c>
      <c r="T27" s="14">
        <f t="shared" si="15"/>
        <v>17.419910409864364</v>
      </c>
      <c r="U27" s="14">
        <f t="shared" si="15"/>
        <v>15.85932115253491</v>
      </c>
      <c r="V27" s="14">
        <f t="shared" si="15"/>
        <v>48.992023610014726</v>
      </c>
      <c r="W27" s="14">
        <f t="shared" si="15"/>
        <v>24.425075569953663</v>
      </c>
      <c r="X27" s="14">
        <f t="shared" si="15"/>
        <v>13.24296342073622</v>
      </c>
      <c r="Y27" s="14">
        <f t="shared" si="15"/>
        <v>14.789913581375938</v>
      </c>
      <c r="Z27" s="14">
        <f t="shared" si="15"/>
        <v>70.7912041819472</v>
      </c>
      <c r="AA27" s="14">
        <f t="shared" si="15"/>
        <v>-8.208619370258724</v>
      </c>
      <c r="AB27" s="14">
        <f t="shared" si="15"/>
        <v>-1.5873408880017035</v>
      </c>
      <c r="AC27" s="14">
        <f t="shared" si="15"/>
        <v>-1.2796151025387026</v>
      </c>
      <c r="AD27" s="14">
        <f t="shared" si="15"/>
        <v>-1.2745309220518546</v>
      </c>
      <c r="AE27" s="14">
        <f t="shared" si="15"/>
        <v>27.186605804172043</v>
      </c>
      <c r="AF27" s="14">
        <f t="shared" si="15"/>
        <v>14.496762652443808</v>
      </c>
      <c r="AG27" s="14">
        <f t="shared" si="15"/>
        <v>18.723246433634028</v>
      </c>
      <c r="AH27" s="14">
        <f t="shared" si="15"/>
        <v>29.79329748697035</v>
      </c>
      <c r="AI27" s="14">
        <f t="shared" si="15"/>
        <v>8.70702473808517</v>
      </c>
      <c r="AJ27" s="14">
        <f t="shared" si="15"/>
        <v>14.719224518182674</v>
      </c>
      <c r="AK27" s="14">
        <f t="shared" si="15"/>
        <v>27.57361298017024</v>
      </c>
      <c r="AL27" s="14">
        <f t="shared" si="15"/>
        <v>-10.730655230760254</v>
      </c>
      <c r="AM27" s="14">
        <f t="shared" si="15"/>
        <v>43.33966955419777</v>
      </c>
      <c r="AN27" s="14">
        <f t="shared" si="15"/>
        <v>23.815412195780983</v>
      </c>
      <c r="AO27" s="14">
        <f t="shared" si="15"/>
        <v>35.626375520480295</v>
      </c>
      <c r="AP27" s="14">
        <f t="shared" si="15"/>
        <v>18.078323054591493</v>
      </c>
      <c r="AQ27" s="14">
        <f t="shared" si="15"/>
        <v>25.55227445415833</v>
      </c>
      <c r="AR27" s="14">
        <f t="shared" si="15"/>
        <v>14.292885833052448</v>
      </c>
      <c r="AS27" s="14">
        <f t="shared" si="15"/>
        <v>34.69114882575657</v>
      </c>
      <c r="AT27" s="14">
        <f t="shared" si="15"/>
        <v>6.606007758900222</v>
      </c>
      <c r="AU27" s="14">
        <f t="shared" si="15"/>
        <v>46.53302723781955</v>
      </c>
      <c r="AV27" s="14">
        <f t="shared" si="15"/>
        <v>35.461625021864386</v>
      </c>
      <c r="AW27" s="14">
        <f t="shared" si="15"/>
        <v>45.43642146168757</v>
      </c>
      <c r="AX27" s="14">
        <f t="shared" si="15"/>
        <v>20.088330646343252</v>
      </c>
      <c r="AY27" s="14">
        <f t="shared" si="15"/>
        <v>9.852159068455723</v>
      </c>
      <c r="AZ27" s="14">
        <f t="shared" si="15"/>
        <v>34.94461972904851</v>
      </c>
      <c r="BA27" s="14">
        <f t="shared" si="15"/>
        <v>10.84905307870478</v>
      </c>
      <c r="BB27" s="14">
        <f t="shared" si="15"/>
        <v>24.84079814162682</v>
      </c>
      <c r="BC27" s="14">
        <f t="shared" si="15"/>
        <v>21.30128311027655</v>
      </c>
      <c r="BD27" s="14">
        <f t="shared" si="15"/>
        <v>8.343133622675605</v>
      </c>
      <c r="BE27" s="14">
        <f t="shared" si="15"/>
        <v>6.699458290363511</v>
      </c>
      <c r="BF27" s="14">
        <f t="shared" si="15"/>
        <v>10.176875679594056</v>
      </c>
      <c r="BG27" s="14">
        <f t="shared" si="15"/>
        <v>18.773811096861515</v>
      </c>
      <c r="BH27" s="14">
        <f t="shared" si="15"/>
        <v>8.738504961340777</v>
      </c>
      <c r="BI27" s="14">
        <f t="shared" si="15"/>
        <v>39.60895368971066</v>
      </c>
      <c r="BJ27" s="14">
        <f t="shared" si="15"/>
        <v>16.53852298410463</v>
      </c>
    </row>
    <row r="28" spans="1:62" ht="12.75">
      <c r="A28" s="70" t="s">
        <v>134</v>
      </c>
      <c r="B28" s="16">
        <f>IF(B169=0,0,(B168-B169)*100/B169)</f>
        <v>8.392972013500552</v>
      </c>
      <c r="C28" s="16">
        <f aca="true" t="shared" si="16" ref="C28:BJ28">IF(C169=0,0,(C168-C169)*100/C169)</f>
        <v>9.590968677602731</v>
      </c>
      <c r="D28" s="16">
        <f t="shared" si="16"/>
        <v>2.8547944836756973</v>
      </c>
      <c r="E28" s="16">
        <f t="shared" si="16"/>
        <v>12.840829406961552</v>
      </c>
      <c r="F28" s="16">
        <f t="shared" si="16"/>
        <v>17.652407234060647</v>
      </c>
      <c r="G28" s="16">
        <f t="shared" si="16"/>
        <v>-11.298217862028023</v>
      </c>
      <c r="H28" s="16">
        <f t="shared" si="16"/>
        <v>8.070890121832441</v>
      </c>
      <c r="I28" s="16">
        <f t="shared" si="16"/>
        <v>14.024102134613651</v>
      </c>
      <c r="J28" s="16">
        <f t="shared" si="16"/>
        <v>15.437830810660229</v>
      </c>
      <c r="K28" s="16">
        <f t="shared" si="16"/>
        <v>28.47171513924118</v>
      </c>
      <c r="L28" s="16">
        <f t="shared" si="16"/>
        <v>1.1174260020661873</v>
      </c>
      <c r="M28" s="16">
        <f t="shared" si="16"/>
        <v>19.11236028667854</v>
      </c>
      <c r="N28" s="16">
        <f t="shared" si="16"/>
        <v>11.772047471183784</v>
      </c>
      <c r="O28" s="16">
        <f t="shared" si="16"/>
        <v>17.220785127646106</v>
      </c>
      <c r="P28" s="16">
        <f t="shared" si="16"/>
        <v>19.69129196682732</v>
      </c>
      <c r="Q28" s="16">
        <f t="shared" si="16"/>
        <v>9.66182106216053</v>
      </c>
      <c r="R28" s="16">
        <f t="shared" si="16"/>
        <v>13.229629505575014</v>
      </c>
      <c r="S28" s="16">
        <f t="shared" si="16"/>
        <v>-3.362504535714041</v>
      </c>
      <c r="T28" s="16">
        <f t="shared" si="16"/>
        <v>17.35696234500645</v>
      </c>
      <c r="U28" s="16">
        <f t="shared" si="16"/>
        <v>11.149725527223023</v>
      </c>
      <c r="V28" s="16">
        <f t="shared" si="16"/>
        <v>31.214497996557032</v>
      </c>
      <c r="W28" s="16">
        <f t="shared" si="16"/>
        <v>36.8361318854049</v>
      </c>
      <c r="X28" s="16">
        <f t="shared" si="16"/>
        <v>13.71712318332866</v>
      </c>
      <c r="Y28" s="16">
        <f t="shared" si="16"/>
        <v>5.029723988187722</v>
      </c>
      <c r="Z28" s="16">
        <f t="shared" si="16"/>
        <v>17.622016970317482</v>
      </c>
      <c r="AA28" s="16">
        <f t="shared" si="16"/>
        <v>15.524738814738251</v>
      </c>
      <c r="AB28" s="16">
        <f t="shared" si="16"/>
        <v>20.633797252563955</v>
      </c>
      <c r="AC28" s="16">
        <f t="shared" si="16"/>
        <v>10.708552338801008</v>
      </c>
      <c r="AD28" s="16">
        <f t="shared" si="16"/>
        <v>6.829198256056629</v>
      </c>
      <c r="AE28" s="16">
        <f t="shared" si="16"/>
        <v>4.204764825329384</v>
      </c>
      <c r="AF28" s="16">
        <f t="shared" si="16"/>
        <v>14.506286457091694</v>
      </c>
      <c r="AG28" s="16">
        <f t="shared" si="16"/>
        <v>7.8100794996722565</v>
      </c>
      <c r="AH28" s="16">
        <f t="shared" si="16"/>
        <v>33.06828982103492</v>
      </c>
      <c r="AI28" s="16">
        <f t="shared" si="16"/>
        <v>17.881389608185597</v>
      </c>
      <c r="AJ28" s="16">
        <f t="shared" si="16"/>
        <v>14.29807379282553</v>
      </c>
      <c r="AK28" s="16">
        <f t="shared" si="16"/>
        <v>26.320111145800812</v>
      </c>
      <c r="AL28" s="16">
        <f t="shared" si="16"/>
        <v>5.046311317110853</v>
      </c>
      <c r="AM28" s="16">
        <f t="shared" si="16"/>
        <v>16.470974718245508</v>
      </c>
      <c r="AN28" s="16">
        <f t="shared" si="16"/>
        <v>17.962673280970098</v>
      </c>
      <c r="AO28" s="16">
        <f t="shared" si="16"/>
        <v>26.436141190547414</v>
      </c>
      <c r="AP28" s="16">
        <f t="shared" si="16"/>
        <v>10.282318588959477</v>
      </c>
      <c r="AQ28" s="16">
        <f t="shared" si="16"/>
        <v>7.2733538315507005</v>
      </c>
      <c r="AR28" s="16">
        <f t="shared" si="16"/>
        <v>19.074235193827064</v>
      </c>
      <c r="AS28" s="16">
        <f t="shared" si="16"/>
        <v>25.16241483124703</v>
      </c>
      <c r="AT28" s="16">
        <f t="shared" si="16"/>
        <v>5.60384273234163</v>
      </c>
      <c r="AU28" s="16">
        <f t="shared" si="16"/>
        <v>6.638227584097318</v>
      </c>
      <c r="AV28" s="16">
        <f t="shared" si="16"/>
        <v>23.242457134881374</v>
      </c>
      <c r="AW28" s="16">
        <f t="shared" si="16"/>
        <v>12.973214106325868</v>
      </c>
      <c r="AX28" s="16">
        <f t="shared" si="16"/>
        <v>32.23491897016434</v>
      </c>
      <c r="AY28" s="16">
        <f t="shared" si="16"/>
        <v>11.355838707650946</v>
      </c>
      <c r="AZ28" s="16">
        <f t="shared" si="16"/>
        <v>8.569533616806153</v>
      </c>
      <c r="BA28" s="16">
        <f t="shared" si="16"/>
        <v>7.784889985928726</v>
      </c>
      <c r="BB28" s="16">
        <f t="shared" si="16"/>
        <v>21.31398654389886</v>
      </c>
      <c r="BC28" s="16">
        <f t="shared" si="16"/>
        <v>10.269602375699733</v>
      </c>
      <c r="BD28" s="16">
        <f t="shared" si="16"/>
        <v>12.38870236978651</v>
      </c>
      <c r="BE28" s="16">
        <f t="shared" si="16"/>
        <v>4.50739522888459</v>
      </c>
      <c r="BF28" s="16">
        <f t="shared" si="16"/>
        <v>-1.6297541914116054</v>
      </c>
      <c r="BG28" s="16">
        <f t="shared" si="16"/>
        <v>14.7130772555584</v>
      </c>
      <c r="BH28" s="16">
        <f t="shared" si="16"/>
        <v>37.55328726673298</v>
      </c>
      <c r="BI28" s="16">
        <f t="shared" si="16"/>
        <v>14.465609574420165</v>
      </c>
      <c r="BJ28" s="16">
        <f t="shared" si="16"/>
        <v>7.10227191433667</v>
      </c>
    </row>
    <row r="29" spans="1:62" ht="12.75">
      <c r="A29" s="70" t="s">
        <v>135</v>
      </c>
      <c r="B29" s="16">
        <f>IF(B168=0,0,B170*100/B168)</f>
        <v>4.488787242552057</v>
      </c>
      <c r="C29" s="16">
        <f aca="true" t="shared" si="17" ref="C29:BJ29">IF(C168=0,0,C170*100/C168)</f>
        <v>0</v>
      </c>
      <c r="D29" s="16">
        <f t="shared" si="17"/>
        <v>2.010407107401821</v>
      </c>
      <c r="E29" s="16">
        <f t="shared" si="17"/>
        <v>0.7391145609584364</v>
      </c>
      <c r="F29" s="16">
        <f t="shared" si="17"/>
        <v>6.104863620515439</v>
      </c>
      <c r="G29" s="16">
        <f t="shared" si="17"/>
        <v>0.35903213894177277</v>
      </c>
      <c r="H29" s="16">
        <f t="shared" si="17"/>
        <v>3.398090329296008</v>
      </c>
      <c r="I29" s="16">
        <f t="shared" si="17"/>
        <v>7.36804289790314</v>
      </c>
      <c r="J29" s="16">
        <f t="shared" si="17"/>
        <v>1.3272734585528698</v>
      </c>
      <c r="K29" s="16">
        <f t="shared" si="17"/>
        <v>4.259305487142965</v>
      </c>
      <c r="L29" s="16">
        <f t="shared" si="17"/>
        <v>5.591056361404382</v>
      </c>
      <c r="M29" s="16">
        <f t="shared" si="17"/>
        <v>0.2907723740374076</v>
      </c>
      <c r="N29" s="16">
        <f t="shared" si="17"/>
        <v>3.412367460505591</v>
      </c>
      <c r="O29" s="16">
        <f t="shared" si="17"/>
        <v>3.32014439948723</v>
      </c>
      <c r="P29" s="16">
        <f t="shared" si="17"/>
        <v>0.33659656069404165</v>
      </c>
      <c r="Q29" s="16">
        <f t="shared" si="17"/>
        <v>3.5049209575725815</v>
      </c>
      <c r="R29" s="16">
        <f t="shared" si="17"/>
        <v>3.998447463167527</v>
      </c>
      <c r="S29" s="16">
        <f t="shared" si="17"/>
        <v>0.19010021702162158</v>
      </c>
      <c r="T29" s="16">
        <f t="shared" si="17"/>
        <v>4.090987910699548</v>
      </c>
      <c r="U29" s="16">
        <f t="shared" si="17"/>
        <v>2.382247049041357</v>
      </c>
      <c r="V29" s="16">
        <f t="shared" si="17"/>
        <v>0.27187978789864764</v>
      </c>
      <c r="W29" s="16">
        <f t="shared" si="17"/>
        <v>5.080750126762346</v>
      </c>
      <c r="X29" s="16">
        <f t="shared" si="17"/>
        <v>1.6181635445075484</v>
      </c>
      <c r="Y29" s="16">
        <f t="shared" si="17"/>
        <v>3.2650135567171907</v>
      </c>
      <c r="Z29" s="16">
        <f t="shared" si="17"/>
        <v>0</v>
      </c>
      <c r="AA29" s="16">
        <f t="shared" si="17"/>
        <v>0</v>
      </c>
      <c r="AB29" s="16">
        <f t="shared" si="17"/>
        <v>6.340598596424982</v>
      </c>
      <c r="AC29" s="16">
        <f t="shared" si="17"/>
        <v>7.258555856951804</v>
      </c>
      <c r="AD29" s="16">
        <f t="shared" si="17"/>
        <v>0.5868003278165108</v>
      </c>
      <c r="AE29" s="16">
        <f t="shared" si="17"/>
        <v>2.712575238121387</v>
      </c>
      <c r="AF29" s="16">
        <f t="shared" si="17"/>
        <v>4.510553947458471</v>
      </c>
      <c r="AG29" s="16">
        <f t="shared" si="17"/>
        <v>2.125618591437288</v>
      </c>
      <c r="AH29" s="16">
        <f t="shared" si="17"/>
        <v>2.7615860451654672</v>
      </c>
      <c r="AI29" s="16">
        <f t="shared" si="17"/>
        <v>7.400345111287693</v>
      </c>
      <c r="AJ29" s="16">
        <f t="shared" si="17"/>
        <v>1.789783172491664</v>
      </c>
      <c r="AK29" s="16">
        <f t="shared" si="17"/>
        <v>0</v>
      </c>
      <c r="AL29" s="16">
        <f t="shared" si="17"/>
        <v>0</v>
      </c>
      <c r="AM29" s="16">
        <f t="shared" si="17"/>
        <v>1.3462126538293469</v>
      </c>
      <c r="AN29" s="16">
        <f t="shared" si="17"/>
        <v>0.6388373683227314</v>
      </c>
      <c r="AO29" s="16">
        <f t="shared" si="17"/>
        <v>3.028324152385082</v>
      </c>
      <c r="AP29" s="16">
        <f t="shared" si="17"/>
        <v>2.1467790014100046</v>
      </c>
      <c r="AQ29" s="16">
        <f t="shared" si="17"/>
        <v>4.403292273815778</v>
      </c>
      <c r="AR29" s="16">
        <f t="shared" si="17"/>
        <v>0.5269722712209667</v>
      </c>
      <c r="AS29" s="16">
        <f t="shared" si="17"/>
        <v>1.4115710849474616</v>
      </c>
      <c r="AT29" s="16">
        <f t="shared" si="17"/>
        <v>5.830818525956969</v>
      </c>
      <c r="AU29" s="16">
        <f t="shared" si="17"/>
        <v>2.495427661093688</v>
      </c>
      <c r="AV29" s="16">
        <f t="shared" si="17"/>
        <v>5.640414799000606</v>
      </c>
      <c r="AW29" s="16">
        <f t="shared" si="17"/>
        <v>4.181705008957218</v>
      </c>
      <c r="AX29" s="16">
        <f t="shared" si="17"/>
        <v>1.9493787476706375</v>
      </c>
      <c r="AY29" s="16">
        <f t="shared" si="17"/>
        <v>3.805160256287921</v>
      </c>
      <c r="AZ29" s="16">
        <f t="shared" si="17"/>
        <v>0.37718815754437357</v>
      </c>
      <c r="BA29" s="16">
        <f t="shared" si="17"/>
        <v>11.211292727119561</v>
      </c>
      <c r="BB29" s="16">
        <f t="shared" si="17"/>
        <v>1.2955746825244623</v>
      </c>
      <c r="BC29" s="16">
        <f t="shared" si="17"/>
        <v>0</v>
      </c>
      <c r="BD29" s="16">
        <f t="shared" si="17"/>
        <v>4.062924900591322</v>
      </c>
      <c r="BE29" s="16">
        <f t="shared" si="17"/>
        <v>0.7865953297706837</v>
      </c>
      <c r="BF29" s="16">
        <f t="shared" si="17"/>
        <v>4.232772577300327</v>
      </c>
      <c r="BG29" s="16">
        <f t="shared" si="17"/>
        <v>2.755923302781118</v>
      </c>
      <c r="BH29" s="16">
        <f t="shared" si="17"/>
        <v>6.363906508221986</v>
      </c>
      <c r="BI29" s="16">
        <f t="shared" si="17"/>
        <v>1.4154527266183556</v>
      </c>
      <c r="BJ29" s="16">
        <f t="shared" si="17"/>
        <v>1.2991001606996835</v>
      </c>
    </row>
    <row r="30" spans="1:62" ht="12.75">
      <c r="A30" s="70" t="s">
        <v>136</v>
      </c>
      <c r="B30" s="16">
        <f>IF(B172=0,0,(B171-B172)*100/B172)</f>
        <v>14.282934589934243</v>
      </c>
      <c r="C30" s="16">
        <f aca="true" t="shared" si="18" ref="C30:BJ30">IF(C172=0,0,(C171-C172)*100/C172)</f>
        <v>0</v>
      </c>
      <c r="D30" s="16">
        <f t="shared" si="18"/>
        <v>0</v>
      </c>
      <c r="E30" s="16">
        <f t="shared" si="18"/>
        <v>0</v>
      </c>
      <c r="F30" s="16">
        <f t="shared" si="18"/>
        <v>6.000000905341082</v>
      </c>
      <c r="G30" s="16">
        <f t="shared" si="18"/>
        <v>0</v>
      </c>
      <c r="H30" s="16">
        <f t="shared" si="18"/>
        <v>11.255648162784349</v>
      </c>
      <c r="I30" s="16">
        <f t="shared" si="18"/>
        <v>0</v>
      </c>
      <c r="J30" s="16">
        <f t="shared" si="18"/>
        <v>0</v>
      </c>
      <c r="K30" s="16">
        <f t="shared" si="18"/>
        <v>22.45896225696929</v>
      </c>
      <c r="L30" s="16">
        <f t="shared" si="18"/>
        <v>12.199711016544077</v>
      </c>
      <c r="M30" s="16">
        <f t="shared" si="18"/>
        <v>0</v>
      </c>
      <c r="N30" s="16">
        <f t="shared" si="18"/>
        <v>12.000000010576004</v>
      </c>
      <c r="O30" s="16">
        <f t="shared" si="18"/>
        <v>0</v>
      </c>
      <c r="P30" s="16">
        <f t="shared" si="18"/>
        <v>0</v>
      </c>
      <c r="Q30" s="16">
        <f t="shared" si="18"/>
        <v>0</v>
      </c>
      <c r="R30" s="16">
        <f t="shared" si="18"/>
        <v>11.843995774445526</v>
      </c>
      <c r="S30" s="16">
        <f t="shared" si="18"/>
        <v>0</v>
      </c>
      <c r="T30" s="16">
        <f t="shared" si="18"/>
        <v>8.105917597660877</v>
      </c>
      <c r="U30" s="16">
        <f t="shared" si="18"/>
        <v>0</v>
      </c>
      <c r="V30" s="16">
        <f t="shared" si="18"/>
        <v>0</v>
      </c>
      <c r="W30" s="16">
        <f t="shared" si="18"/>
        <v>0</v>
      </c>
      <c r="X30" s="16">
        <f t="shared" si="18"/>
        <v>15.56833570631627</v>
      </c>
      <c r="Y30" s="16">
        <f t="shared" si="18"/>
        <v>10.588235294117647</v>
      </c>
      <c r="Z30" s="16">
        <f t="shared" si="18"/>
        <v>0</v>
      </c>
      <c r="AA30" s="16">
        <f t="shared" si="18"/>
        <v>0</v>
      </c>
      <c r="AB30" s="16">
        <f t="shared" si="18"/>
        <v>0</v>
      </c>
      <c r="AC30" s="16">
        <f t="shared" si="18"/>
        <v>9.683509161576902</v>
      </c>
      <c r="AD30" s="16">
        <f t="shared" si="18"/>
        <v>2.5024636006571535</v>
      </c>
      <c r="AE30" s="16">
        <f t="shared" si="18"/>
        <v>0</v>
      </c>
      <c r="AF30" s="16">
        <f t="shared" si="18"/>
        <v>0</v>
      </c>
      <c r="AG30" s="16">
        <f t="shared" si="18"/>
        <v>14</v>
      </c>
      <c r="AH30" s="16">
        <f t="shared" si="18"/>
        <v>7.525721239399169</v>
      </c>
      <c r="AI30" s="16">
        <f t="shared" si="18"/>
        <v>10.303571428571429</v>
      </c>
      <c r="AJ30" s="16">
        <f t="shared" si="18"/>
        <v>0</v>
      </c>
      <c r="AK30" s="16">
        <f t="shared" si="18"/>
        <v>70.53488849363798</v>
      </c>
      <c r="AL30" s="16">
        <f t="shared" si="18"/>
        <v>0</v>
      </c>
      <c r="AM30" s="16">
        <f t="shared" si="18"/>
        <v>0</v>
      </c>
      <c r="AN30" s="16">
        <f t="shared" si="18"/>
        <v>0</v>
      </c>
      <c r="AO30" s="16">
        <f t="shared" si="18"/>
        <v>0</v>
      </c>
      <c r="AP30" s="16">
        <f t="shared" si="18"/>
        <v>0</v>
      </c>
      <c r="AQ30" s="16">
        <f t="shared" si="18"/>
        <v>0</v>
      </c>
      <c r="AR30" s="16">
        <f t="shared" si="18"/>
        <v>34.17224815641702</v>
      </c>
      <c r="AS30" s="16">
        <f t="shared" si="18"/>
        <v>0</v>
      </c>
      <c r="AT30" s="16">
        <f t="shared" si="18"/>
        <v>-1.7489322170437773</v>
      </c>
      <c r="AU30" s="16">
        <f t="shared" si="18"/>
        <v>0</v>
      </c>
      <c r="AV30" s="16">
        <f t="shared" si="18"/>
        <v>10.87619510187442</v>
      </c>
      <c r="AW30" s="16">
        <f t="shared" si="18"/>
        <v>14.200007095959176</v>
      </c>
      <c r="AX30" s="16">
        <f t="shared" si="18"/>
        <v>0</v>
      </c>
      <c r="AY30" s="16">
        <f t="shared" si="18"/>
        <v>0</v>
      </c>
      <c r="AZ30" s="16">
        <f t="shared" si="18"/>
        <v>14.239998675309183</v>
      </c>
      <c r="BA30" s="16">
        <f t="shared" si="18"/>
        <v>15.171213537540151</v>
      </c>
      <c r="BB30" s="16">
        <f t="shared" si="18"/>
        <v>0</v>
      </c>
      <c r="BC30" s="16">
        <f t="shared" si="18"/>
        <v>0</v>
      </c>
      <c r="BD30" s="16">
        <f t="shared" si="18"/>
        <v>0</v>
      </c>
      <c r="BE30" s="16">
        <f t="shared" si="18"/>
        <v>0</v>
      </c>
      <c r="BF30" s="16">
        <f t="shared" si="18"/>
        <v>0</v>
      </c>
      <c r="BG30" s="16">
        <f t="shared" si="18"/>
        <v>14.240000264403374</v>
      </c>
      <c r="BH30" s="16">
        <f t="shared" si="18"/>
        <v>0</v>
      </c>
      <c r="BI30" s="16">
        <f t="shared" si="18"/>
        <v>0</v>
      </c>
      <c r="BJ30" s="16">
        <f t="shared" si="18"/>
        <v>0</v>
      </c>
    </row>
    <row r="31" spans="1:62" ht="12.75">
      <c r="A31" s="70" t="s">
        <v>137</v>
      </c>
      <c r="B31" s="16">
        <f>IF(B174=0,0,(B173-B174)*100/B174)</f>
        <v>15.806296029885058</v>
      </c>
      <c r="C31" s="16">
        <f aca="true" t="shared" si="19" ref="C31:BJ31">IF(C174=0,0,(C173-C174)*100/C174)</f>
        <v>0</v>
      </c>
      <c r="D31" s="16">
        <f t="shared" si="19"/>
        <v>0</v>
      </c>
      <c r="E31" s="16">
        <f t="shared" si="19"/>
        <v>0</v>
      </c>
      <c r="F31" s="16">
        <f t="shared" si="19"/>
        <v>0</v>
      </c>
      <c r="G31" s="16">
        <f t="shared" si="19"/>
        <v>0</v>
      </c>
      <c r="H31" s="16">
        <f t="shared" si="19"/>
        <v>0</v>
      </c>
      <c r="I31" s="16">
        <f t="shared" si="19"/>
        <v>39.90909090909091</v>
      </c>
      <c r="J31" s="16">
        <f t="shared" si="19"/>
        <v>0</v>
      </c>
      <c r="K31" s="16">
        <f t="shared" si="19"/>
        <v>0</v>
      </c>
      <c r="L31" s="16">
        <f t="shared" si="19"/>
        <v>0</v>
      </c>
      <c r="M31" s="16">
        <f t="shared" si="19"/>
        <v>0</v>
      </c>
      <c r="N31" s="16">
        <f t="shared" si="19"/>
        <v>37.71815347990763</v>
      </c>
      <c r="O31" s="16">
        <f t="shared" si="19"/>
        <v>0</v>
      </c>
      <c r="P31" s="16">
        <f t="shared" si="19"/>
        <v>0</v>
      </c>
      <c r="Q31" s="16">
        <f t="shared" si="19"/>
        <v>32.905371755703754</v>
      </c>
      <c r="R31" s="16">
        <f t="shared" si="19"/>
        <v>0</v>
      </c>
      <c r="S31" s="16">
        <f t="shared" si="19"/>
        <v>0</v>
      </c>
      <c r="T31" s="16">
        <f t="shared" si="19"/>
        <v>0</v>
      </c>
      <c r="U31" s="16">
        <f t="shared" si="19"/>
        <v>0</v>
      </c>
      <c r="V31" s="16">
        <f t="shared" si="19"/>
        <v>0</v>
      </c>
      <c r="W31" s="16">
        <f t="shared" si="19"/>
        <v>4.79999460957284</v>
      </c>
      <c r="X31" s="16">
        <f t="shared" si="19"/>
        <v>0</v>
      </c>
      <c r="Y31" s="16">
        <f t="shared" si="19"/>
        <v>0</v>
      </c>
      <c r="Z31" s="16">
        <f t="shared" si="19"/>
        <v>0</v>
      </c>
      <c r="AA31" s="16">
        <f t="shared" si="19"/>
        <v>0</v>
      </c>
      <c r="AB31" s="16">
        <f t="shared" si="19"/>
        <v>4.799994603468089</v>
      </c>
      <c r="AC31" s="16">
        <f t="shared" si="19"/>
        <v>0</v>
      </c>
      <c r="AD31" s="16">
        <f t="shared" si="19"/>
        <v>0</v>
      </c>
      <c r="AE31" s="16">
        <f t="shared" si="19"/>
        <v>0</v>
      </c>
      <c r="AF31" s="16">
        <f t="shared" si="19"/>
        <v>90.1894</v>
      </c>
      <c r="AG31" s="16">
        <f t="shared" si="19"/>
        <v>0</v>
      </c>
      <c r="AH31" s="16">
        <f t="shared" si="19"/>
        <v>0</v>
      </c>
      <c r="AI31" s="16">
        <f t="shared" si="19"/>
        <v>0</v>
      </c>
      <c r="AJ31" s="16">
        <f t="shared" si="19"/>
        <v>0</v>
      </c>
      <c r="AK31" s="16">
        <f t="shared" si="19"/>
        <v>0</v>
      </c>
      <c r="AL31" s="16">
        <f t="shared" si="19"/>
        <v>-6.274671537147234</v>
      </c>
      <c r="AM31" s="16">
        <f t="shared" si="19"/>
        <v>0</v>
      </c>
      <c r="AN31" s="16">
        <f t="shared" si="19"/>
        <v>0</v>
      </c>
      <c r="AO31" s="16">
        <f t="shared" si="19"/>
        <v>0</v>
      </c>
      <c r="AP31" s="16">
        <f t="shared" si="19"/>
        <v>0</v>
      </c>
      <c r="AQ31" s="16">
        <f t="shared" si="19"/>
        <v>0</v>
      </c>
      <c r="AR31" s="16">
        <f t="shared" si="19"/>
        <v>3.792534493890337</v>
      </c>
      <c r="AS31" s="16">
        <f t="shared" si="19"/>
        <v>0</v>
      </c>
      <c r="AT31" s="16">
        <f t="shared" si="19"/>
        <v>48.906495796668</v>
      </c>
      <c r="AU31" s="16">
        <f t="shared" si="19"/>
        <v>0</v>
      </c>
      <c r="AV31" s="16">
        <f t="shared" si="19"/>
        <v>0</v>
      </c>
      <c r="AW31" s="16">
        <f t="shared" si="19"/>
        <v>0</v>
      </c>
      <c r="AX31" s="16">
        <f t="shared" si="19"/>
        <v>0</v>
      </c>
      <c r="AY31" s="16">
        <f t="shared" si="19"/>
        <v>53.17473076283253</v>
      </c>
      <c r="AZ31" s="16">
        <f t="shared" si="19"/>
        <v>0</v>
      </c>
      <c r="BA31" s="16">
        <f t="shared" si="19"/>
        <v>0</v>
      </c>
      <c r="BB31" s="16">
        <f t="shared" si="19"/>
        <v>0</v>
      </c>
      <c r="BC31" s="16">
        <f t="shared" si="19"/>
        <v>0</v>
      </c>
      <c r="BD31" s="16">
        <f t="shared" si="19"/>
        <v>-1.4864467296625323</v>
      </c>
      <c r="BE31" s="16">
        <f t="shared" si="19"/>
        <v>0</v>
      </c>
      <c r="BF31" s="16">
        <f t="shared" si="19"/>
        <v>0</v>
      </c>
      <c r="BG31" s="16">
        <f t="shared" si="19"/>
        <v>0</v>
      </c>
      <c r="BH31" s="16">
        <f t="shared" si="19"/>
        <v>0</v>
      </c>
      <c r="BI31" s="16">
        <f t="shared" si="19"/>
        <v>0</v>
      </c>
      <c r="BJ31" s="16">
        <f t="shared" si="19"/>
        <v>74.11474</v>
      </c>
    </row>
    <row r="32" spans="1:62" ht="25.5">
      <c r="A32" s="70" t="s">
        <v>138</v>
      </c>
      <c r="B32" s="16">
        <f>IF((B6-B151-B176)=0,0,B168*100/(B6-B151-B176))</f>
        <v>29.913227218568895</v>
      </c>
      <c r="C32" s="16">
        <f aca="true" t="shared" si="20" ref="C32:BJ32">IF((C6-C151-C176)=0,0,C168*100/(C6-C151-C176))</f>
        <v>23.05225649976855</v>
      </c>
      <c r="D32" s="16">
        <f t="shared" si="20"/>
        <v>39.31527520992655</v>
      </c>
      <c r="E32" s="16">
        <f t="shared" si="20"/>
        <v>29.117642073061898</v>
      </c>
      <c r="F32" s="16">
        <f t="shared" si="20"/>
        <v>37.673892937491814</v>
      </c>
      <c r="G32" s="16">
        <f t="shared" si="20"/>
        <v>32.92887633828914</v>
      </c>
      <c r="H32" s="16">
        <f t="shared" si="20"/>
        <v>42.48137951165558</v>
      </c>
      <c r="I32" s="16">
        <f t="shared" si="20"/>
        <v>40.81987101604523</v>
      </c>
      <c r="J32" s="16">
        <f t="shared" si="20"/>
        <v>38.18819933493584</v>
      </c>
      <c r="K32" s="16">
        <f t="shared" si="20"/>
        <v>36.46163509585568</v>
      </c>
      <c r="L32" s="16">
        <f t="shared" si="20"/>
        <v>27.532070731996455</v>
      </c>
      <c r="M32" s="16">
        <f t="shared" si="20"/>
        <v>32.703286115325625</v>
      </c>
      <c r="N32" s="16">
        <f t="shared" si="20"/>
        <v>27.94906962166931</v>
      </c>
      <c r="O32" s="16">
        <f t="shared" si="20"/>
        <v>32.961136222949484</v>
      </c>
      <c r="P32" s="16">
        <f t="shared" si="20"/>
        <v>46.06776479870095</v>
      </c>
      <c r="Q32" s="16">
        <f t="shared" si="20"/>
        <v>42.839880587514145</v>
      </c>
      <c r="R32" s="16">
        <f t="shared" si="20"/>
        <v>32.71069657807126</v>
      </c>
      <c r="S32" s="16">
        <f t="shared" si="20"/>
        <v>26.662397852951695</v>
      </c>
      <c r="T32" s="16">
        <f t="shared" si="20"/>
        <v>23.71522199760116</v>
      </c>
      <c r="U32" s="16">
        <f t="shared" si="20"/>
        <v>36.80153355672099</v>
      </c>
      <c r="V32" s="16">
        <f t="shared" si="20"/>
        <v>29.915893149216046</v>
      </c>
      <c r="W32" s="16">
        <f t="shared" si="20"/>
        <v>43.79651989075558</v>
      </c>
      <c r="X32" s="16">
        <f t="shared" si="20"/>
        <v>39.77061391372626</v>
      </c>
      <c r="Y32" s="16">
        <f t="shared" si="20"/>
        <v>32.591499034276616</v>
      </c>
      <c r="Z32" s="16">
        <f t="shared" si="20"/>
        <v>16.415212775640917</v>
      </c>
      <c r="AA32" s="16">
        <f t="shared" si="20"/>
        <v>46.06118111852801</v>
      </c>
      <c r="AB32" s="16">
        <f t="shared" si="20"/>
        <v>38.81452274258505</v>
      </c>
      <c r="AC32" s="16">
        <f t="shared" si="20"/>
        <v>29.806834348541006</v>
      </c>
      <c r="AD32" s="16">
        <f t="shared" si="20"/>
        <v>38.0735803512563</v>
      </c>
      <c r="AE32" s="16">
        <f t="shared" si="20"/>
        <v>36.3526413356967</v>
      </c>
      <c r="AF32" s="16">
        <f t="shared" si="20"/>
        <v>51.69136470172312</v>
      </c>
      <c r="AG32" s="16">
        <f t="shared" si="20"/>
        <v>36.97241923158944</v>
      </c>
      <c r="AH32" s="16">
        <f t="shared" si="20"/>
        <v>36.03292760740099</v>
      </c>
      <c r="AI32" s="16">
        <f t="shared" si="20"/>
        <v>27.94218892327871</v>
      </c>
      <c r="AJ32" s="16">
        <f t="shared" si="20"/>
        <v>46.22584689101759</v>
      </c>
      <c r="AK32" s="16">
        <f t="shared" si="20"/>
        <v>27.959128517209155</v>
      </c>
      <c r="AL32" s="16">
        <f t="shared" si="20"/>
        <v>35.37548222756849</v>
      </c>
      <c r="AM32" s="16">
        <f t="shared" si="20"/>
        <v>28.50892890314362</v>
      </c>
      <c r="AN32" s="16">
        <f t="shared" si="20"/>
        <v>29.44806378513258</v>
      </c>
      <c r="AO32" s="16">
        <f t="shared" si="20"/>
        <v>35.80138558121617</v>
      </c>
      <c r="AP32" s="16">
        <f t="shared" si="20"/>
        <v>46.18528522101173</v>
      </c>
      <c r="AQ32" s="16">
        <f t="shared" si="20"/>
        <v>41.90511371185472</v>
      </c>
      <c r="AR32" s="16">
        <f t="shared" si="20"/>
        <v>44.61255292947785</v>
      </c>
      <c r="AS32" s="16">
        <f t="shared" si="20"/>
        <v>31.59821187483124</v>
      </c>
      <c r="AT32" s="16">
        <f t="shared" si="20"/>
        <v>26.643852371527462</v>
      </c>
      <c r="AU32" s="16">
        <f t="shared" si="20"/>
        <v>24.71126590999796</v>
      </c>
      <c r="AV32" s="16">
        <f t="shared" si="20"/>
        <v>33.038633147465404</v>
      </c>
      <c r="AW32" s="16">
        <f t="shared" si="20"/>
        <v>31.091592393688167</v>
      </c>
      <c r="AX32" s="16">
        <f t="shared" si="20"/>
        <v>31.130972542566326</v>
      </c>
      <c r="AY32" s="16">
        <f t="shared" si="20"/>
        <v>29.833867986777783</v>
      </c>
      <c r="AZ32" s="16">
        <f t="shared" si="20"/>
        <v>33.57734822896544</v>
      </c>
      <c r="BA32" s="16">
        <f t="shared" si="20"/>
        <v>25.92346186257471</v>
      </c>
      <c r="BB32" s="16">
        <f t="shared" si="20"/>
        <v>35.40236639076662</v>
      </c>
      <c r="BC32" s="16">
        <f t="shared" si="20"/>
        <v>35.621760001120904</v>
      </c>
      <c r="BD32" s="16">
        <f t="shared" si="20"/>
        <v>37.78657001832595</v>
      </c>
      <c r="BE32" s="16">
        <f t="shared" si="20"/>
        <v>39.4075099679082</v>
      </c>
      <c r="BF32" s="16">
        <f t="shared" si="20"/>
        <v>44.96780054655892</v>
      </c>
      <c r="BG32" s="16">
        <f t="shared" si="20"/>
        <v>36.21465999786309</v>
      </c>
      <c r="BH32" s="16">
        <f t="shared" si="20"/>
        <v>52.52449227642974</v>
      </c>
      <c r="BI32" s="16">
        <f t="shared" si="20"/>
        <v>29.70939177179281</v>
      </c>
      <c r="BJ32" s="16">
        <f t="shared" si="20"/>
        <v>35.72509041951055</v>
      </c>
    </row>
    <row r="33" spans="1:62" ht="25.5">
      <c r="A33" s="70" t="s">
        <v>139</v>
      </c>
      <c r="B33" s="16">
        <f>IF((B6-B151-B176)=0,0,B177*100/(B6-B151-B176))</f>
        <v>14.375768078090209</v>
      </c>
      <c r="C33" s="16">
        <f aca="true" t="shared" si="21" ref="C33:BJ33">IF((C6-C151-C176)=0,0,C177*100/(C6-C151-C176))</f>
        <v>4.4391051957287235</v>
      </c>
      <c r="D33" s="16">
        <f t="shared" si="21"/>
        <v>11.021473326304076</v>
      </c>
      <c r="E33" s="16">
        <f t="shared" si="21"/>
        <v>1.614095492773203</v>
      </c>
      <c r="F33" s="16">
        <f t="shared" si="21"/>
        <v>1.3057910542461808</v>
      </c>
      <c r="G33" s="16">
        <f t="shared" si="21"/>
        <v>2.811481347843825</v>
      </c>
      <c r="H33" s="16">
        <f t="shared" si="21"/>
        <v>5.429011135921257</v>
      </c>
      <c r="I33" s="16">
        <f t="shared" si="21"/>
        <v>3.140624567761393</v>
      </c>
      <c r="J33" s="16">
        <f t="shared" si="21"/>
        <v>35.647362398531634</v>
      </c>
      <c r="K33" s="16">
        <f t="shared" si="21"/>
        <v>3.6027529487817724</v>
      </c>
      <c r="L33" s="16">
        <f t="shared" si="21"/>
        <v>6.28557944504705</v>
      </c>
      <c r="M33" s="16">
        <f t="shared" si="21"/>
        <v>1.688551688868959</v>
      </c>
      <c r="N33" s="16">
        <f t="shared" si="21"/>
        <v>0.5421159448561964</v>
      </c>
      <c r="O33" s="16">
        <f t="shared" si="21"/>
        <v>0</v>
      </c>
      <c r="P33" s="16">
        <f t="shared" si="21"/>
        <v>9.290353313034617</v>
      </c>
      <c r="Q33" s="16">
        <f t="shared" si="21"/>
        <v>17.722093471017224</v>
      </c>
      <c r="R33" s="16">
        <f t="shared" si="21"/>
        <v>0.5001499716361617</v>
      </c>
      <c r="S33" s="16">
        <f t="shared" si="21"/>
        <v>17.700355378634445</v>
      </c>
      <c r="T33" s="16">
        <f t="shared" si="21"/>
        <v>3.2376506572040524</v>
      </c>
      <c r="U33" s="16">
        <f t="shared" si="21"/>
        <v>2.6746038693447183</v>
      </c>
      <c r="V33" s="16">
        <f t="shared" si="21"/>
        <v>3.6431421606345933</v>
      </c>
      <c r="W33" s="16">
        <f t="shared" si="21"/>
        <v>8.436913503337303</v>
      </c>
      <c r="X33" s="16">
        <f t="shared" si="21"/>
        <v>6.548384971987768</v>
      </c>
      <c r="Y33" s="16">
        <f t="shared" si="21"/>
        <v>6.344966500960403</v>
      </c>
      <c r="Z33" s="16">
        <f t="shared" si="21"/>
        <v>6.969211232082397</v>
      </c>
      <c r="AA33" s="16">
        <f t="shared" si="21"/>
        <v>9.219893573929497</v>
      </c>
      <c r="AB33" s="16">
        <f t="shared" si="21"/>
        <v>21.468789625988336</v>
      </c>
      <c r="AC33" s="16">
        <f t="shared" si="21"/>
        <v>12.843530384265067</v>
      </c>
      <c r="AD33" s="16">
        <f t="shared" si="21"/>
        <v>2.1545176110862148</v>
      </c>
      <c r="AE33" s="16">
        <f t="shared" si="21"/>
        <v>0</v>
      </c>
      <c r="AF33" s="16">
        <f t="shared" si="21"/>
        <v>8.11240270318238</v>
      </c>
      <c r="AG33" s="16">
        <f t="shared" si="21"/>
        <v>3.3346619278054317</v>
      </c>
      <c r="AH33" s="16">
        <f t="shared" si="21"/>
        <v>10.041999234208316</v>
      </c>
      <c r="AI33" s="16">
        <f t="shared" si="21"/>
        <v>12.291208808369785</v>
      </c>
      <c r="AJ33" s="16">
        <f t="shared" si="21"/>
        <v>12.058082420633628</v>
      </c>
      <c r="AK33" s="16">
        <f t="shared" si="21"/>
        <v>27.693713565998788</v>
      </c>
      <c r="AL33" s="16">
        <f t="shared" si="21"/>
        <v>11.205967951872918</v>
      </c>
      <c r="AM33" s="16">
        <f t="shared" si="21"/>
        <v>1.8935261495992575</v>
      </c>
      <c r="AN33" s="16">
        <f t="shared" si="21"/>
        <v>1.7492764223489699</v>
      </c>
      <c r="AO33" s="16">
        <f t="shared" si="21"/>
        <v>30.938149974524265</v>
      </c>
      <c r="AP33" s="16">
        <f t="shared" si="21"/>
        <v>2.5763494888573697</v>
      </c>
      <c r="AQ33" s="16">
        <f t="shared" si="21"/>
        <v>12.62582186232634</v>
      </c>
      <c r="AR33" s="16">
        <f t="shared" si="21"/>
        <v>6.0285275891816426</v>
      </c>
      <c r="AS33" s="16">
        <f t="shared" si="21"/>
        <v>3.8002660186213033</v>
      </c>
      <c r="AT33" s="16">
        <f t="shared" si="21"/>
        <v>8.862529882541397</v>
      </c>
      <c r="AU33" s="16">
        <f t="shared" si="21"/>
        <v>28.06406610262219</v>
      </c>
      <c r="AV33" s="16">
        <f t="shared" si="21"/>
        <v>10.09722652847763</v>
      </c>
      <c r="AW33" s="16">
        <f t="shared" si="21"/>
        <v>3.2648327589700186</v>
      </c>
      <c r="AX33" s="16">
        <f t="shared" si="21"/>
        <v>6.2370655731816225</v>
      </c>
      <c r="AY33" s="16">
        <f t="shared" si="21"/>
        <v>18.68818791886449</v>
      </c>
      <c r="AZ33" s="16">
        <f t="shared" si="21"/>
        <v>8.500671621416224</v>
      </c>
      <c r="BA33" s="16">
        <f t="shared" si="21"/>
        <v>2.6354626696797716</v>
      </c>
      <c r="BB33" s="16">
        <f t="shared" si="21"/>
        <v>13.959838250577675</v>
      </c>
      <c r="BC33" s="16">
        <f t="shared" si="21"/>
        <v>11.477183722328974</v>
      </c>
      <c r="BD33" s="16">
        <f t="shared" si="21"/>
        <v>10.78793169420264</v>
      </c>
      <c r="BE33" s="16">
        <f t="shared" si="21"/>
        <v>4.458720704074686</v>
      </c>
      <c r="BF33" s="16">
        <f t="shared" si="21"/>
        <v>9.850043774171215</v>
      </c>
      <c r="BG33" s="16">
        <f t="shared" si="21"/>
        <v>9.188997576061425</v>
      </c>
      <c r="BH33" s="16">
        <f t="shared" si="21"/>
        <v>5.785029151255935</v>
      </c>
      <c r="BI33" s="16">
        <f t="shared" si="21"/>
        <v>4.07064788132307</v>
      </c>
      <c r="BJ33" s="16">
        <f t="shared" si="21"/>
        <v>9.345003249238511</v>
      </c>
    </row>
    <row r="34" spans="1:62" ht="12.75">
      <c r="A34" s="70" t="s">
        <v>140</v>
      </c>
      <c r="B34" s="16">
        <f>IF(B142=0,0,B151*100/B142)</f>
        <v>2.8004302989011247</v>
      </c>
      <c r="C34" s="16">
        <f aca="true" t="shared" si="22" ref="C34:BJ34">IF(C142=0,0,C151*100/C142)</f>
        <v>35.18316249369854</v>
      </c>
      <c r="D34" s="16">
        <f t="shared" si="22"/>
        <v>2.4041652258704813</v>
      </c>
      <c r="E34" s="16">
        <f t="shared" si="22"/>
        <v>0</v>
      </c>
      <c r="F34" s="16">
        <f t="shared" si="22"/>
        <v>0.3758063145896199</v>
      </c>
      <c r="G34" s="16">
        <f t="shared" si="22"/>
        <v>6.082920155590037</v>
      </c>
      <c r="H34" s="16">
        <f t="shared" si="22"/>
        <v>0</v>
      </c>
      <c r="I34" s="16">
        <f t="shared" si="22"/>
        <v>5.636227121842036</v>
      </c>
      <c r="J34" s="16">
        <f t="shared" si="22"/>
        <v>0</v>
      </c>
      <c r="K34" s="16">
        <f t="shared" si="22"/>
        <v>9.690947940332203</v>
      </c>
      <c r="L34" s="16">
        <f t="shared" si="22"/>
        <v>30.58337539515979</v>
      </c>
      <c r="M34" s="16">
        <f t="shared" si="22"/>
        <v>20.50380785002929</v>
      </c>
      <c r="N34" s="16">
        <f t="shared" si="22"/>
        <v>3.6727732342477095</v>
      </c>
      <c r="O34" s="16">
        <f t="shared" si="22"/>
        <v>6.984344940034161</v>
      </c>
      <c r="P34" s="16">
        <f t="shared" si="22"/>
        <v>7.9653488969643576</v>
      </c>
      <c r="Q34" s="16">
        <f t="shared" si="22"/>
        <v>24.783407278860516</v>
      </c>
      <c r="R34" s="16">
        <f t="shared" si="22"/>
        <v>4.425996707603623</v>
      </c>
      <c r="S34" s="16">
        <f t="shared" si="22"/>
        <v>19.84556746415607</v>
      </c>
      <c r="T34" s="16">
        <f t="shared" si="22"/>
        <v>4.760126095473269</v>
      </c>
      <c r="U34" s="16">
        <f t="shared" si="22"/>
        <v>8.307522493023889</v>
      </c>
      <c r="V34" s="16">
        <f t="shared" si="22"/>
        <v>6.179834672118984</v>
      </c>
      <c r="W34" s="16">
        <f t="shared" si="22"/>
        <v>17.092837751209416</v>
      </c>
      <c r="X34" s="16">
        <f t="shared" si="22"/>
        <v>4.6977813567687265</v>
      </c>
      <c r="Y34" s="16">
        <f t="shared" si="22"/>
        <v>3.3826943611612563</v>
      </c>
      <c r="Z34" s="16">
        <f t="shared" si="22"/>
        <v>10.053003235881013</v>
      </c>
      <c r="AA34" s="16">
        <f t="shared" si="22"/>
        <v>2.5493824829096954</v>
      </c>
      <c r="AB34" s="16">
        <f t="shared" si="22"/>
        <v>60.03082337130383</v>
      </c>
      <c r="AC34" s="16">
        <f t="shared" si="22"/>
        <v>8.282501104094464</v>
      </c>
      <c r="AD34" s="16">
        <f t="shared" si="22"/>
        <v>6.713593541691086</v>
      </c>
      <c r="AE34" s="16">
        <f t="shared" si="22"/>
        <v>0</v>
      </c>
      <c r="AF34" s="16">
        <f t="shared" si="22"/>
        <v>9.009151947005366</v>
      </c>
      <c r="AG34" s="16">
        <f t="shared" si="22"/>
        <v>2.999161230682667</v>
      </c>
      <c r="AH34" s="16">
        <f t="shared" si="22"/>
        <v>13.856124902234844</v>
      </c>
      <c r="AI34" s="16">
        <f t="shared" si="22"/>
        <v>0.5413460557626223</v>
      </c>
      <c r="AJ34" s="16">
        <f t="shared" si="22"/>
        <v>8.601636372655422</v>
      </c>
      <c r="AK34" s="16">
        <f t="shared" si="22"/>
        <v>1.1901412064438996</v>
      </c>
      <c r="AL34" s="16">
        <f t="shared" si="22"/>
        <v>11.292509748037526</v>
      </c>
      <c r="AM34" s="16">
        <f t="shared" si="22"/>
        <v>19.601034660215575</v>
      </c>
      <c r="AN34" s="16">
        <f t="shared" si="22"/>
        <v>27.167918567405184</v>
      </c>
      <c r="AO34" s="16">
        <f t="shared" si="22"/>
        <v>57.81779136037003</v>
      </c>
      <c r="AP34" s="16">
        <f t="shared" si="22"/>
        <v>30.436917034855178</v>
      </c>
      <c r="AQ34" s="16">
        <f t="shared" si="22"/>
        <v>25.941236004597915</v>
      </c>
      <c r="AR34" s="16">
        <f t="shared" si="22"/>
        <v>79.79735189904892</v>
      </c>
      <c r="AS34" s="16">
        <f t="shared" si="22"/>
        <v>0</v>
      </c>
      <c r="AT34" s="16">
        <f t="shared" si="22"/>
        <v>0.13912059817295883</v>
      </c>
      <c r="AU34" s="16">
        <f t="shared" si="22"/>
        <v>5.61791940788866</v>
      </c>
      <c r="AV34" s="16">
        <f t="shared" si="22"/>
        <v>19.033528623901688</v>
      </c>
      <c r="AW34" s="16">
        <f t="shared" si="22"/>
        <v>26.49132080232118</v>
      </c>
      <c r="AX34" s="16">
        <f t="shared" si="22"/>
        <v>0</v>
      </c>
      <c r="AY34" s="16">
        <f t="shared" si="22"/>
        <v>5.53108485222127</v>
      </c>
      <c r="AZ34" s="16">
        <f t="shared" si="22"/>
        <v>6.617961837109818</v>
      </c>
      <c r="BA34" s="16">
        <f t="shared" si="22"/>
        <v>1.1067838535659122</v>
      </c>
      <c r="BB34" s="16">
        <f t="shared" si="22"/>
        <v>43.827477426520495</v>
      </c>
      <c r="BC34" s="16">
        <f t="shared" si="22"/>
        <v>35.27239814918673</v>
      </c>
      <c r="BD34" s="16">
        <f t="shared" si="22"/>
        <v>20.83406256201183</v>
      </c>
      <c r="BE34" s="16">
        <f t="shared" si="22"/>
        <v>9.663794559891874</v>
      </c>
      <c r="BF34" s="16">
        <f t="shared" si="22"/>
        <v>0.6391614202166758</v>
      </c>
      <c r="BG34" s="16">
        <f t="shared" si="22"/>
        <v>6.024974585614414</v>
      </c>
      <c r="BH34" s="16">
        <f t="shared" si="22"/>
        <v>11.087768098156229</v>
      </c>
      <c r="BI34" s="16">
        <f t="shared" si="22"/>
        <v>0.6387520105590115</v>
      </c>
      <c r="BJ34" s="16">
        <f t="shared" si="22"/>
        <v>44.16956996171872</v>
      </c>
    </row>
    <row r="35" spans="1:62" ht="12.75">
      <c r="A35" s="70" t="s">
        <v>141</v>
      </c>
      <c r="B35" s="16">
        <f>IF(B171=0,0,B178*100/B171)</f>
        <v>6.507881349990734</v>
      </c>
      <c r="C35" s="16">
        <f aca="true" t="shared" si="23" ref="C35:BJ35">IF(C171=0,0,C178*100/C171)</f>
        <v>0</v>
      </c>
      <c r="D35" s="16">
        <f t="shared" si="23"/>
        <v>0</v>
      </c>
      <c r="E35" s="16">
        <f t="shared" si="23"/>
        <v>0</v>
      </c>
      <c r="F35" s="16">
        <f t="shared" si="23"/>
        <v>0</v>
      </c>
      <c r="G35" s="16">
        <f t="shared" si="23"/>
        <v>0</v>
      </c>
      <c r="H35" s="16">
        <f t="shared" si="23"/>
        <v>1.2916276578968635</v>
      </c>
      <c r="I35" s="16">
        <f t="shared" si="23"/>
        <v>0</v>
      </c>
      <c r="J35" s="16">
        <f t="shared" si="23"/>
        <v>0</v>
      </c>
      <c r="K35" s="16">
        <f t="shared" si="23"/>
        <v>0</v>
      </c>
      <c r="L35" s="16">
        <f t="shared" si="23"/>
        <v>0</v>
      </c>
      <c r="M35" s="16">
        <f t="shared" si="23"/>
        <v>0</v>
      </c>
      <c r="N35" s="16">
        <f t="shared" si="23"/>
        <v>7.0649716429817975</v>
      </c>
      <c r="O35" s="16">
        <f t="shared" si="23"/>
        <v>0</v>
      </c>
      <c r="P35" s="16">
        <f t="shared" si="23"/>
        <v>0</v>
      </c>
      <c r="Q35" s="16">
        <f t="shared" si="23"/>
        <v>0</v>
      </c>
      <c r="R35" s="16">
        <f t="shared" si="23"/>
        <v>0</v>
      </c>
      <c r="S35" s="16">
        <f t="shared" si="23"/>
        <v>0</v>
      </c>
      <c r="T35" s="16">
        <f t="shared" si="23"/>
        <v>0</v>
      </c>
      <c r="U35" s="16">
        <f t="shared" si="23"/>
        <v>0</v>
      </c>
      <c r="V35" s="16">
        <f t="shared" si="23"/>
        <v>0</v>
      </c>
      <c r="W35" s="16">
        <f t="shared" si="23"/>
        <v>0</v>
      </c>
      <c r="X35" s="16">
        <f t="shared" si="23"/>
        <v>0</v>
      </c>
      <c r="Y35" s="16">
        <f t="shared" si="23"/>
        <v>0</v>
      </c>
      <c r="Z35" s="16">
        <f t="shared" si="23"/>
        <v>0</v>
      </c>
      <c r="AA35" s="16">
        <f t="shared" si="23"/>
        <v>0</v>
      </c>
      <c r="AB35" s="16">
        <f t="shared" si="23"/>
        <v>0</v>
      </c>
      <c r="AC35" s="16">
        <f t="shared" si="23"/>
        <v>0</v>
      </c>
      <c r="AD35" s="16">
        <f t="shared" si="23"/>
        <v>16.578601137424666</v>
      </c>
      <c r="AE35" s="16">
        <f t="shared" si="23"/>
        <v>0</v>
      </c>
      <c r="AF35" s="16">
        <f t="shared" si="23"/>
        <v>0</v>
      </c>
      <c r="AG35" s="16">
        <f t="shared" si="23"/>
        <v>0</v>
      </c>
      <c r="AH35" s="16">
        <f t="shared" si="23"/>
        <v>8.578245240356722</v>
      </c>
      <c r="AI35" s="16">
        <f t="shared" si="23"/>
        <v>0</v>
      </c>
      <c r="AJ35" s="16">
        <f t="shared" si="23"/>
        <v>0</v>
      </c>
      <c r="AK35" s="16">
        <f t="shared" si="23"/>
        <v>0</v>
      </c>
      <c r="AL35" s="16">
        <f t="shared" si="23"/>
        <v>0</v>
      </c>
      <c r="AM35" s="16">
        <f t="shared" si="23"/>
        <v>0</v>
      </c>
      <c r="AN35" s="16">
        <f t="shared" si="23"/>
        <v>0</v>
      </c>
      <c r="AO35" s="16">
        <f t="shared" si="23"/>
        <v>0</v>
      </c>
      <c r="AP35" s="16">
        <f t="shared" si="23"/>
        <v>0</v>
      </c>
      <c r="AQ35" s="16">
        <f t="shared" si="23"/>
        <v>0</v>
      </c>
      <c r="AR35" s="16">
        <f t="shared" si="23"/>
        <v>0</v>
      </c>
      <c r="AS35" s="16">
        <f t="shared" si="23"/>
        <v>0</v>
      </c>
      <c r="AT35" s="16">
        <f t="shared" si="23"/>
        <v>3.8765360679860947</v>
      </c>
      <c r="AU35" s="16">
        <f t="shared" si="23"/>
        <v>0</v>
      </c>
      <c r="AV35" s="16">
        <f t="shared" si="23"/>
        <v>11.563159718801458</v>
      </c>
      <c r="AW35" s="16">
        <f t="shared" si="23"/>
        <v>0</v>
      </c>
      <c r="AX35" s="16">
        <f t="shared" si="23"/>
        <v>0</v>
      </c>
      <c r="AY35" s="16">
        <f t="shared" si="23"/>
        <v>0</v>
      </c>
      <c r="AZ35" s="16">
        <f t="shared" si="23"/>
        <v>0</v>
      </c>
      <c r="BA35" s="16">
        <f t="shared" si="23"/>
        <v>0</v>
      </c>
      <c r="BB35" s="16">
        <f t="shared" si="23"/>
        <v>0</v>
      </c>
      <c r="BC35" s="16">
        <f t="shared" si="23"/>
        <v>0</v>
      </c>
      <c r="BD35" s="16">
        <f t="shared" si="23"/>
        <v>0</v>
      </c>
      <c r="BE35" s="16">
        <f t="shared" si="23"/>
        <v>0</v>
      </c>
      <c r="BF35" s="16">
        <f t="shared" si="23"/>
        <v>0</v>
      </c>
      <c r="BG35" s="16">
        <f t="shared" si="23"/>
        <v>0</v>
      </c>
      <c r="BH35" s="16">
        <f t="shared" si="23"/>
        <v>0</v>
      </c>
      <c r="BI35" s="16">
        <f t="shared" si="23"/>
        <v>0</v>
      </c>
      <c r="BJ35" s="16">
        <f t="shared" si="23"/>
        <v>0</v>
      </c>
    </row>
    <row r="36" spans="1:62" ht="12.75">
      <c r="A36" s="70" t="s">
        <v>142</v>
      </c>
      <c r="B36" s="16">
        <f>IF(B173=0,0,B179*100/B173)</f>
        <v>35.999999991067504</v>
      </c>
      <c r="C36" s="16">
        <f aca="true" t="shared" si="24" ref="C36:BJ36">IF(C173=0,0,C179*100/C173)</f>
        <v>0</v>
      </c>
      <c r="D36" s="16">
        <f t="shared" si="24"/>
        <v>0</v>
      </c>
      <c r="E36" s="16">
        <f t="shared" si="24"/>
        <v>0</v>
      </c>
      <c r="F36" s="16">
        <f t="shared" si="24"/>
        <v>0</v>
      </c>
      <c r="G36" s="16">
        <f t="shared" si="24"/>
        <v>0</v>
      </c>
      <c r="H36" s="16">
        <f t="shared" si="24"/>
        <v>0</v>
      </c>
      <c r="I36" s="16">
        <f t="shared" si="24"/>
        <v>0</v>
      </c>
      <c r="J36" s="16">
        <f t="shared" si="24"/>
        <v>0</v>
      </c>
      <c r="K36" s="16">
        <f t="shared" si="24"/>
        <v>0</v>
      </c>
      <c r="L36" s="16">
        <f t="shared" si="24"/>
        <v>0</v>
      </c>
      <c r="M36" s="16">
        <f t="shared" si="24"/>
        <v>0</v>
      </c>
      <c r="N36" s="16">
        <f t="shared" si="24"/>
        <v>21.56837557794421</v>
      </c>
      <c r="O36" s="16">
        <f t="shared" si="24"/>
        <v>0</v>
      </c>
      <c r="P36" s="16">
        <f t="shared" si="24"/>
        <v>0</v>
      </c>
      <c r="Q36" s="16">
        <f t="shared" si="24"/>
        <v>0</v>
      </c>
      <c r="R36" s="16">
        <f t="shared" si="24"/>
        <v>0</v>
      </c>
      <c r="S36" s="16">
        <f t="shared" si="24"/>
        <v>0</v>
      </c>
      <c r="T36" s="16">
        <f t="shared" si="24"/>
        <v>0</v>
      </c>
      <c r="U36" s="16">
        <f t="shared" si="24"/>
        <v>0</v>
      </c>
      <c r="V36" s="16">
        <f t="shared" si="24"/>
        <v>0</v>
      </c>
      <c r="W36" s="16">
        <f t="shared" si="24"/>
        <v>0</v>
      </c>
      <c r="X36" s="16">
        <f t="shared" si="24"/>
        <v>0</v>
      </c>
      <c r="Y36" s="16">
        <f t="shared" si="24"/>
        <v>0</v>
      </c>
      <c r="Z36" s="16">
        <f t="shared" si="24"/>
        <v>0</v>
      </c>
      <c r="AA36" s="16">
        <f t="shared" si="24"/>
        <v>0</v>
      </c>
      <c r="AB36" s="16">
        <f t="shared" si="24"/>
        <v>0</v>
      </c>
      <c r="AC36" s="16">
        <f t="shared" si="24"/>
        <v>0</v>
      </c>
      <c r="AD36" s="16">
        <f t="shared" si="24"/>
        <v>0</v>
      </c>
      <c r="AE36" s="16">
        <f t="shared" si="24"/>
        <v>0</v>
      </c>
      <c r="AF36" s="16">
        <f t="shared" si="24"/>
        <v>0</v>
      </c>
      <c r="AG36" s="16">
        <f t="shared" si="24"/>
        <v>0</v>
      </c>
      <c r="AH36" s="16">
        <f t="shared" si="24"/>
        <v>0</v>
      </c>
      <c r="AI36" s="16">
        <f t="shared" si="24"/>
        <v>0</v>
      </c>
      <c r="AJ36" s="16">
        <f t="shared" si="24"/>
        <v>0</v>
      </c>
      <c r="AK36" s="16">
        <f t="shared" si="24"/>
        <v>0</v>
      </c>
      <c r="AL36" s="16">
        <f t="shared" si="24"/>
        <v>4.116817953231079</v>
      </c>
      <c r="AM36" s="16">
        <f t="shared" si="24"/>
        <v>0</v>
      </c>
      <c r="AN36" s="16">
        <f t="shared" si="24"/>
        <v>0</v>
      </c>
      <c r="AO36" s="16">
        <f t="shared" si="24"/>
        <v>0</v>
      </c>
      <c r="AP36" s="16">
        <f t="shared" si="24"/>
        <v>0</v>
      </c>
      <c r="AQ36" s="16">
        <f t="shared" si="24"/>
        <v>0</v>
      </c>
      <c r="AR36" s="16">
        <f t="shared" si="24"/>
        <v>0</v>
      </c>
      <c r="AS36" s="16">
        <f t="shared" si="24"/>
        <v>0</v>
      </c>
      <c r="AT36" s="16">
        <f t="shared" si="24"/>
        <v>16.931867269342966</v>
      </c>
      <c r="AU36" s="16">
        <f t="shared" si="24"/>
        <v>0</v>
      </c>
      <c r="AV36" s="16">
        <f t="shared" si="24"/>
        <v>0</v>
      </c>
      <c r="AW36" s="16">
        <f t="shared" si="24"/>
        <v>0</v>
      </c>
      <c r="AX36" s="16">
        <f t="shared" si="24"/>
        <v>0</v>
      </c>
      <c r="AY36" s="16">
        <f t="shared" si="24"/>
        <v>0</v>
      </c>
      <c r="AZ36" s="16">
        <f t="shared" si="24"/>
        <v>0</v>
      </c>
      <c r="BA36" s="16">
        <f t="shared" si="24"/>
        <v>0</v>
      </c>
      <c r="BB36" s="16">
        <f t="shared" si="24"/>
        <v>0</v>
      </c>
      <c r="BC36" s="16">
        <f t="shared" si="24"/>
        <v>0</v>
      </c>
      <c r="BD36" s="16">
        <f t="shared" si="24"/>
        <v>81.32526197001451</v>
      </c>
      <c r="BE36" s="16">
        <f t="shared" si="24"/>
        <v>0</v>
      </c>
      <c r="BF36" s="16">
        <f t="shared" si="24"/>
        <v>0</v>
      </c>
      <c r="BG36" s="16">
        <f t="shared" si="24"/>
        <v>0</v>
      </c>
      <c r="BH36" s="16">
        <f t="shared" si="24"/>
        <v>0</v>
      </c>
      <c r="BI36" s="16">
        <f t="shared" si="24"/>
        <v>0</v>
      </c>
      <c r="BJ36" s="16">
        <f t="shared" si="24"/>
        <v>15.328512680775907</v>
      </c>
    </row>
    <row r="37" spans="1:62" ht="12.75">
      <c r="A37" s="74" t="s">
        <v>143</v>
      </c>
      <c r="B37" s="75">
        <f>IF(+B5=0,0,+B168*100/B5)</f>
        <v>26.987626763823513</v>
      </c>
      <c r="C37" s="75">
        <f aca="true" t="shared" si="25" ref="C37:BJ37">IF(+C5=0,0,+C168*100/C5)</f>
        <v>22.83366563977188</v>
      </c>
      <c r="D37" s="75">
        <f t="shared" si="25"/>
        <v>38.20424352906394</v>
      </c>
      <c r="E37" s="75">
        <f t="shared" si="25"/>
        <v>26.203940855984666</v>
      </c>
      <c r="F37" s="75">
        <f t="shared" si="25"/>
        <v>35.77860337793388</v>
      </c>
      <c r="G37" s="75">
        <f t="shared" si="25"/>
        <v>26.568668318543576</v>
      </c>
      <c r="H37" s="75">
        <f t="shared" si="25"/>
        <v>39.35651390012213</v>
      </c>
      <c r="I37" s="75">
        <f t="shared" si="25"/>
        <v>35.93769125525867</v>
      </c>
      <c r="J37" s="75">
        <f t="shared" si="25"/>
        <v>34.12598738616321</v>
      </c>
      <c r="K37" s="75">
        <f t="shared" si="25"/>
        <v>32.59796174058884</v>
      </c>
      <c r="L37" s="75">
        <f t="shared" si="25"/>
        <v>24.14188882853728</v>
      </c>
      <c r="M37" s="75">
        <f t="shared" si="25"/>
        <v>30.45722691768564</v>
      </c>
      <c r="N37" s="75">
        <f t="shared" si="25"/>
        <v>23.699235602268196</v>
      </c>
      <c r="O37" s="75">
        <f t="shared" si="25"/>
        <v>30.404574155481725</v>
      </c>
      <c r="P37" s="75">
        <f t="shared" si="25"/>
        <v>42.04326024721403</v>
      </c>
      <c r="Q37" s="75">
        <f t="shared" si="25"/>
        <v>37.659990772375394</v>
      </c>
      <c r="R37" s="75">
        <f t="shared" si="25"/>
        <v>30.934663451575567</v>
      </c>
      <c r="S37" s="75">
        <f t="shared" si="25"/>
        <v>13.724022251460633</v>
      </c>
      <c r="T37" s="75">
        <f t="shared" si="25"/>
        <v>22.850691572882873</v>
      </c>
      <c r="U37" s="75">
        <f t="shared" si="25"/>
        <v>30.933033031070693</v>
      </c>
      <c r="V37" s="75">
        <f t="shared" si="25"/>
        <v>28.496775472959794</v>
      </c>
      <c r="W37" s="75">
        <f t="shared" si="25"/>
        <v>42.317108121965546</v>
      </c>
      <c r="X37" s="75">
        <f t="shared" si="25"/>
        <v>37.946004698247386</v>
      </c>
      <c r="Y37" s="75">
        <f t="shared" si="25"/>
        <v>24.298731277638545</v>
      </c>
      <c r="Z37" s="75">
        <f t="shared" si="25"/>
        <v>17.891821977997846</v>
      </c>
      <c r="AA37" s="75">
        <f t="shared" si="25"/>
        <v>40.524206343394695</v>
      </c>
      <c r="AB37" s="75">
        <f t="shared" si="25"/>
        <v>38.81452274258505</v>
      </c>
      <c r="AC37" s="75">
        <f t="shared" si="25"/>
        <v>27.98683657430155</v>
      </c>
      <c r="AD37" s="75">
        <f t="shared" si="25"/>
        <v>33.811246374006195</v>
      </c>
      <c r="AE37" s="75">
        <f t="shared" si="25"/>
        <v>25.34504986224583</v>
      </c>
      <c r="AF37" s="75">
        <f t="shared" si="25"/>
        <v>49.790152899200194</v>
      </c>
      <c r="AG37" s="75">
        <f t="shared" si="25"/>
        <v>35.001074330245395</v>
      </c>
      <c r="AH37" s="75">
        <f t="shared" si="25"/>
        <v>32.68159679367635</v>
      </c>
      <c r="AI37" s="75">
        <f t="shared" si="25"/>
        <v>28.408110047900667</v>
      </c>
      <c r="AJ37" s="75">
        <f t="shared" si="25"/>
        <v>37.09762759621052</v>
      </c>
      <c r="AK37" s="75">
        <f t="shared" si="25"/>
        <v>31.461035236241745</v>
      </c>
      <c r="AL37" s="75">
        <f t="shared" si="25"/>
        <v>32.171752700039114</v>
      </c>
      <c r="AM37" s="75">
        <f t="shared" si="25"/>
        <v>24.327391641549678</v>
      </c>
      <c r="AN37" s="75">
        <f t="shared" si="25"/>
        <v>23.502024173679757</v>
      </c>
      <c r="AO37" s="75">
        <f t="shared" si="25"/>
        <v>29.82683085173947</v>
      </c>
      <c r="AP37" s="75">
        <f t="shared" si="25"/>
        <v>39.64561909129148</v>
      </c>
      <c r="AQ37" s="75">
        <f t="shared" si="25"/>
        <v>27.572688668910587</v>
      </c>
      <c r="AR37" s="75">
        <f t="shared" si="25"/>
        <v>36.93624190347415</v>
      </c>
      <c r="AS37" s="75">
        <f t="shared" si="25"/>
        <v>24.00601745975064</v>
      </c>
      <c r="AT37" s="75">
        <f t="shared" si="25"/>
        <v>24.395633658412116</v>
      </c>
      <c r="AU37" s="75">
        <f t="shared" si="25"/>
        <v>23.541211265851253</v>
      </c>
      <c r="AV37" s="75">
        <f t="shared" si="25"/>
        <v>30.86260718137753</v>
      </c>
      <c r="AW37" s="75">
        <f t="shared" si="25"/>
        <v>24.342887814406954</v>
      </c>
      <c r="AX37" s="75">
        <f t="shared" si="25"/>
        <v>30.252032725784908</v>
      </c>
      <c r="AY37" s="75">
        <f t="shared" si="25"/>
        <v>28.297460789713746</v>
      </c>
      <c r="AZ37" s="75">
        <f t="shared" si="25"/>
        <v>29.887419912096625</v>
      </c>
      <c r="BA37" s="75">
        <f t="shared" si="25"/>
        <v>24.230754149184794</v>
      </c>
      <c r="BB37" s="75">
        <f t="shared" si="25"/>
        <v>27.697738223821332</v>
      </c>
      <c r="BC37" s="75">
        <f t="shared" si="25"/>
        <v>29.258389929980773</v>
      </c>
      <c r="BD37" s="75">
        <f t="shared" si="25"/>
        <v>31.386739915604696</v>
      </c>
      <c r="BE37" s="75">
        <f t="shared" si="25"/>
        <v>31.91898113504785</v>
      </c>
      <c r="BF37" s="75">
        <f t="shared" si="25"/>
        <v>41.740291885502465</v>
      </c>
      <c r="BG37" s="75">
        <f t="shared" si="25"/>
        <v>32.879967362400905</v>
      </c>
      <c r="BH37" s="75">
        <f t="shared" si="25"/>
        <v>48.99069651876433</v>
      </c>
      <c r="BI37" s="75">
        <f t="shared" si="25"/>
        <v>25.521879832302773</v>
      </c>
      <c r="BJ37" s="75">
        <f t="shared" si="25"/>
        <v>33.07865654724602</v>
      </c>
    </row>
    <row r="38" spans="1:62" ht="25.5">
      <c r="A38" s="68" t="s">
        <v>144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s="20" customFormat="1" ht="12.75">
      <c r="A39" s="67" t="s">
        <v>145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40" spans="1:62" s="20" customFormat="1" ht="12.75">
      <c r="A40" s="69" t="s">
        <v>146</v>
      </c>
      <c r="B40" s="21">
        <v>6046925999</v>
      </c>
      <c r="C40" s="21">
        <v>39530100</v>
      </c>
      <c r="D40" s="21">
        <v>57934200</v>
      </c>
      <c r="E40" s="21">
        <v>57137000</v>
      </c>
      <c r="F40" s="21">
        <v>29561346</v>
      </c>
      <c r="G40" s="21">
        <v>45150000</v>
      </c>
      <c r="H40" s="21">
        <v>163336260</v>
      </c>
      <c r="I40" s="21">
        <v>396652920</v>
      </c>
      <c r="J40" s="21">
        <v>32264000</v>
      </c>
      <c r="K40" s="21">
        <v>27249000</v>
      </c>
      <c r="L40" s="21">
        <v>16595000</v>
      </c>
      <c r="M40" s="21">
        <v>13353100</v>
      </c>
      <c r="N40" s="21">
        <v>709060000</v>
      </c>
      <c r="O40" s="21">
        <v>19301000</v>
      </c>
      <c r="P40" s="21">
        <v>25850400</v>
      </c>
      <c r="Q40" s="21">
        <v>260496000</v>
      </c>
      <c r="R40" s="21">
        <v>168275000</v>
      </c>
      <c r="S40" s="21">
        <v>60201000</v>
      </c>
      <c r="T40" s="21">
        <v>34935000</v>
      </c>
      <c r="U40" s="21">
        <v>81062302</v>
      </c>
      <c r="V40" s="21">
        <v>28349594</v>
      </c>
      <c r="W40" s="21">
        <v>319070000</v>
      </c>
      <c r="X40" s="21">
        <v>45843900</v>
      </c>
      <c r="Y40" s="21">
        <v>115392000</v>
      </c>
      <c r="Z40" s="21">
        <v>58048000</v>
      </c>
      <c r="AA40" s="21">
        <v>105731000</v>
      </c>
      <c r="AB40" s="21">
        <v>424875000</v>
      </c>
      <c r="AC40" s="21">
        <v>400509490</v>
      </c>
      <c r="AD40" s="21">
        <v>24895760</v>
      </c>
      <c r="AE40" s="21">
        <v>42536906</v>
      </c>
      <c r="AF40" s="21">
        <v>70515211</v>
      </c>
      <c r="AG40" s="21">
        <v>39321500</v>
      </c>
      <c r="AH40" s="21">
        <v>56332000</v>
      </c>
      <c r="AI40" s="21">
        <v>65061000</v>
      </c>
      <c r="AJ40" s="21">
        <v>47873000</v>
      </c>
      <c r="AK40" s="21">
        <v>53994000</v>
      </c>
      <c r="AL40" s="21">
        <v>503386000</v>
      </c>
      <c r="AM40" s="21">
        <v>84954364</v>
      </c>
      <c r="AN40" s="21">
        <v>66228700</v>
      </c>
      <c r="AO40" s="21">
        <v>11719000</v>
      </c>
      <c r="AP40" s="21">
        <v>16452000</v>
      </c>
      <c r="AQ40" s="21">
        <v>48250000</v>
      </c>
      <c r="AR40" s="21">
        <v>252173000</v>
      </c>
      <c r="AS40" s="21">
        <v>63257000</v>
      </c>
      <c r="AT40" s="21">
        <v>448780800</v>
      </c>
      <c r="AU40" s="21">
        <v>15366838</v>
      </c>
      <c r="AV40" s="21">
        <v>72363900</v>
      </c>
      <c r="AW40" s="21">
        <v>28956000</v>
      </c>
      <c r="AX40" s="21">
        <v>60208000</v>
      </c>
      <c r="AY40" s="21">
        <v>512244979</v>
      </c>
      <c r="AZ40" s="21">
        <v>82112000</v>
      </c>
      <c r="BA40" s="21">
        <v>375343940</v>
      </c>
      <c r="BB40" s="21">
        <v>61927000</v>
      </c>
      <c r="BC40" s="21">
        <v>39330000</v>
      </c>
      <c r="BD40" s="21">
        <v>424486735</v>
      </c>
      <c r="BE40" s="21">
        <v>91217725</v>
      </c>
      <c r="BF40" s="21">
        <v>10319900</v>
      </c>
      <c r="BG40" s="21">
        <v>37967000</v>
      </c>
      <c r="BH40" s="21">
        <v>88188827</v>
      </c>
      <c r="BI40" s="21">
        <v>58148880</v>
      </c>
      <c r="BJ40" s="21">
        <v>306649875</v>
      </c>
    </row>
    <row r="41" spans="1:62" s="20" customFormat="1" ht="12.75">
      <c r="A41" s="70" t="s">
        <v>147</v>
      </c>
      <c r="B41" s="23">
        <v>1481972999</v>
      </c>
      <c r="C41" s="23">
        <v>1470100</v>
      </c>
      <c r="D41" s="23">
        <v>31528800</v>
      </c>
      <c r="E41" s="23">
        <v>0</v>
      </c>
      <c r="F41" s="23">
        <v>0</v>
      </c>
      <c r="G41" s="23">
        <v>30783000</v>
      </c>
      <c r="H41" s="23">
        <v>54068030</v>
      </c>
      <c r="I41" s="23">
        <v>41654500</v>
      </c>
      <c r="J41" s="23">
        <v>5500000</v>
      </c>
      <c r="K41" s="23">
        <v>0</v>
      </c>
      <c r="L41" s="23">
        <v>4300000</v>
      </c>
      <c r="M41" s="23">
        <v>1290100</v>
      </c>
      <c r="N41" s="23">
        <v>120000000</v>
      </c>
      <c r="O41" s="23">
        <v>2450000</v>
      </c>
      <c r="P41" s="23">
        <v>8474400</v>
      </c>
      <c r="Q41" s="23">
        <v>15600000</v>
      </c>
      <c r="R41" s="23">
        <v>60628000</v>
      </c>
      <c r="S41" s="23">
        <v>30150000</v>
      </c>
      <c r="T41" s="23">
        <v>1880000</v>
      </c>
      <c r="U41" s="23">
        <v>43606302</v>
      </c>
      <c r="V41" s="23">
        <v>4832595</v>
      </c>
      <c r="W41" s="23">
        <v>81130000</v>
      </c>
      <c r="X41" s="23">
        <v>11002900</v>
      </c>
      <c r="Y41" s="23">
        <v>57146000</v>
      </c>
      <c r="Z41" s="23">
        <v>0</v>
      </c>
      <c r="AA41" s="23">
        <v>6161000</v>
      </c>
      <c r="AB41" s="23">
        <v>5716000</v>
      </c>
      <c r="AC41" s="23">
        <v>163290526</v>
      </c>
      <c r="AD41" s="23">
        <v>5950000</v>
      </c>
      <c r="AE41" s="23">
        <v>16462906</v>
      </c>
      <c r="AF41" s="23">
        <v>1080000</v>
      </c>
      <c r="AG41" s="23">
        <v>4630000</v>
      </c>
      <c r="AH41" s="23">
        <v>4323000</v>
      </c>
      <c r="AI41" s="23">
        <v>11495000</v>
      </c>
      <c r="AJ41" s="23">
        <v>5492000</v>
      </c>
      <c r="AK41" s="23">
        <v>9037000</v>
      </c>
      <c r="AL41" s="23">
        <v>5848000</v>
      </c>
      <c r="AM41" s="23">
        <v>36127364</v>
      </c>
      <c r="AN41" s="23">
        <v>15015700</v>
      </c>
      <c r="AO41" s="23">
        <v>300000</v>
      </c>
      <c r="AP41" s="23">
        <v>2107000</v>
      </c>
      <c r="AQ41" s="23">
        <v>18250000</v>
      </c>
      <c r="AR41" s="23">
        <v>0</v>
      </c>
      <c r="AS41" s="23">
        <v>12875000</v>
      </c>
      <c r="AT41" s="23">
        <v>111201000</v>
      </c>
      <c r="AU41" s="23">
        <v>293838</v>
      </c>
      <c r="AV41" s="23">
        <v>7900000</v>
      </c>
      <c r="AW41" s="23">
        <v>8052000</v>
      </c>
      <c r="AX41" s="23">
        <v>3020000</v>
      </c>
      <c r="AY41" s="23">
        <v>21969779</v>
      </c>
      <c r="AZ41" s="23">
        <v>38226000</v>
      </c>
      <c r="BA41" s="23">
        <v>274732495</v>
      </c>
      <c r="BB41" s="23">
        <v>9410000</v>
      </c>
      <c r="BC41" s="23">
        <v>2041000</v>
      </c>
      <c r="BD41" s="23">
        <v>133841121</v>
      </c>
      <c r="BE41" s="23">
        <v>41398725</v>
      </c>
      <c r="BF41" s="23">
        <v>2789900</v>
      </c>
      <c r="BG41" s="23">
        <v>18100000</v>
      </c>
      <c r="BH41" s="23">
        <v>23695657</v>
      </c>
      <c r="BI41" s="23">
        <v>17850000</v>
      </c>
      <c r="BJ41" s="23">
        <v>8360000</v>
      </c>
    </row>
    <row r="42" spans="1:62" s="20" customFormat="1" ht="12.75">
      <c r="A42" s="70" t="s">
        <v>148</v>
      </c>
      <c r="B42" s="23">
        <v>3564953000</v>
      </c>
      <c r="C42" s="23">
        <v>38060000</v>
      </c>
      <c r="D42" s="23">
        <v>26405400</v>
      </c>
      <c r="E42" s="23">
        <v>57137000</v>
      </c>
      <c r="F42" s="23">
        <v>29561346</v>
      </c>
      <c r="G42" s="23">
        <v>14367000</v>
      </c>
      <c r="H42" s="23">
        <v>109268230</v>
      </c>
      <c r="I42" s="23">
        <v>354998420</v>
      </c>
      <c r="J42" s="23">
        <v>26764000</v>
      </c>
      <c r="K42" s="23">
        <v>27249000</v>
      </c>
      <c r="L42" s="23">
        <v>12295000</v>
      </c>
      <c r="M42" s="23">
        <v>12063000</v>
      </c>
      <c r="N42" s="23">
        <v>489060000</v>
      </c>
      <c r="O42" s="23">
        <v>16851000</v>
      </c>
      <c r="P42" s="23">
        <v>17376000</v>
      </c>
      <c r="Q42" s="23">
        <v>186132000</v>
      </c>
      <c r="R42" s="23">
        <v>107647000</v>
      </c>
      <c r="S42" s="23">
        <v>30051000</v>
      </c>
      <c r="T42" s="23">
        <v>33055000</v>
      </c>
      <c r="U42" s="23">
        <v>37456000</v>
      </c>
      <c r="V42" s="23">
        <v>23516999</v>
      </c>
      <c r="W42" s="23">
        <v>237940000</v>
      </c>
      <c r="X42" s="23">
        <v>34841000</v>
      </c>
      <c r="Y42" s="23">
        <v>58246000</v>
      </c>
      <c r="Z42" s="23">
        <v>58048000</v>
      </c>
      <c r="AA42" s="23">
        <v>69570000</v>
      </c>
      <c r="AB42" s="23">
        <v>419159000</v>
      </c>
      <c r="AC42" s="23">
        <v>173884000</v>
      </c>
      <c r="AD42" s="23">
        <v>18945760</v>
      </c>
      <c r="AE42" s="23">
        <v>26074000</v>
      </c>
      <c r="AF42" s="23">
        <v>61798000</v>
      </c>
      <c r="AG42" s="23">
        <v>34691500</v>
      </c>
      <c r="AH42" s="23">
        <v>38459000</v>
      </c>
      <c r="AI42" s="23">
        <v>53566000</v>
      </c>
      <c r="AJ42" s="23">
        <v>42381000</v>
      </c>
      <c r="AK42" s="23">
        <v>44957000</v>
      </c>
      <c r="AL42" s="23">
        <v>497538000</v>
      </c>
      <c r="AM42" s="23">
        <v>48827000</v>
      </c>
      <c r="AN42" s="23">
        <v>51213000</v>
      </c>
      <c r="AO42" s="23">
        <v>11419000</v>
      </c>
      <c r="AP42" s="23">
        <v>14345000</v>
      </c>
      <c r="AQ42" s="23">
        <v>30000000</v>
      </c>
      <c r="AR42" s="23">
        <v>252173000</v>
      </c>
      <c r="AS42" s="23">
        <v>33382000</v>
      </c>
      <c r="AT42" s="23">
        <v>177878300</v>
      </c>
      <c r="AU42" s="23">
        <v>15073000</v>
      </c>
      <c r="AV42" s="23">
        <v>64463900</v>
      </c>
      <c r="AW42" s="23">
        <v>20904000</v>
      </c>
      <c r="AX42" s="23">
        <v>57188000</v>
      </c>
      <c r="AY42" s="23">
        <v>490275200</v>
      </c>
      <c r="AZ42" s="23">
        <v>43886000</v>
      </c>
      <c r="BA42" s="23">
        <v>83316800</v>
      </c>
      <c r="BB42" s="23">
        <v>52517000</v>
      </c>
      <c r="BC42" s="23">
        <v>29689000</v>
      </c>
      <c r="BD42" s="23">
        <v>290645614</v>
      </c>
      <c r="BE42" s="23">
        <v>49819000</v>
      </c>
      <c r="BF42" s="23">
        <v>7530000</v>
      </c>
      <c r="BG42" s="23">
        <v>19867000</v>
      </c>
      <c r="BH42" s="23">
        <v>64493170</v>
      </c>
      <c r="BI42" s="23">
        <v>40298880</v>
      </c>
      <c r="BJ42" s="23">
        <v>298289875</v>
      </c>
    </row>
    <row r="43" spans="1:62" ht="12.75">
      <c r="A43" s="70" t="s">
        <v>149</v>
      </c>
      <c r="B43" s="16">
        <f>IF((B41+B48)=0,0,B41*100/(B41+B48))</f>
        <v>59.70947305216836</v>
      </c>
      <c r="C43" s="16">
        <f aca="true" t="shared" si="26" ref="C43:BJ43">IF((C41+C48)=0,0,C41*100/(C41+C48))</f>
        <v>100</v>
      </c>
      <c r="D43" s="16">
        <f t="shared" si="26"/>
        <v>100</v>
      </c>
      <c r="E43" s="16">
        <f t="shared" si="26"/>
        <v>0</v>
      </c>
      <c r="F43" s="16">
        <f t="shared" si="26"/>
        <v>0</v>
      </c>
      <c r="G43" s="16">
        <f t="shared" si="26"/>
        <v>100</v>
      </c>
      <c r="H43" s="16">
        <f t="shared" si="26"/>
        <v>100</v>
      </c>
      <c r="I43" s="16">
        <f t="shared" si="26"/>
        <v>100</v>
      </c>
      <c r="J43" s="16">
        <f t="shared" si="26"/>
        <v>100</v>
      </c>
      <c r="K43" s="16">
        <f t="shared" si="26"/>
        <v>0</v>
      </c>
      <c r="L43" s="16">
        <f t="shared" si="26"/>
        <v>100</v>
      </c>
      <c r="M43" s="16">
        <f t="shared" si="26"/>
        <v>100</v>
      </c>
      <c r="N43" s="16">
        <f t="shared" si="26"/>
        <v>54.54545454545455</v>
      </c>
      <c r="O43" s="16">
        <f t="shared" si="26"/>
        <v>100</v>
      </c>
      <c r="P43" s="16">
        <f t="shared" si="26"/>
        <v>100</v>
      </c>
      <c r="Q43" s="16">
        <f t="shared" si="26"/>
        <v>20.97789252864289</v>
      </c>
      <c r="R43" s="16">
        <f t="shared" si="26"/>
        <v>100</v>
      </c>
      <c r="S43" s="16">
        <f t="shared" si="26"/>
        <v>100</v>
      </c>
      <c r="T43" s="16">
        <f t="shared" si="26"/>
        <v>100</v>
      </c>
      <c r="U43" s="16">
        <f t="shared" si="26"/>
        <v>100</v>
      </c>
      <c r="V43" s="16">
        <f t="shared" si="26"/>
        <v>100</v>
      </c>
      <c r="W43" s="16">
        <f t="shared" si="26"/>
        <v>100</v>
      </c>
      <c r="X43" s="16">
        <f t="shared" si="26"/>
        <v>100</v>
      </c>
      <c r="Y43" s="16">
        <f t="shared" si="26"/>
        <v>100</v>
      </c>
      <c r="Z43" s="16">
        <f t="shared" si="26"/>
        <v>0</v>
      </c>
      <c r="AA43" s="16">
        <f t="shared" si="26"/>
        <v>17.03769254168856</v>
      </c>
      <c r="AB43" s="16">
        <f t="shared" si="26"/>
        <v>100</v>
      </c>
      <c r="AC43" s="16">
        <f t="shared" si="26"/>
        <v>72.05302722125388</v>
      </c>
      <c r="AD43" s="16">
        <f t="shared" si="26"/>
        <v>100</v>
      </c>
      <c r="AE43" s="16">
        <f t="shared" si="26"/>
        <v>100</v>
      </c>
      <c r="AF43" s="16">
        <f t="shared" si="26"/>
        <v>12.389283682590682</v>
      </c>
      <c r="AG43" s="16">
        <f t="shared" si="26"/>
        <v>100</v>
      </c>
      <c r="AH43" s="16">
        <f t="shared" si="26"/>
        <v>24.18732165836737</v>
      </c>
      <c r="AI43" s="16">
        <f t="shared" si="26"/>
        <v>100</v>
      </c>
      <c r="AJ43" s="16">
        <f t="shared" si="26"/>
        <v>100</v>
      </c>
      <c r="AK43" s="16">
        <f t="shared" si="26"/>
        <v>100</v>
      </c>
      <c r="AL43" s="16">
        <f t="shared" si="26"/>
        <v>100</v>
      </c>
      <c r="AM43" s="16">
        <f t="shared" si="26"/>
        <v>100</v>
      </c>
      <c r="AN43" s="16">
        <f t="shared" si="26"/>
        <v>100</v>
      </c>
      <c r="AO43" s="16">
        <f t="shared" si="26"/>
        <v>100</v>
      </c>
      <c r="AP43" s="16">
        <f t="shared" si="26"/>
        <v>100</v>
      </c>
      <c r="AQ43" s="16">
        <f t="shared" si="26"/>
        <v>100</v>
      </c>
      <c r="AR43" s="16">
        <f t="shared" si="26"/>
        <v>0</v>
      </c>
      <c r="AS43" s="16">
        <f t="shared" si="26"/>
        <v>43.09623430962343</v>
      </c>
      <c r="AT43" s="16">
        <f t="shared" si="26"/>
        <v>41.0483476527533</v>
      </c>
      <c r="AU43" s="16">
        <f t="shared" si="26"/>
        <v>100</v>
      </c>
      <c r="AV43" s="16">
        <f t="shared" si="26"/>
        <v>100</v>
      </c>
      <c r="AW43" s="16">
        <f t="shared" si="26"/>
        <v>100</v>
      </c>
      <c r="AX43" s="16">
        <f t="shared" si="26"/>
        <v>100</v>
      </c>
      <c r="AY43" s="16">
        <f t="shared" si="26"/>
        <v>100</v>
      </c>
      <c r="AZ43" s="16">
        <f t="shared" si="26"/>
        <v>100</v>
      </c>
      <c r="BA43" s="16">
        <f t="shared" si="26"/>
        <v>94.07772681676093</v>
      </c>
      <c r="BB43" s="16">
        <f t="shared" si="26"/>
        <v>100</v>
      </c>
      <c r="BC43" s="16">
        <f t="shared" si="26"/>
        <v>21.170003111710404</v>
      </c>
      <c r="BD43" s="16">
        <f t="shared" si="26"/>
        <v>100</v>
      </c>
      <c r="BE43" s="16">
        <f t="shared" si="26"/>
        <v>100</v>
      </c>
      <c r="BF43" s="16">
        <f t="shared" si="26"/>
        <v>100</v>
      </c>
      <c r="BG43" s="16">
        <f t="shared" si="26"/>
        <v>100</v>
      </c>
      <c r="BH43" s="16">
        <f t="shared" si="26"/>
        <v>100</v>
      </c>
      <c r="BI43" s="16">
        <f t="shared" si="26"/>
        <v>100</v>
      </c>
      <c r="BJ43" s="16">
        <f t="shared" si="26"/>
        <v>100</v>
      </c>
    </row>
    <row r="44" spans="1:62" ht="12.75">
      <c r="A44" s="70" t="s">
        <v>150</v>
      </c>
      <c r="B44" s="16">
        <f>IF((B41+B48)=0,0,B48*100/(B41+B48))</f>
        <v>40.29052694783164</v>
      </c>
      <c r="C44" s="16">
        <f aca="true" t="shared" si="27" ref="C44:BJ44">IF((C41+C48)=0,0,C48*100/(C41+C48))</f>
        <v>0</v>
      </c>
      <c r="D44" s="16">
        <f t="shared" si="27"/>
        <v>0</v>
      </c>
      <c r="E44" s="16">
        <f t="shared" si="27"/>
        <v>0</v>
      </c>
      <c r="F44" s="16">
        <f t="shared" si="27"/>
        <v>0</v>
      </c>
      <c r="G44" s="16">
        <f t="shared" si="27"/>
        <v>0</v>
      </c>
      <c r="H44" s="16">
        <f t="shared" si="27"/>
        <v>0</v>
      </c>
      <c r="I44" s="16">
        <f t="shared" si="27"/>
        <v>0</v>
      </c>
      <c r="J44" s="16">
        <f t="shared" si="27"/>
        <v>0</v>
      </c>
      <c r="K44" s="16">
        <f t="shared" si="27"/>
        <v>0</v>
      </c>
      <c r="L44" s="16">
        <f t="shared" si="27"/>
        <v>0</v>
      </c>
      <c r="M44" s="16">
        <f t="shared" si="27"/>
        <v>0</v>
      </c>
      <c r="N44" s="16">
        <f t="shared" si="27"/>
        <v>45.45454545454545</v>
      </c>
      <c r="O44" s="16">
        <f t="shared" si="27"/>
        <v>0</v>
      </c>
      <c r="P44" s="16">
        <f t="shared" si="27"/>
        <v>0</v>
      </c>
      <c r="Q44" s="16">
        <f t="shared" si="27"/>
        <v>79.0221074713571</v>
      </c>
      <c r="R44" s="16">
        <f t="shared" si="27"/>
        <v>0</v>
      </c>
      <c r="S44" s="16">
        <f t="shared" si="27"/>
        <v>0</v>
      </c>
      <c r="T44" s="16">
        <f t="shared" si="27"/>
        <v>0</v>
      </c>
      <c r="U44" s="16">
        <f t="shared" si="27"/>
        <v>0</v>
      </c>
      <c r="V44" s="16">
        <f t="shared" si="27"/>
        <v>0</v>
      </c>
      <c r="W44" s="16">
        <f t="shared" si="27"/>
        <v>0</v>
      </c>
      <c r="X44" s="16">
        <f t="shared" si="27"/>
        <v>0</v>
      </c>
      <c r="Y44" s="16">
        <f t="shared" si="27"/>
        <v>0</v>
      </c>
      <c r="Z44" s="16">
        <f t="shared" si="27"/>
        <v>0</v>
      </c>
      <c r="AA44" s="16">
        <f t="shared" si="27"/>
        <v>82.96230745831144</v>
      </c>
      <c r="AB44" s="16">
        <f t="shared" si="27"/>
        <v>0</v>
      </c>
      <c r="AC44" s="16">
        <f t="shared" si="27"/>
        <v>27.946972778746115</v>
      </c>
      <c r="AD44" s="16">
        <f t="shared" si="27"/>
        <v>0</v>
      </c>
      <c r="AE44" s="16">
        <f t="shared" si="27"/>
        <v>0</v>
      </c>
      <c r="AF44" s="16">
        <f t="shared" si="27"/>
        <v>87.61071631740931</v>
      </c>
      <c r="AG44" s="16">
        <f t="shared" si="27"/>
        <v>0</v>
      </c>
      <c r="AH44" s="16">
        <f t="shared" si="27"/>
        <v>75.81267834163263</v>
      </c>
      <c r="AI44" s="16">
        <f t="shared" si="27"/>
        <v>0</v>
      </c>
      <c r="AJ44" s="16">
        <f t="shared" si="27"/>
        <v>0</v>
      </c>
      <c r="AK44" s="16">
        <f t="shared" si="27"/>
        <v>0</v>
      </c>
      <c r="AL44" s="16">
        <f t="shared" si="27"/>
        <v>0</v>
      </c>
      <c r="AM44" s="16">
        <f t="shared" si="27"/>
        <v>0</v>
      </c>
      <c r="AN44" s="16">
        <f t="shared" si="27"/>
        <v>0</v>
      </c>
      <c r="AO44" s="16">
        <f t="shared" si="27"/>
        <v>0</v>
      </c>
      <c r="AP44" s="16">
        <f t="shared" si="27"/>
        <v>0</v>
      </c>
      <c r="AQ44" s="16">
        <f t="shared" si="27"/>
        <v>0</v>
      </c>
      <c r="AR44" s="16">
        <f t="shared" si="27"/>
        <v>0</v>
      </c>
      <c r="AS44" s="16">
        <f t="shared" si="27"/>
        <v>56.90376569037657</v>
      </c>
      <c r="AT44" s="16">
        <f t="shared" si="27"/>
        <v>58.9516523472467</v>
      </c>
      <c r="AU44" s="16">
        <f t="shared" si="27"/>
        <v>0</v>
      </c>
      <c r="AV44" s="16">
        <f t="shared" si="27"/>
        <v>0</v>
      </c>
      <c r="AW44" s="16">
        <f t="shared" si="27"/>
        <v>0</v>
      </c>
      <c r="AX44" s="16">
        <f t="shared" si="27"/>
        <v>0</v>
      </c>
      <c r="AY44" s="16">
        <f t="shared" si="27"/>
        <v>0</v>
      </c>
      <c r="AZ44" s="16">
        <f t="shared" si="27"/>
        <v>0</v>
      </c>
      <c r="BA44" s="16">
        <f t="shared" si="27"/>
        <v>5.9222731832390645</v>
      </c>
      <c r="BB44" s="16">
        <f t="shared" si="27"/>
        <v>0</v>
      </c>
      <c r="BC44" s="16">
        <f t="shared" si="27"/>
        <v>78.8299968882896</v>
      </c>
      <c r="BD44" s="16">
        <f t="shared" si="27"/>
        <v>0</v>
      </c>
      <c r="BE44" s="16">
        <f t="shared" si="27"/>
        <v>0</v>
      </c>
      <c r="BF44" s="16">
        <f t="shared" si="27"/>
        <v>0</v>
      </c>
      <c r="BG44" s="16">
        <f t="shared" si="27"/>
        <v>0</v>
      </c>
      <c r="BH44" s="16">
        <f t="shared" si="27"/>
        <v>0</v>
      </c>
      <c r="BI44" s="16">
        <f t="shared" si="27"/>
        <v>0</v>
      </c>
      <c r="BJ44" s="16">
        <f t="shared" si="27"/>
        <v>0</v>
      </c>
    </row>
    <row r="45" spans="1:62" ht="12.75">
      <c r="A45" s="70" t="s">
        <v>151</v>
      </c>
      <c r="B45" s="16">
        <f>IF((B41+B48+B42)=0,0,B42*100/(B41+B48+B42))</f>
        <v>58.954797869025484</v>
      </c>
      <c r="C45" s="16">
        <f aca="true" t="shared" si="28" ref="C45:BJ45">IF((C41+C48+C42)=0,0,C42*100/(C41+C48+C42))</f>
        <v>96.28106177318044</v>
      </c>
      <c r="D45" s="16">
        <f t="shared" si="28"/>
        <v>45.57825947367876</v>
      </c>
      <c r="E45" s="16">
        <f t="shared" si="28"/>
        <v>100</v>
      </c>
      <c r="F45" s="16">
        <f t="shared" si="28"/>
        <v>100</v>
      </c>
      <c r="G45" s="16">
        <f t="shared" si="28"/>
        <v>31.82059800664452</v>
      </c>
      <c r="H45" s="16">
        <f t="shared" si="28"/>
        <v>66.89771762865146</v>
      </c>
      <c r="I45" s="16">
        <f t="shared" si="28"/>
        <v>89.49850161193821</v>
      </c>
      <c r="J45" s="16">
        <f t="shared" si="28"/>
        <v>82.9531366228614</v>
      </c>
      <c r="K45" s="16">
        <f t="shared" si="28"/>
        <v>100</v>
      </c>
      <c r="L45" s="16">
        <f t="shared" si="28"/>
        <v>74.08858089786081</v>
      </c>
      <c r="M45" s="16">
        <f t="shared" si="28"/>
        <v>90.3385730654305</v>
      </c>
      <c r="N45" s="16">
        <f t="shared" si="28"/>
        <v>68.97300651566863</v>
      </c>
      <c r="O45" s="16">
        <f t="shared" si="28"/>
        <v>87.30635718356562</v>
      </c>
      <c r="P45" s="16">
        <f t="shared" si="28"/>
        <v>67.21752854888126</v>
      </c>
      <c r="Q45" s="16">
        <f t="shared" si="28"/>
        <v>71.45292058227382</v>
      </c>
      <c r="R45" s="16">
        <f t="shared" si="28"/>
        <v>63.97088099836577</v>
      </c>
      <c r="S45" s="16">
        <f t="shared" si="28"/>
        <v>49.91777545223501</v>
      </c>
      <c r="T45" s="16">
        <f t="shared" si="28"/>
        <v>94.61857735795049</v>
      </c>
      <c r="U45" s="16">
        <f t="shared" si="28"/>
        <v>46.206435144168495</v>
      </c>
      <c r="V45" s="16">
        <f t="shared" si="28"/>
        <v>82.9535654020301</v>
      </c>
      <c r="W45" s="16">
        <f t="shared" si="28"/>
        <v>74.57297771648855</v>
      </c>
      <c r="X45" s="16">
        <f t="shared" si="28"/>
        <v>75.99920600123463</v>
      </c>
      <c r="Y45" s="16">
        <f t="shared" si="28"/>
        <v>50.4766361619523</v>
      </c>
      <c r="Z45" s="16">
        <f t="shared" si="28"/>
        <v>100</v>
      </c>
      <c r="AA45" s="16">
        <f t="shared" si="28"/>
        <v>65.79905609518495</v>
      </c>
      <c r="AB45" s="16">
        <f t="shared" si="28"/>
        <v>98.65466313621654</v>
      </c>
      <c r="AC45" s="16">
        <f t="shared" si="28"/>
        <v>43.41570033708814</v>
      </c>
      <c r="AD45" s="16">
        <f t="shared" si="28"/>
        <v>76.10034801106694</v>
      </c>
      <c r="AE45" s="16">
        <f t="shared" si="28"/>
        <v>61.297359050985044</v>
      </c>
      <c r="AF45" s="16">
        <f t="shared" si="28"/>
        <v>87.63782895012538</v>
      </c>
      <c r="AG45" s="16">
        <f t="shared" si="28"/>
        <v>88.2252711620869</v>
      </c>
      <c r="AH45" s="16">
        <f t="shared" si="28"/>
        <v>68.27203010722147</v>
      </c>
      <c r="AI45" s="16">
        <f t="shared" si="28"/>
        <v>82.33196538632976</v>
      </c>
      <c r="AJ45" s="16">
        <f t="shared" si="28"/>
        <v>88.52798028116057</v>
      </c>
      <c r="AK45" s="16">
        <f t="shared" si="28"/>
        <v>83.26295514316405</v>
      </c>
      <c r="AL45" s="16">
        <f t="shared" si="28"/>
        <v>98.83826725415486</v>
      </c>
      <c r="AM45" s="16">
        <f t="shared" si="28"/>
        <v>57.474387072099084</v>
      </c>
      <c r="AN45" s="16">
        <f t="shared" si="28"/>
        <v>77.32750303116323</v>
      </c>
      <c r="AO45" s="16">
        <f t="shared" si="28"/>
        <v>97.44005461216827</v>
      </c>
      <c r="AP45" s="16">
        <f t="shared" si="28"/>
        <v>87.19304643812302</v>
      </c>
      <c r="AQ45" s="16">
        <f t="shared" si="28"/>
        <v>62.17616580310881</v>
      </c>
      <c r="AR45" s="16">
        <f t="shared" si="28"/>
        <v>100</v>
      </c>
      <c r="AS45" s="16">
        <f t="shared" si="28"/>
        <v>52.772025230409284</v>
      </c>
      <c r="AT45" s="16">
        <f t="shared" si="28"/>
        <v>39.63589797067967</v>
      </c>
      <c r="AU45" s="16">
        <f t="shared" si="28"/>
        <v>98.08784344573685</v>
      </c>
      <c r="AV45" s="16">
        <f t="shared" si="28"/>
        <v>89.0829543460206</v>
      </c>
      <c r="AW45" s="16">
        <f t="shared" si="28"/>
        <v>72.19229175300455</v>
      </c>
      <c r="AX45" s="16">
        <f t="shared" si="28"/>
        <v>94.9840552750465</v>
      </c>
      <c r="AY45" s="16">
        <f t="shared" si="28"/>
        <v>95.71107967853796</v>
      </c>
      <c r="AZ45" s="16">
        <f t="shared" si="28"/>
        <v>53.446512081060014</v>
      </c>
      <c r="BA45" s="16">
        <f t="shared" si="28"/>
        <v>22.197454420071363</v>
      </c>
      <c r="BB45" s="16">
        <f t="shared" si="28"/>
        <v>84.80468939234906</v>
      </c>
      <c r="BC45" s="16">
        <f t="shared" si="28"/>
        <v>75.48690566997203</v>
      </c>
      <c r="BD45" s="16">
        <f t="shared" si="28"/>
        <v>68.46989317581385</v>
      </c>
      <c r="BE45" s="16">
        <f t="shared" si="28"/>
        <v>54.61548180466022</v>
      </c>
      <c r="BF45" s="16">
        <f t="shared" si="28"/>
        <v>72.9658233122414</v>
      </c>
      <c r="BG45" s="16">
        <f t="shared" si="28"/>
        <v>52.32702083388205</v>
      </c>
      <c r="BH45" s="16">
        <f t="shared" si="28"/>
        <v>73.1307719967746</v>
      </c>
      <c r="BI45" s="16">
        <f t="shared" si="28"/>
        <v>69.30293412358071</v>
      </c>
      <c r="BJ45" s="16">
        <f t="shared" si="28"/>
        <v>97.27376376722802</v>
      </c>
    </row>
    <row r="46" spans="1:62" ht="12.75">
      <c r="A46" s="67" t="s">
        <v>152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</row>
    <row r="47" spans="1:62" ht="12.75">
      <c r="A47" s="69" t="s">
        <v>153</v>
      </c>
      <c r="B47" s="21">
        <v>9296782751</v>
      </c>
      <c r="C47" s="21">
        <v>610710</v>
      </c>
      <c r="D47" s="21">
        <v>3812521</v>
      </c>
      <c r="E47" s="21">
        <v>0</v>
      </c>
      <c r="F47" s="21">
        <v>239013</v>
      </c>
      <c r="G47" s="21">
        <v>0</v>
      </c>
      <c r="H47" s="21">
        <v>66422390</v>
      </c>
      <c r="I47" s="21">
        <v>131323325</v>
      </c>
      <c r="J47" s="21">
        <v>9991000</v>
      </c>
      <c r="K47" s="21">
        <v>33599399</v>
      </c>
      <c r="L47" s="21">
        <v>950000</v>
      </c>
      <c r="M47" s="21">
        <v>2132000</v>
      </c>
      <c r="N47" s="21">
        <v>579760786</v>
      </c>
      <c r="O47" s="21">
        <v>0</v>
      </c>
      <c r="P47" s="21">
        <v>0</v>
      </c>
      <c r="Q47" s="21">
        <v>59737000</v>
      </c>
      <c r="R47" s="21">
        <v>4136698</v>
      </c>
      <c r="S47" s="21">
        <v>3297000</v>
      </c>
      <c r="T47" s="21">
        <v>14490560</v>
      </c>
      <c r="U47" s="21">
        <v>0</v>
      </c>
      <c r="V47" s="21">
        <v>0</v>
      </c>
      <c r="W47" s="21">
        <v>0</v>
      </c>
      <c r="X47" s="21">
        <v>4365976</v>
      </c>
      <c r="Y47" s="21">
        <v>0</v>
      </c>
      <c r="Z47" s="21">
        <v>0</v>
      </c>
      <c r="AA47" s="21">
        <v>35000000</v>
      </c>
      <c r="AB47" s="21">
        <v>0</v>
      </c>
      <c r="AC47" s="21">
        <v>463737395</v>
      </c>
      <c r="AD47" s="21">
        <v>811041</v>
      </c>
      <c r="AE47" s="21">
        <v>0</v>
      </c>
      <c r="AF47" s="21">
        <v>0</v>
      </c>
      <c r="AG47" s="21">
        <v>0</v>
      </c>
      <c r="AH47" s="21">
        <v>4614959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200000</v>
      </c>
      <c r="AP47" s="21">
        <v>0</v>
      </c>
      <c r="AQ47" s="21">
        <v>1250000</v>
      </c>
      <c r="AR47" s="21">
        <v>7578000</v>
      </c>
      <c r="AS47" s="21">
        <v>17000000</v>
      </c>
      <c r="AT47" s="21">
        <v>645472707</v>
      </c>
      <c r="AU47" s="21">
        <v>0</v>
      </c>
      <c r="AV47" s="21">
        <v>4113000</v>
      </c>
      <c r="AW47" s="21">
        <v>0</v>
      </c>
      <c r="AX47" s="21">
        <v>0</v>
      </c>
      <c r="AY47" s="21">
        <v>52525000</v>
      </c>
      <c r="AZ47" s="21">
        <v>0</v>
      </c>
      <c r="BA47" s="21">
        <v>221801988</v>
      </c>
      <c r="BB47" s="21">
        <v>141000</v>
      </c>
      <c r="BC47" s="21">
        <v>7600000</v>
      </c>
      <c r="BD47" s="21">
        <v>82604699</v>
      </c>
      <c r="BE47" s="21">
        <v>198000</v>
      </c>
      <c r="BF47" s="21">
        <v>832500</v>
      </c>
      <c r="BG47" s="21">
        <v>2951328</v>
      </c>
      <c r="BH47" s="21">
        <v>488000</v>
      </c>
      <c r="BI47" s="21">
        <v>0</v>
      </c>
      <c r="BJ47" s="21">
        <v>16683390</v>
      </c>
    </row>
    <row r="48" spans="1:62" ht="12.75">
      <c r="A48" s="70" t="s">
        <v>154</v>
      </c>
      <c r="B48" s="23">
        <v>1000000000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100000000</v>
      </c>
      <c r="O48" s="23">
        <v>0</v>
      </c>
      <c r="P48" s="23">
        <v>0</v>
      </c>
      <c r="Q48" s="23">
        <v>58764000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30000000</v>
      </c>
      <c r="AB48" s="23">
        <v>0</v>
      </c>
      <c r="AC48" s="23">
        <v>63334964</v>
      </c>
      <c r="AD48" s="23">
        <v>0</v>
      </c>
      <c r="AE48" s="23">
        <v>0</v>
      </c>
      <c r="AF48" s="23">
        <v>7637211</v>
      </c>
      <c r="AG48" s="23">
        <v>0</v>
      </c>
      <c r="AH48" s="23">
        <v>13550000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17000000</v>
      </c>
      <c r="AT48" s="23">
        <v>159701500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17294645</v>
      </c>
      <c r="BB48" s="23">
        <v>0</v>
      </c>
      <c r="BC48" s="23">
        <v>7600000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</row>
    <row r="49" spans="1:62" ht="12.75">
      <c r="A49" s="70" t="s">
        <v>155</v>
      </c>
      <c r="B49" s="23">
        <v>2618504027</v>
      </c>
      <c r="C49" s="23">
        <v>643539</v>
      </c>
      <c r="D49" s="23">
        <v>1658044</v>
      </c>
      <c r="E49" s="23">
        <v>121000</v>
      </c>
      <c r="F49" s="23">
        <v>544471</v>
      </c>
      <c r="G49" s="23">
        <v>60060</v>
      </c>
      <c r="H49" s="23">
        <v>5398049</v>
      </c>
      <c r="I49" s="23">
        <v>37705610</v>
      </c>
      <c r="J49" s="23">
        <v>4750000</v>
      </c>
      <c r="K49" s="23">
        <v>7409799</v>
      </c>
      <c r="L49" s="23">
        <v>705126</v>
      </c>
      <c r="M49" s="23">
        <v>1008000</v>
      </c>
      <c r="N49" s="23">
        <v>119338851</v>
      </c>
      <c r="O49" s="23">
        <v>140000</v>
      </c>
      <c r="P49" s="23">
        <v>175000</v>
      </c>
      <c r="Q49" s="23">
        <v>33850194</v>
      </c>
      <c r="R49" s="23">
        <v>692080</v>
      </c>
      <c r="S49" s="23">
        <v>370000</v>
      </c>
      <c r="T49" s="23">
        <v>12464146</v>
      </c>
      <c r="U49" s="23">
        <v>3054834</v>
      </c>
      <c r="V49" s="23">
        <v>120000</v>
      </c>
      <c r="W49" s="23">
        <v>60000</v>
      </c>
      <c r="X49" s="23">
        <v>1744414</v>
      </c>
      <c r="Y49" s="23">
        <v>525000</v>
      </c>
      <c r="Z49" s="23">
        <v>0</v>
      </c>
      <c r="AA49" s="23">
        <v>4364000</v>
      </c>
      <c r="AB49" s="23">
        <v>36990344</v>
      </c>
      <c r="AC49" s="23">
        <v>54209209</v>
      </c>
      <c r="AD49" s="23">
        <v>153400</v>
      </c>
      <c r="AE49" s="23">
        <v>0</v>
      </c>
      <c r="AF49" s="23">
        <v>4765203</v>
      </c>
      <c r="AG49" s="23">
        <v>1568964</v>
      </c>
      <c r="AH49" s="23">
        <v>8114921</v>
      </c>
      <c r="AI49" s="23">
        <v>650000</v>
      </c>
      <c r="AJ49" s="23">
        <v>345305</v>
      </c>
      <c r="AK49" s="23">
        <v>160000</v>
      </c>
      <c r="AL49" s="23">
        <v>0</v>
      </c>
      <c r="AM49" s="23">
        <v>106000</v>
      </c>
      <c r="AN49" s="23">
        <v>0</v>
      </c>
      <c r="AO49" s="23">
        <v>510000</v>
      </c>
      <c r="AP49" s="23">
        <v>1375159</v>
      </c>
      <c r="AQ49" s="23">
        <v>1691995</v>
      </c>
      <c r="AR49" s="23">
        <v>1617000</v>
      </c>
      <c r="AS49" s="23">
        <v>0</v>
      </c>
      <c r="AT49" s="23">
        <v>220425762</v>
      </c>
      <c r="AU49" s="23">
        <v>35595</v>
      </c>
      <c r="AV49" s="23">
        <v>1098640</v>
      </c>
      <c r="AW49" s="23">
        <v>0</v>
      </c>
      <c r="AX49" s="23">
        <v>83000</v>
      </c>
      <c r="AY49" s="23">
        <v>26184670</v>
      </c>
      <c r="AZ49" s="23">
        <v>0</v>
      </c>
      <c r="BA49" s="23">
        <v>39981573</v>
      </c>
      <c r="BB49" s="23">
        <v>850000</v>
      </c>
      <c r="BC49" s="23">
        <v>6819500</v>
      </c>
      <c r="BD49" s="23">
        <v>14068252</v>
      </c>
      <c r="BE49" s="23">
        <v>377000</v>
      </c>
      <c r="BF49" s="23">
        <v>886539</v>
      </c>
      <c r="BG49" s="23">
        <v>2433856</v>
      </c>
      <c r="BH49" s="23">
        <v>0</v>
      </c>
      <c r="BI49" s="23">
        <v>10900000</v>
      </c>
      <c r="BJ49" s="23">
        <v>6112910</v>
      </c>
    </row>
    <row r="50" spans="1:62" ht="12.75">
      <c r="A50" s="70" t="s">
        <v>156</v>
      </c>
      <c r="B50" s="16">
        <f>IF(B47=0,0,B49*100/B47)</f>
        <v>28.165700943354228</v>
      </c>
      <c r="C50" s="16">
        <f aca="true" t="shared" si="29" ref="C50:BJ50">IF(C47=0,0,C49*100/C47)</f>
        <v>105.37554649506312</v>
      </c>
      <c r="D50" s="16">
        <f t="shared" si="29"/>
        <v>43.48943914013851</v>
      </c>
      <c r="E50" s="16">
        <f t="shared" si="29"/>
        <v>0</v>
      </c>
      <c r="F50" s="16">
        <f t="shared" si="29"/>
        <v>227.7997431102074</v>
      </c>
      <c r="G50" s="16">
        <f t="shared" si="29"/>
        <v>0</v>
      </c>
      <c r="H50" s="16">
        <f t="shared" si="29"/>
        <v>8.126851502934477</v>
      </c>
      <c r="I50" s="16">
        <f t="shared" si="29"/>
        <v>28.71204334797341</v>
      </c>
      <c r="J50" s="16">
        <f t="shared" si="29"/>
        <v>47.54278850965869</v>
      </c>
      <c r="K50" s="16">
        <f t="shared" si="29"/>
        <v>22.0533676807731</v>
      </c>
      <c r="L50" s="16">
        <f t="shared" si="29"/>
        <v>74.2237894736842</v>
      </c>
      <c r="M50" s="16">
        <f t="shared" si="29"/>
        <v>47.27954971857411</v>
      </c>
      <c r="N50" s="16">
        <f t="shared" si="29"/>
        <v>20.584153651261264</v>
      </c>
      <c r="O50" s="16">
        <f t="shared" si="29"/>
        <v>0</v>
      </c>
      <c r="P50" s="16">
        <f t="shared" si="29"/>
        <v>0</v>
      </c>
      <c r="Q50" s="16">
        <f t="shared" si="29"/>
        <v>56.66537321927783</v>
      </c>
      <c r="R50" s="16">
        <f t="shared" si="29"/>
        <v>16.730252002926004</v>
      </c>
      <c r="S50" s="16">
        <f t="shared" si="29"/>
        <v>11.222323324234152</v>
      </c>
      <c r="T50" s="16">
        <f t="shared" si="29"/>
        <v>86.01562672526113</v>
      </c>
      <c r="U50" s="16">
        <f t="shared" si="29"/>
        <v>0</v>
      </c>
      <c r="V50" s="16">
        <f t="shared" si="29"/>
        <v>0</v>
      </c>
      <c r="W50" s="16">
        <f t="shared" si="29"/>
        <v>0</v>
      </c>
      <c r="X50" s="16">
        <f t="shared" si="29"/>
        <v>39.95473177131528</v>
      </c>
      <c r="Y50" s="16">
        <f t="shared" si="29"/>
        <v>0</v>
      </c>
      <c r="Z50" s="16">
        <f t="shared" si="29"/>
        <v>0</v>
      </c>
      <c r="AA50" s="16">
        <f t="shared" si="29"/>
        <v>12.468571428571428</v>
      </c>
      <c r="AB50" s="16">
        <f t="shared" si="29"/>
        <v>0</v>
      </c>
      <c r="AC50" s="16">
        <f t="shared" si="29"/>
        <v>11.689635035794343</v>
      </c>
      <c r="AD50" s="16">
        <f t="shared" si="29"/>
        <v>18.91396365905053</v>
      </c>
      <c r="AE50" s="16">
        <f t="shared" si="29"/>
        <v>0</v>
      </c>
      <c r="AF50" s="16">
        <f t="shared" si="29"/>
        <v>0</v>
      </c>
      <c r="AG50" s="16">
        <f t="shared" si="29"/>
        <v>0</v>
      </c>
      <c r="AH50" s="16">
        <f t="shared" si="29"/>
        <v>175.83950366622975</v>
      </c>
      <c r="AI50" s="16">
        <f t="shared" si="29"/>
        <v>0</v>
      </c>
      <c r="AJ50" s="16">
        <f t="shared" si="29"/>
        <v>0</v>
      </c>
      <c r="AK50" s="16">
        <f t="shared" si="29"/>
        <v>0</v>
      </c>
      <c r="AL50" s="16">
        <f t="shared" si="29"/>
        <v>0</v>
      </c>
      <c r="AM50" s="16">
        <f t="shared" si="29"/>
        <v>0</v>
      </c>
      <c r="AN50" s="16">
        <f t="shared" si="29"/>
        <v>0</v>
      </c>
      <c r="AO50" s="16">
        <f t="shared" si="29"/>
        <v>255</v>
      </c>
      <c r="AP50" s="16">
        <f t="shared" si="29"/>
        <v>0</v>
      </c>
      <c r="AQ50" s="16">
        <f t="shared" si="29"/>
        <v>135.3596</v>
      </c>
      <c r="AR50" s="16">
        <f t="shared" si="29"/>
        <v>21.338083927157562</v>
      </c>
      <c r="AS50" s="16">
        <f t="shared" si="29"/>
        <v>0</v>
      </c>
      <c r="AT50" s="16">
        <f t="shared" si="29"/>
        <v>34.149509283589275</v>
      </c>
      <c r="AU50" s="16">
        <f t="shared" si="29"/>
        <v>0</v>
      </c>
      <c r="AV50" s="16">
        <f t="shared" si="29"/>
        <v>26.711402868952103</v>
      </c>
      <c r="AW50" s="16">
        <f t="shared" si="29"/>
        <v>0</v>
      </c>
      <c r="AX50" s="16">
        <f t="shared" si="29"/>
        <v>0</v>
      </c>
      <c r="AY50" s="16">
        <f t="shared" si="29"/>
        <v>49.85182294145645</v>
      </c>
      <c r="AZ50" s="16">
        <f t="shared" si="29"/>
        <v>0</v>
      </c>
      <c r="BA50" s="16">
        <f t="shared" si="29"/>
        <v>18.025795602878006</v>
      </c>
      <c r="BB50" s="16">
        <f t="shared" si="29"/>
        <v>602.8368794326241</v>
      </c>
      <c r="BC50" s="16">
        <f t="shared" si="29"/>
        <v>89.73026315789474</v>
      </c>
      <c r="BD50" s="16">
        <f t="shared" si="29"/>
        <v>17.030813222865202</v>
      </c>
      <c r="BE50" s="16">
        <f t="shared" si="29"/>
        <v>190.40404040404042</v>
      </c>
      <c r="BF50" s="16">
        <f t="shared" si="29"/>
        <v>106.49117117117117</v>
      </c>
      <c r="BG50" s="16">
        <f t="shared" si="29"/>
        <v>82.466469331772</v>
      </c>
      <c r="BH50" s="16">
        <f t="shared" si="29"/>
        <v>0</v>
      </c>
      <c r="BI50" s="16">
        <f t="shared" si="29"/>
        <v>0</v>
      </c>
      <c r="BJ50" s="16">
        <f t="shared" si="29"/>
        <v>36.640694726911015</v>
      </c>
    </row>
    <row r="51" spans="1:62" ht="12.75">
      <c r="A51" s="70" t="s">
        <v>157</v>
      </c>
      <c r="B51" s="16">
        <f>IF(B89=0,0,B49*100/B89)</f>
        <v>5.783356502107796</v>
      </c>
      <c r="C51" s="16">
        <f aca="true" t="shared" si="30" ref="C51:BJ51">IF(C89=0,0,C49*100/C89)</f>
        <v>0.3882649209869643</v>
      </c>
      <c r="D51" s="16">
        <f t="shared" si="30"/>
        <v>0.228101866748382</v>
      </c>
      <c r="E51" s="16">
        <f t="shared" si="30"/>
        <v>0.045232940071423484</v>
      </c>
      <c r="F51" s="16">
        <f t="shared" si="30"/>
        <v>0.23433275054321073</v>
      </c>
      <c r="G51" s="16">
        <f t="shared" si="30"/>
        <v>0.04757830695375256</v>
      </c>
      <c r="H51" s="16">
        <f t="shared" si="30"/>
        <v>0.9469110989585914</v>
      </c>
      <c r="I51" s="16">
        <f t="shared" si="30"/>
        <v>1.4618809358714113</v>
      </c>
      <c r="J51" s="16">
        <f t="shared" si="30"/>
        <v>2.4050632911392404</v>
      </c>
      <c r="K51" s="16">
        <f t="shared" si="30"/>
        <v>0.9297324382182027</v>
      </c>
      <c r="L51" s="16">
        <f t="shared" si="30"/>
        <v>1.3560115384615385</v>
      </c>
      <c r="M51" s="16">
        <f t="shared" si="30"/>
        <v>1.0427226647356989</v>
      </c>
      <c r="N51" s="16">
        <f t="shared" si="30"/>
        <v>1.7173780792292532</v>
      </c>
      <c r="O51" s="16">
        <f t="shared" si="30"/>
        <v>0.12969207396153704</v>
      </c>
      <c r="P51" s="16">
        <f t="shared" si="30"/>
        <v>0.14058483290488433</v>
      </c>
      <c r="Q51" s="16">
        <f t="shared" si="30"/>
        <v>3.0309227562346215</v>
      </c>
      <c r="R51" s="16">
        <f t="shared" si="30"/>
        <v>0.07069508706275975</v>
      </c>
      <c r="S51" s="16">
        <f t="shared" si="30"/>
        <v>0.2077962922402125</v>
      </c>
      <c r="T51" s="16">
        <f t="shared" si="30"/>
        <v>1.904066199548869</v>
      </c>
      <c r="U51" s="16">
        <f t="shared" si="30"/>
        <v>1.1573083578755705</v>
      </c>
      <c r="V51" s="16">
        <f t="shared" si="30"/>
        <v>0.08578490446038682</v>
      </c>
      <c r="W51" s="16">
        <f t="shared" si="30"/>
        <v>0.0028642598609306363</v>
      </c>
      <c r="X51" s="16">
        <f t="shared" si="30"/>
        <v>0.8006085751264422</v>
      </c>
      <c r="Y51" s="16">
        <f t="shared" si="30"/>
        <v>0.24311971214626082</v>
      </c>
      <c r="Z51" s="16">
        <f t="shared" si="30"/>
        <v>0</v>
      </c>
      <c r="AA51" s="16">
        <f t="shared" si="30"/>
        <v>0.8994989271558397</v>
      </c>
      <c r="AB51" s="16">
        <f t="shared" si="30"/>
        <v>2.1240233040409873</v>
      </c>
      <c r="AC51" s="16">
        <f t="shared" si="30"/>
        <v>1.681698464339929</v>
      </c>
      <c r="AD51" s="16">
        <f t="shared" si="30"/>
        <v>0.1621901618112247</v>
      </c>
      <c r="AE51" s="16">
        <f t="shared" si="30"/>
        <v>0</v>
      </c>
      <c r="AF51" s="16">
        <f t="shared" si="30"/>
        <v>1.2869352228968673</v>
      </c>
      <c r="AG51" s="16">
        <f t="shared" si="30"/>
        <v>0.8096274539957087</v>
      </c>
      <c r="AH51" s="16">
        <f t="shared" si="30"/>
        <v>3.0324989707060177</v>
      </c>
      <c r="AI51" s="16">
        <f t="shared" si="30"/>
        <v>0.030952380952380953</v>
      </c>
      <c r="AJ51" s="16">
        <f t="shared" si="30"/>
        <v>0.11473544108246965</v>
      </c>
      <c r="AK51" s="16">
        <f t="shared" si="30"/>
        <v>0.030557677616501147</v>
      </c>
      <c r="AL51" s="16">
        <f t="shared" si="30"/>
        <v>0</v>
      </c>
      <c r="AM51" s="16">
        <f t="shared" si="30"/>
        <v>0.02683435607671588</v>
      </c>
      <c r="AN51" s="16">
        <f t="shared" si="30"/>
        <v>0</v>
      </c>
      <c r="AO51" s="16">
        <f t="shared" si="30"/>
        <v>0.4130390767361814</v>
      </c>
      <c r="AP51" s="16">
        <f t="shared" si="30"/>
        <v>1.42000501622021</v>
      </c>
      <c r="AQ51" s="16">
        <f t="shared" si="30"/>
        <v>0.5200592437750085</v>
      </c>
      <c r="AR51" s="16">
        <f t="shared" si="30"/>
        <v>0.11280453562132836</v>
      </c>
      <c r="AS51" s="16">
        <f t="shared" si="30"/>
        <v>0</v>
      </c>
      <c r="AT51" s="16">
        <f t="shared" si="30"/>
        <v>4.805033385439661</v>
      </c>
      <c r="AU51" s="16">
        <f t="shared" si="30"/>
        <v>0.03891652544689225</v>
      </c>
      <c r="AV51" s="16">
        <f t="shared" si="30"/>
        <v>0.19216130747488316</v>
      </c>
      <c r="AW51" s="16">
        <f t="shared" si="30"/>
        <v>0</v>
      </c>
      <c r="AX51" s="16">
        <f t="shared" si="30"/>
        <v>0.02609956795875785</v>
      </c>
      <c r="AY51" s="16">
        <f t="shared" si="30"/>
        <v>1.0602463155115769</v>
      </c>
      <c r="AZ51" s="16">
        <f t="shared" si="30"/>
        <v>0</v>
      </c>
      <c r="BA51" s="16">
        <f t="shared" si="30"/>
        <v>2.57296171735274</v>
      </c>
      <c r="BB51" s="16">
        <f t="shared" si="30"/>
        <v>0.29522089469297025</v>
      </c>
      <c r="BC51" s="16">
        <f t="shared" si="30"/>
        <v>4.462484878706887</v>
      </c>
      <c r="BD51" s="16">
        <f t="shared" si="30"/>
        <v>0.8904220166264966</v>
      </c>
      <c r="BE51" s="16">
        <f t="shared" si="30"/>
        <v>0.19480284608508286</v>
      </c>
      <c r="BF51" s="16">
        <f t="shared" si="30"/>
        <v>1.0279910042162939</v>
      </c>
      <c r="BG51" s="16">
        <f t="shared" si="30"/>
        <v>0.43138564301959265</v>
      </c>
      <c r="BH51" s="16">
        <f t="shared" si="30"/>
        <v>0</v>
      </c>
      <c r="BI51" s="16">
        <f t="shared" si="30"/>
        <v>2.0204959067709525</v>
      </c>
      <c r="BJ51" s="16">
        <f t="shared" si="30"/>
        <v>0.37550595303947887</v>
      </c>
    </row>
    <row r="52" spans="1:62" ht="12.75">
      <c r="A52" s="70" t="s">
        <v>158</v>
      </c>
      <c r="B52" s="16">
        <f>IF(B6=0,0,B49*100/B6)</f>
        <v>8.895565885580204</v>
      </c>
      <c r="C52" s="16">
        <f aca="true" t="shared" si="31" ref="C52:BJ52">IF(C6=0,0,C49*100/C6)</f>
        <v>0.643112982666892</v>
      </c>
      <c r="D52" s="16">
        <f t="shared" si="31"/>
        <v>0.825326123592463</v>
      </c>
      <c r="E52" s="16">
        <f t="shared" si="31"/>
        <v>0.07811644743931283</v>
      </c>
      <c r="F52" s="16">
        <f t="shared" si="31"/>
        <v>0.4261286149860096</v>
      </c>
      <c r="G52" s="16">
        <f t="shared" si="31"/>
        <v>0.1085975894264353</v>
      </c>
      <c r="H52" s="16">
        <f t="shared" si="31"/>
        <v>0.7151056521387334</v>
      </c>
      <c r="I52" s="16">
        <f t="shared" si="31"/>
        <v>4.68632318896602</v>
      </c>
      <c r="J52" s="16">
        <f t="shared" si="31"/>
        <v>3.3877029947294472</v>
      </c>
      <c r="K52" s="16">
        <f t="shared" si="31"/>
        <v>2.3361262674873133</v>
      </c>
      <c r="L52" s="16">
        <f t="shared" si="31"/>
        <v>0.5060722156294271</v>
      </c>
      <c r="M52" s="16">
        <f t="shared" si="31"/>
        <v>1.6685638579831668</v>
      </c>
      <c r="N52" s="16">
        <f t="shared" si="31"/>
        <v>2.95896040543438</v>
      </c>
      <c r="O52" s="16">
        <f t="shared" si="31"/>
        <v>0.1674079510669429</v>
      </c>
      <c r="P52" s="16">
        <f t="shared" si="31"/>
        <v>0.19531972857388338</v>
      </c>
      <c r="Q52" s="16">
        <f t="shared" si="31"/>
        <v>5.867414718408842</v>
      </c>
      <c r="R52" s="16">
        <f t="shared" si="31"/>
        <v>0.09997372092921131</v>
      </c>
      <c r="S52" s="16">
        <f t="shared" si="31"/>
        <v>0.6137259578246859</v>
      </c>
      <c r="T52" s="16">
        <f t="shared" si="31"/>
        <v>3.166876594705617</v>
      </c>
      <c r="U52" s="16">
        <f t="shared" si="31"/>
        <v>2.290520584966113</v>
      </c>
      <c r="V52" s="16">
        <f t="shared" si="31"/>
        <v>0.09374258042123244</v>
      </c>
      <c r="W52" s="16">
        <f t="shared" si="31"/>
        <v>0.01033498563284556</v>
      </c>
      <c r="X52" s="16">
        <f t="shared" si="31"/>
        <v>0.6755765189317046</v>
      </c>
      <c r="Y52" s="16">
        <f t="shared" si="31"/>
        <v>0.41260466542547847</v>
      </c>
      <c r="Z52" s="16">
        <f t="shared" si="31"/>
        <v>0</v>
      </c>
      <c r="AA52" s="16">
        <f t="shared" si="31"/>
        <v>2.1003691528735686</v>
      </c>
      <c r="AB52" s="16">
        <f t="shared" si="31"/>
        <v>9.132802292277985</v>
      </c>
      <c r="AC52" s="16">
        <f t="shared" si="31"/>
        <v>2.9546831061579826</v>
      </c>
      <c r="AD52" s="16">
        <f t="shared" si="31"/>
        <v>0.22339939756434948</v>
      </c>
      <c r="AE52" s="16">
        <f t="shared" si="31"/>
        <v>0</v>
      </c>
      <c r="AF52" s="16">
        <f t="shared" si="31"/>
        <v>2.9478201640793826</v>
      </c>
      <c r="AG52" s="16">
        <f t="shared" si="31"/>
        <v>1.4584613699377054</v>
      </c>
      <c r="AH52" s="16">
        <f t="shared" si="31"/>
        <v>4.364470937420412</v>
      </c>
      <c r="AI52" s="16">
        <f t="shared" si="31"/>
        <v>0.13277632778651371</v>
      </c>
      <c r="AJ52" s="16">
        <f t="shared" si="31"/>
        <v>0.24186688327016215</v>
      </c>
      <c r="AK52" s="16">
        <f t="shared" si="31"/>
        <v>0.03591768153179555</v>
      </c>
      <c r="AL52" s="16">
        <f t="shared" si="31"/>
        <v>0</v>
      </c>
      <c r="AM52" s="16">
        <f t="shared" si="31"/>
        <v>0.07060812358851613</v>
      </c>
      <c r="AN52" s="16">
        <f t="shared" si="31"/>
        <v>0</v>
      </c>
      <c r="AO52" s="16">
        <f t="shared" si="31"/>
        <v>0.7282522564146493</v>
      </c>
      <c r="AP52" s="16">
        <f t="shared" si="31"/>
        <v>2.0977091149764973</v>
      </c>
      <c r="AQ52" s="16">
        <f t="shared" si="31"/>
        <v>1.2509507660550874</v>
      </c>
      <c r="AR52" s="16">
        <f t="shared" si="31"/>
        <v>0.4408108520707478</v>
      </c>
      <c r="AS52" s="16">
        <f t="shared" si="31"/>
        <v>0</v>
      </c>
      <c r="AT52" s="16">
        <f t="shared" si="31"/>
        <v>8.749263583866973</v>
      </c>
      <c r="AU52" s="16">
        <f t="shared" si="31"/>
        <v>0.05298811668353965</v>
      </c>
      <c r="AV52" s="16">
        <f t="shared" si="31"/>
        <v>0.3465122303230183</v>
      </c>
      <c r="AW52" s="16">
        <f t="shared" si="31"/>
        <v>0</v>
      </c>
      <c r="AX52" s="16">
        <f t="shared" si="31"/>
        <v>0.06753216211084123</v>
      </c>
      <c r="AY52" s="16">
        <f t="shared" si="31"/>
        <v>4.0655715694911345</v>
      </c>
      <c r="AZ52" s="16">
        <f t="shared" si="31"/>
        <v>0</v>
      </c>
      <c r="BA52" s="16">
        <f t="shared" si="31"/>
        <v>3.1651601974294152</v>
      </c>
      <c r="BB52" s="16">
        <f t="shared" si="31"/>
        <v>0.7328068090546506</v>
      </c>
      <c r="BC52" s="16">
        <f t="shared" si="31"/>
        <v>6.860423593004281</v>
      </c>
      <c r="BD52" s="16">
        <f t="shared" si="31"/>
        <v>2.3804228247596697</v>
      </c>
      <c r="BE52" s="16">
        <f t="shared" si="31"/>
        <v>0.42279741611340393</v>
      </c>
      <c r="BF52" s="16">
        <f t="shared" si="31"/>
        <v>2.0113501861863416</v>
      </c>
      <c r="BG52" s="16">
        <f t="shared" si="31"/>
        <v>0.7542060374381456</v>
      </c>
      <c r="BH52" s="16">
        <f t="shared" si="31"/>
        <v>0</v>
      </c>
      <c r="BI52" s="16">
        <f t="shared" si="31"/>
        <v>5.307740790177395</v>
      </c>
      <c r="BJ52" s="16">
        <f t="shared" si="31"/>
        <v>1.537526204794775</v>
      </c>
    </row>
    <row r="53" spans="1:62" ht="12.75">
      <c r="A53" s="70" t="s">
        <v>159</v>
      </c>
      <c r="B53" s="16">
        <f>IF(B89=0,0,B47*100/B89)</f>
        <v>20.53333064119036</v>
      </c>
      <c r="C53" s="16">
        <f aca="true" t="shared" si="32" ref="C53:BJ53">IF(C89=0,0,C47*100/C89)</f>
        <v>0.3684582750943594</v>
      </c>
      <c r="D53" s="16">
        <f t="shared" si="32"/>
        <v>0.524499444597012</v>
      </c>
      <c r="E53" s="16">
        <f t="shared" si="32"/>
        <v>0</v>
      </c>
      <c r="F53" s="16">
        <f t="shared" si="32"/>
        <v>0.10286787304665342</v>
      </c>
      <c r="G53" s="16">
        <f t="shared" si="32"/>
        <v>0</v>
      </c>
      <c r="H53" s="16">
        <f t="shared" si="32"/>
        <v>11.651635305710666</v>
      </c>
      <c r="I53" s="16">
        <f t="shared" si="32"/>
        <v>5.091525246581225</v>
      </c>
      <c r="J53" s="16">
        <f t="shared" si="32"/>
        <v>5.0587341772151895</v>
      </c>
      <c r="K53" s="16">
        <f t="shared" si="32"/>
        <v>4.215829762040272</v>
      </c>
      <c r="L53" s="16">
        <f t="shared" si="32"/>
        <v>1.8269230769230769</v>
      </c>
      <c r="M53" s="16">
        <f t="shared" si="32"/>
        <v>2.2054411916830454</v>
      </c>
      <c r="N53" s="16">
        <f t="shared" si="32"/>
        <v>8.343204721093906</v>
      </c>
      <c r="O53" s="16">
        <f t="shared" si="32"/>
        <v>0</v>
      </c>
      <c r="P53" s="16">
        <f t="shared" si="32"/>
        <v>0</v>
      </c>
      <c r="Q53" s="16">
        <f t="shared" si="32"/>
        <v>5.348809306356932</v>
      </c>
      <c r="R53" s="16">
        <f t="shared" si="32"/>
        <v>0.42255841125642135</v>
      </c>
      <c r="S53" s="16">
        <f t="shared" si="32"/>
        <v>1.8516334473404883</v>
      </c>
      <c r="T53" s="16">
        <f t="shared" si="32"/>
        <v>2.2136282348212912</v>
      </c>
      <c r="U53" s="16">
        <f t="shared" si="32"/>
        <v>0</v>
      </c>
      <c r="V53" s="16">
        <f t="shared" si="32"/>
        <v>0</v>
      </c>
      <c r="W53" s="16">
        <f t="shared" si="32"/>
        <v>0</v>
      </c>
      <c r="X53" s="16">
        <f t="shared" si="32"/>
        <v>2.003789137438844</v>
      </c>
      <c r="Y53" s="16">
        <f t="shared" si="32"/>
        <v>0</v>
      </c>
      <c r="Z53" s="16">
        <f t="shared" si="32"/>
        <v>0</v>
      </c>
      <c r="AA53" s="16">
        <f t="shared" si="32"/>
        <v>7.214129800745735</v>
      </c>
      <c r="AB53" s="16">
        <f t="shared" si="32"/>
        <v>0</v>
      </c>
      <c r="AC53" s="16">
        <f t="shared" si="32"/>
        <v>14.386235833629284</v>
      </c>
      <c r="AD53" s="16">
        <f t="shared" si="32"/>
        <v>0.8575154564898141</v>
      </c>
      <c r="AE53" s="16">
        <f t="shared" si="32"/>
        <v>0</v>
      </c>
      <c r="AF53" s="16">
        <f t="shared" si="32"/>
        <v>0</v>
      </c>
      <c r="AG53" s="16">
        <f t="shared" si="32"/>
        <v>0</v>
      </c>
      <c r="AH53" s="16">
        <f t="shared" si="32"/>
        <v>1.724583445402669</v>
      </c>
      <c r="AI53" s="16">
        <f t="shared" si="32"/>
        <v>0</v>
      </c>
      <c r="AJ53" s="16">
        <f t="shared" si="32"/>
        <v>0</v>
      </c>
      <c r="AK53" s="16">
        <f t="shared" si="32"/>
        <v>0</v>
      </c>
      <c r="AL53" s="16">
        <f t="shared" si="32"/>
        <v>0</v>
      </c>
      <c r="AM53" s="16">
        <f t="shared" si="32"/>
        <v>0</v>
      </c>
      <c r="AN53" s="16">
        <f t="shared" si="32"/>
        <v>0</v>
      </c>
      <c r="AO53" s="16">
        <f t="shared" si="32"/>
        <v>0.16197610852399272</v>
      </c>
      <c r="AP53" s="16">
        <f t="shared" si="32"/>
        <v>0</v>
      </c>
      <c r="AQ53" s="16">
        <f t="shared" si="32"/>
        <v>0.384205659424975</v>
      </c>
      <c r="AR53" s="16">
        <f t="shared" si="32"/>
        <v>0.5286535379953162</v>
      </c>
      <c r="AS53" s="16">
        <f t="shared" si="32"/>
        <v>19.822298920267716</v>
      </c>
      <c r="AT53" s="16">
        <f t="shared" si="32"/>
        <v>14.070578131993086</v>
      </c>
      <c r="AU53" s="16">
        <f t="shared" si="32"/>
        <v>0</v>
      </c>
      <c r="AV53" s="16">
        <f t="shared" si="32"/>
        <v>0.7193980354294349</v>
      </c>
      <c r="AW53" s="16">
        <f t="shared" si="32"/>
        <v>0</v>
      </c>
      <c r="AX53" s="16">
        <f t="shared" si="32"/>
        <v>0</v>
      </c>
      <c r="AY53" s="16">
        <f t="shared" si="32"/>
        <v>2.1267954769812096</v>
      </c>
      <c r="AZ53" s="16">
        <f t="shared" si="32"/>
        <v>0</v>
      </c>
      <c r="BA53" s="16">
        <f t="shared" si="32"/>
        <v>14.27377617075576</v>
      </c>
      <c r="BB53" s="16">
        <f t="shared" si="32"/>
        <v>0.04897193664906919</v>
      </c>
      <c r="BC53" s="16">
        <f t="shared" si="32"/>
        <v>4.973221655278589</v>
      </c>
      <c r="BD53" s="16">
        <f t="shared" si="32"/>
        <v>5.228300052231417</v>
      </c>
      <c r="BE53" s="16">
        <f t="shared" si="32"/>
        <v>0.10231024807651566</v>
      </c>
      <c r="BF53" s="16">
        <f t="shared" si="32"/>
        <v>0.9653297948652734</v>
      </c>
      <c r="BG53" s="16">
        <f t="shared" si="32"/>
        <v>0.5231042950124117</v>
      </c>
      <c r="BH53" s="16">
        <f t="shared" si="32"/>
        <v>0.22629896300355112</v>
      </c>
      <c r="BI53" s="16">
        <f t="shared" si="32"/>
        <v>0</v>
      </c>
      <c r="BJ53" s="16">
        <f t="shared" si="32"/>
        <v>1.0248330601758102</v>
      </c>
    </row>
    <row r="54" spans="1:62" ht="12.75">
      <c r="A54" s="70" t="s">
        <v>160</v>
      </c>
      <c r="B54" s="16">
        <f>IF(+(B5-B163)=0,0,+B49*100/(B5-B163))</f>
        <v>9.73629735946619</v>
      </c>
      <c r="C54" s="16">
        <f aca="true" t="shared" si="33" ref="C54:BJ54">IF(+(C5-C163)=0,0,+C49*100/(C5-C163))</f>
        <v>18.647639789420488</v>
      </c>
      <c r="D54" s="16">
        <f t="shared" si="33"/>
        <v>1.600993972649395</v>
      </c>
      <c r="E54" s="16">
        <f t="shared" si="33"/>
        <v>0.78878388429779</v>
      </c>
      <c r="F54" s="16">
        <f t="shared" si="33"/>
        <v>1.018369178845103</v>
      </c>
      <c r="G54" s="16">
        <f t="shared" si="33"/>
        <v>1.1609132904469361</v>
      </c>
      <c r="H54" s="16">
        <f t="shared" si="33"/>
        <v>0.8913064374100695</v>
      </c>
      <c r="I54" s="16">
        <f t="shared" si="33"/>
        <v>8.844650271812899</v>
      </c>
      <c r="J54" s="16">
        <f t="shared" si="33"/>
        <v>12.445306154531401</v>
      </c>
      <c r="K54" s="16">
        <f t="shared" si="33"/>
        <v>2.777474648324781</v>
      </c>
      <c r="L54" s="16">
        <f t="shared" si="33"/>
        <v>0.8558298274450463</v>
      </c>
      <c r="M54" s="16">
        <f t="shared" si="33"/>
        <v>6.014678680112178</v>
      </c>
      <c r="N54" s="16">
        <f t="shared" si="33"/>
        <v>3.318710452064933</v>
      </c>
      <c r="O54" s="16">
        <f t="shared" si="33"/>
        <v>0.7437145364371516</v>
      </c>
      <c r="P54" s="16">
        <f t="shared" si="33"/>
        <v>0.934669287301316</v>
      </c>
      <c r="Q54" s="16">
        <f t="shared" si="33"/>
        <v>19.5368201441988</v>
      </c>
      <c r="R54" s="16">
        <f t="shared" si="33"/>
        <v>0.1391207310883671</v>
      </c>
      <c r="S54" s="16">
        <f t="shared" si="33"/>
        <v>4.3037087733778625</v>
      </c>
      <c r="T54" s="16">
        <f t="shared" si="33"/>
        <v>4.286092792478133</v>
      </c>
      <c r="U54" s="16">
        <f t="shared" si="33"/>
        <v>8.468245872898777</v>
      </c>
      <c r="V54" s="16">
        <f t="shared" si="33"/>
        <v>0.40594321158927277</v>
      </c>
      <c r="W54" s="16">
        <f t="shared" si="33"/>
        <v>0.02999381992337389</v>
      </c>
      <c r="X54" s="16">
        <f t="shared" si="33"/>
        <v>0.8639116768829858</v>
      </c>
      <c r="Y54" s="16">
        <f t="shared" si="33"/>
        <v>1.3410071295601906</v>
      </c>
      <c r="Z54" s="16">
        <f t="shared" si="33"/>
        <v>0</v>
      </c>
      <c r="AA54" s="16">
        <f t="shared" si="33"/>
        <v>3.8351011942948037</v>
      </c>
      <c r="AB54" s="16">
        <f t="shared" si="33"/>
        <v>57.64843902523334</v>
      </c>
      <c r="AC54" s="16">
        <f t="shared" si="33"/>
        <v>4.255365932639584</v>
      </c>
      <c r="AD54" s="16">
        <f t="shared" si="33"/>
        <v>0.35575046743848904</v>
      </c>
      <c r="AE54" s="16">
        <f t="shared" si="33"/>
        <v>0</v>
      </c>
      <c r="AF54" s="16">
        <f t="shared" si="33"/>
        <v>13.794554767072002</v>
      </c>
      <c r="AG54" s="16">
        <f t="shared" si="33"/>
        <v>3.3568897260171684</v>
      </c>
      <c r="AH54" s="16">
        <f t="shared" si="33"/>
        <v>10.249014578913652</v>
      </c>
      <c r="AI54" s="16">
        <f t="shared" si="33"/>
        <v>0.1844776843589091</v>
      </c>
      <c r="AJ54" s="16">
        <f t="shared" si="33"/>
        <v>1.45913913896656</v>
      </c>
      <c r="AK54" s="16">
        <f t="shared" si="33"/>
        <v>0.08495434858611672</v>
      </c>
      <c r="AL54" s="16">
        <f t="shared" si="33"/>
        <v>0</v>
      </c>
      <c r="AM54" s="16">
        <f t="shared" si="33"/>
        <v>0.34810633111493267</v>
      </c>
      <c r="AN54" s="16">
        <f t="shared" si="33"/>
        <v>0</v>
      </c>
      <c r="AO54" s="16">
        <f t="shared" si="33"/>
        <v>2.003378245669168</v>
      </c>
      <c r="AP54" s="16">
        <f t="shared" si="33"/>
        <v>30.258607468457125</v>
      </c>
      <c r="AQ54" s="16">
        <f t="shared" si="33"/>
        <v>4.062437544640126</v>
      </c>
      <c r="AR54" s="16">
        <f t="shared" si="33"/>
        <v>1.9614978711015685</v>
      </c>
      <c r="AS54" s="16">
        <f t="shared" si="33"/>
        <v>0</v>
      </c>
      <c r="AT54" s="16">
        <f t="shared" si="33"/>
        <v>9.726032478151415</v>
      </c>
      <c r="AU54" s="16">
        <f t="shared" si="33"/>
        <v>1.3580932744336605</v>
      </c>
      <c r="AV54" s="16">
        <f t="shared" si="33"/>
        <v>0.7418561028475203</v>
      </c>
      <c r="AW54" s="16">
        <f t="shared" si="33"/>
        <v>0</v>
      </c>
      <c r="AX54" s="16">
        <f t="shared" si="33"/>
        <v>0.22374892071473168</v>
      </c>
      <c r="AY54" s="16">
        <f t="shared" si="33"/>
        <v>20.368993736391314</v>
      </c>
      <c r="AZ54" s="16">
        <f t="shared" si="33"/>
        <v>0</v>
      </c>
      <c r="BA54" s="16">
        <f t="shared" si="33"/>
        <v>3.4943301362219223</v>
      </c>
      <c r="BB54" s="16">
        <f t="shared" si="33"/>
        <v>8.126682163452818</v>
      </c>
      <c r="BC54" s="16">
        <f t="shared" si="33"/>
        <v>45.98352347543329</v>
      </c>
      <c r="BD54" s="16">
        <f t="shared" si="33"/>
        <v>6.209027820346631</v>
      </c>
      <c r="BE54" s="16">
        <f t="shared" si="33"/>
        <v>3.257582303637778</v>
      </c>
      <c r="BF54" s="16">
        <f t="shared" si="33"/>
        <v>3.931081005040741</v>
      </c>
      <c r="BG54" s="16">
        <f t="shared" si="33"/>
        <v>1.010204658570843</v>
      </c>
      <c r="BH54" s="16">
        <f t="shared" si="33"/>
        <v>0</v>
      </c>
      <c r="BI54" s="16">
        <f t="shared" si="33"/>
        <v>61.566758785223456</v>
      </c>
      <c r="BJ54" s="16">
        <f t="shared" si="33"/>
        <v>9.032744735869967</v>
      </c>
    </row>
    <row r="55" spans="1:62" ht="12.75">
      <c r="A55" s="70" t="s">
        <v>161</v>
      </c>
      <c r="B55" s="16">
        <f>IF(+(B40-B42-B185)=0,0,+B191*100/(B40-B42-B185))</f>
        <v>40.29052694783164</v>
      </c>
      <c r="C55" s="16">
        <f aca="true" t="shared" si="34" ref="C55:BJ55">IF(+(C40-C42-C185)=0,0,+C191*100/(C40-C42-C185))</f>
        <v>0</v>
      </c>
      <c r="D55" s="16">
        <f t="shared" si="34"/>
        <v>0</v>
      </c>
      <c r="E55" s="16">
        <f t="shared" si="34"/>
        <v>0</v>
      </c>
      <c r="F55" s="16">
        <f t="shared" si="34"/>
        <v>0</v>
      </c>
      <c r="G55" s="16">
        <f t="shared" si="34"/>
        <v>0</v>
      </c>
      <c r="H55" s="16">
        <f t="shared" si="34"/>
        <v>0</v>
      </c>
      <c r="I55" s="16">
        <f t="shared" si="34"/>
        <v>0</v>
      </c>
      <c r="J55" s="16">
        <f t="shared" si="34"/>
        <v>0</v>
      </c>
      <c r="K55" s="16">
        <f t="shared" si="34"/>
        <v>0</v>
      </c>
      <c r="L55" s="16">
        <f t="shared" si="34"/>
        <v>0</v>
      </c>
      <c r="M55" s="16">
        <f t="shared" si="34"/>
        <v>0</v>
      </c>
      <c r="N55" s="16">
        <f t="shared" si="34"/>
        <v>45.45454545454545</v>
      </c>
      <c r="O55" s="16">
        <f t="shared" si="34"/>
        <v>0</v>
      </c>
      <c r="P55" s="16">
        <f t="shared" si="34"/>
        <v>0</v>
      </c>
      <c r="Q55" s="16">
        <f t="shared" si="34"/>
        <v>79.0221074713571</v>
      </c>
      <c r="R55" s="16">
        <f t="shared" si="34"/>
        <v>0</v>
      </c>
      <c r="S55" s="16">
        <f t="shared" si="34"/>
        <v>0</v>
      </c>
      <c r="T55" s="16">
        <f t="shared" si="34"/>
        <v>0</v>
      </c>
      <c r="U55" s="16">
        <f t="shared" si="34"/>
        <v>0</v>
      </c>
      <c r="V55" s="16">
        <f t="shared" si="34"/>
        <v>0</v>
      </c>
      <c r="W55" s="16">
        <f t="shared" si="34"/>
        <v>0</v>
      </c>
      <c r="X55" s="16">
        <f t="shared" si="34"/>
        <v>0</v>
      </c>
      <c r="Y55" s="16">
        <f t="shared" si="34"/>
        <v>0</v>
      </c>
      <c r="Z55" s="16">
        <f t="shared" si="34"/>
        <v>0</v>
      </c>
      <c r="AA55" s="16">
        <f t="shared" si="34"/>
        <v>41.48115372915572</v>
      </c>
      <c r="AB55" s="16">
        <f t="shared" si="34"/>
        <v>0</v>
      </c>
      <c r="AC55" s="16">
        <f t="shared" si="34"/>
        <v>27.947429920614844</v>
      </c>
      <c r="AD55" s="16">
        <f t="shared" si="34"/>
        <v>0</v>
      </c>
      <c r="AE55" s="16">
        <f t="shared" si="34"/>
        <v>0</v>
      </c>
      <c r="AF55" s="16">
        <f t="shared" si="34"/>
        <v>87.61068190273242</v>
      </c>
      <c r="AG55" s="16">
        <f t="shared" si="34"/>
        <v>0</v>
      </c>
      <c r="AH55" s="16">
        <f t="shared" si="34"/>
        <v>75.81267834163263</v>
      </c>
      <c r="AI55" s="16">
        <f t="shared" si="34"/>
        <v>0</v>
      </c>
      <c r="AJ55" s="16">
        <f t="shared" si="34"/>
        <v>0</v>
      </c>
      <c r="AK55" s="16">
        <f t="shared" si="34"/>
        <v>0</v>
      </c>
      <c r="AL55" s="16">
        <f t="shared" si="34"/>
        <v>0</v>
      </c>
      <c r="AM55" s="16">
        <f t="shared" si="34"/>
        <v>0</v>
      </c>
      <c r="AN55" s="16">
        <f t="shared" si="34"/>
        <v>0</v>
      </c>
      <c r="AO55" s="16">
        <f t="shared" si="34"/>
        <v>0</v>
      </c>
      <c r="AP55" s="16">
        <f t="shared" si="34"/>
        <v>0</v>
      </c>
      <c r="AQ55" s="16">
        <f t="shared" si="34"/>
        <v>0</v>
      </c>
      <c r="AR55" s="16">
        <f t="shared" si="34"/>
        <v>0</v>
      </c>
      <c r="AS55" s="16">
        <f t="shared" si="34"/>
        <v>56.90376569037657</v>
      </c>
      <c r="AT55" s="16">
        <f t="shared" si="34"/>
        <v>68.75781865356994</v>
      </c>
      <c r="AU55" s="16">
        <f t="shared" si="34"/>
        <v>0</v>
      </c>
      <c r="AV55" s="16">
        <f t="shared" si="34"/>
        <v>0</v>
      </c>
      <c r="AW55" s="16">
        <f t="shared" si="34"/>
        <v>0</v>
      </c>
      <c r="AX55" s="16">
        <f t="shared" si="34"/>
        <v>0</v>
      </c>
      <c r="AY55" s="16">
        <f t="shared" si="34"/>
        <v>0</v>
      </c>
      <c r="AZ55" s="16">
        <f t="shared" si="34"/>
        <v>0</v>
      </c>
      <c r="BA55" s="16">
        <f t="shared" si="34"/>
        <v>5.4439605438228496</v>
      </c>
      <c r="BB55" s="16">
        <f t="shared" si="34"/>
        <v>0</v>
      </c>
      <c r="BC55" s="16">
        <f t="shared" si="34"/>
        <v>78.8299968882896</v>
      </c>
      <c r="BD55" s="16">
        <f t="shared" si="34"/>
        <v>0</v>
      </c>
      <c r="BE55" s="16">
        <f t="shared" si="34"/>
        <v>0</v>
      </c>
      <c r="BF55" s="16">
        <f t="shared" si="34"/>
        <v>0</v>
      </c>
      <c r="BG55" s="16">
        <f t="shared" si="34"/>
        <v>0</v>
      </c>
      <c r="BH55" s="16">
        <f t="shared" si="34"/>
        <v>0</v>
      </c>
      <c r="BI55" s="16">
        <f t="shared" si="34"/>
        <v>0</v>
      </c>
      <c r="BJ55" s="16">
        <f t="shared" si="34"/>
        <v>0</v>
      </c>
    </row>
    <row r="56" spans="1:62" ht="12.75">
      <c r="A56" s="70" t="s">
        <v>162</v>
      </c>
      <c r="B56" s="16">
        <f>IF(B186=0,0,B47*100/B186)</f>
        <v>25.645260861488897</v>
      </c>
      <c r="C56" s="16">
        <f aca="true" t="shared" si="35" ref="C56:BJ56">IF(C186=0,0,C47*100/C186)</f>
        <v>0.3718457250683244</v>
      </c>
      <c r="D56" s="16">
        <f t="shared" si="35"/>
        <v>0.4578732838073095</v>
      </c>
      <c r="E56" s="16">
        <f t="shared" si="35"/>
        <v>0</v>
      </c>
      <c r="F56" s="16">
        <f t="shared" si="35"/>
        <v>0.0887515309409794</v>
      </c>
      <c r="G56" s="16">
        <f t="shared" si="35"/>
        <v>0</v>
      </c>
      <c r="H56" s="16">
        <f t="shared" si="35"/>
        <v>7.1307755647141295</v>
      </c>
      <c r="I56" s="16">
        <f t="shared" si="35"/>
        <v>4.957916971678721</v>
      </c>
      <c r="J56" s="16">
        <f t="shared" si="35"/>
        <v>4.433547814510761</v>
      </c>
      <c r="K56" s="16">
        <f t="shared" si="35"/>
        <v>3.8776138952144685</v>
      </c>
      <c r="L56" s="16">
        <f t="shared" si="35"/>
        <v>1.7310811057052788</v>
      </c>
      <c r="M56" s="16">
        <f t="shared" si="35"/>
        <v>1.9431279620853081</v>
      </c>
      <c r="N56" s="16">
        <f t="shared" si="35"/>
        <v>7.19147418697298</v>
      </c>
      <c r="O56" s="16">
        <f t="shared" si="35"/>
        <v>0</v>
      </c>
      <c r="P56" s="16">
        <f t="shared" si="35"/>
        <v>0</v>
      </c>
      <c r="Q56" s="16">
        <f t="shared" si="35"/>
        <v>3.900618144644185</v>
      </c>
      <c r="R56" s="16">
        <f t="shared" si="35"/>
        <v>0.3557904077851668</v>
      </c>
      <c r="S56" s="16">
        <f t="shared" si="35"/>
        <v>1.0591548828109854</v>
      </c>
      <c r="T56" s="16">
        <f t="shared" si="35"/>
        <v>2.191883611043179</v>
      </c>
      <c r="U56" s="16">
        <f t="shared" si="35"/>
        <v>0</v>
      </c>
      <c r="V56" s="16">
        <f t="shared" si="35"/>
        <v>0</v>
      </c>
      <c r="W56" s="16">
        <f t="shared" si="35"/>
        <v>0</v>
      </c>
      <c r="X56" s="16">
        <f t="shared" si="35"/>
        <v>2.4235078624028583</v>
      </c>
      <c r="Y56" s="16">
        <f t="shared" si="35"/>
        <v>0</v>
      </c>
      <c r="Z56" s="16">
        <f t="shared" si="35"/>
        <v>0</v>
      </c>
      <c r="AA56" s="16">
        <f t="shared" si="35"/>
        <v>6.981888979985917</v>
      </c>
      <c r="AB56" s="16">
        <f t="shared" si="35"/>
        <v>0</v>
      </c>
      <c r="AC56" s="16">
        <f t="shared" si="35"/>
        <v>8.375808020652313</v>
      </c>
      <c r="AD56" s="16">
        <f t="shared" si="35"/>
        <v>0.5452702716330591</v>
      </c>
      <c r="AE56" s="16">
        <f t="shared" si="35"/>
        <v>0</v>
      </c>
      <c r="AF56" s="16">
        <f t="shared" si="35"/>
        <v>0</v>
      </c>
      <c r="AG56" s="16">
        <f t="shared" si="35"/>
        <v>0</v>
      </c>
      <c r="AH56" s="16">
        <f t="shared" si="35"/>
        <v>1.1893970897485833</v>
      </c>
      <c r="AI56" s="16">
        <f t="shared" si="35"/>
        <v>0</v>
      </c>
      <c r="AJ56" s="16">
        <f t="shared" si="35"/>
        <v>0</v>
      </c>
      <c r="AK56" s="16">
        <f t="shared" si="35"/>
        <v>0</v>
      </c>
      <c r="AL56" s="16">
        <f t="shared" si="35"/>
        <v>0</v>
      </c>
      <c r="AM56" s="16">
        <f t="shared" si="35"/>
        <v>0</v>
      </c>
      <c r="AN56" s="16">
        <f t="shared" si="35"/>
        <v>0</v>
      </c>
      <c r="AO56" s="16">
        <f t="shared" si="35"/>
        <v>0.1445838478530289</v>
      </c>
      <c r="AP56" s="16">
        <f t="shared" si="35"/>
        <v>0</v>
      </c>
      <c r="AQ56" s="16">
        <f t="shared" si="35"/>
        <v>0.3151960721546445</v>
      </c>
      <c r="AR56" s="16">
        <f t="shared" si="35"/>
        <v>0.529325232566424</v>
      </c>
      <c r="AS56" s="16">
        <f t="shared" si="35"/>
        <v>23.681497785083444</v>
      </c>
      <c r="AT56" s="16">
        <f t="shared" si="35"/>
        <v>15.999845331097928</v>
      </c>
      <c r="AU56" s="16">
        <f t="shared" si="35"/>
        <v>0</v>
      </c>
      <c r="AV56" s="16">
        <f t="shared" si="35"/>
        <v>0.6752231043517661</v>
      </c>
      <c r="AW56" s="16">
        <f t="shared" si="35"/>
        <v>0</v>
      </c>
      <c r="AX56" s="16">
        <f t="shared" si="35"/>
        <v>0</v>
      </c>
      <c r="AY56" s="16">
        <f t="shared" si="35"/>
        <v>2.0519934711251997</v>
      </c>
      <c r="AZ56" s="16">
        <f t="shared" si="35"/>
        <v>0</v>
      </c>
      <c r="BA56" s="16">
        <f t="shared" si="35"/>
        <v>15.093433141415133</v>
      </c>
      <c r="BB56" s="16">
        <f t="shared" si="35"/>
        <v>0.04087548920133353</v>
      </c>
      <c r="BC56" s="16">
        <f t="shared" si="35"/>
        <v>3.7059937983704727</v>
      </c>
      <c r="BD56" s="16">
        <f t="shared" si="35"/>
        <v>5.243897077906819</v>
      </c>
      <c r="BE56" s="16">
        <f t="shared" si="35"/>
        <v>0.09434321872379355</v>
      </c>
      <c r="BF56" s="16">
        <f t="shared" si="35"/>
        <v>0.7071462853006788</v>
      </c>
      <c r="BG56" s="16">
        <f t="shared" si="35"/>
        <v>0.4915327848216143</v>
      </c>
      <c r="BH56" s="16">
        <f t="shared" si="35"/>
        <v>0.17316775132310364</v>
      </c>
      <c r="BI56" s="16">
        <f t="shared" si="35"/>
        <v>0</v>
      </c>
      <c r="BJ56" s="16">
        <f t="shared" si="35"/>
        <v>1.0231578625725994</v>
      </c>
    </row>
    <row r="57" spans="1:62" ht="12.75">
      <c r="A57" s="70" t="s">
        <v>163</v>
      </c>
      <c r="B57" s="25">
        <f>IF(B188=0,0,B187/B188)</f>
        <v>1.501385160385717</v>
      </c>
      <c r="C57" s="25">
        <f aca="true" t="shared" si="36" ref="C57:BJ57">IF(C188=0,0,C187/C188)</f>
        <v>0.9464754505032017</v>
      </c>
      <c r="D57" s="25">
        <f t="shared" si="36"/>
        <v>4.1278449629557645</v>
      </c>
      <c r="E57" s="25">
        <f t="shared" si="36"/>
        <v>22.775740444444445</v>
      </c>
      <c r="F57" s="25">
        <f t="shared" si="36"/>
        <v>3.0846682640301553</v>
      </c>
      <c r="G57" s="25">
        <f t="shared" si="36"/>
        <v>20.437837203847057</v>
      </c>
      <c r="H57" s="25">
        <f t="shared" si="36"/>
        <v>1.9101409255376773</v>
      </c>
      <c r="I57" s="25">
        <f t="shared" si="36"/>
        <v>2.542296682172835</v>
      </c>
      <c r="J57" s="25">
        <f t="shared" si="36"/>
        <v>6.691571428571429</v>
      </c>
      <c r="K57" s="25">
        <f t="shared" si="36"/>
        <v>4.158569236606098</v>
      </c>
      <c r="L57" s="25">
        <f t="shared" si="36"/>
        <v>1.5570666207608883</v>
      </c>
      <c r="M57" s="25">
        <f t="shared" si="36"/>
        <v>3.9913232104121477</v>
      </c>
      <c r="N57" s="25">
        <f t="shared" si="36"/>
        <v>2.273601183634256</v>
      </c>
      <c r="O57" s="25">
        <f t="shared" si="36"/>
        <v>4.278856188687121</v>
      </c>
      <c r="P57" s="25">
        <f t="shared" si="36"/>
        <v>30.487146666666668</v>
      </c>
      <c r="Q57" s="25">
        <f t="shared" si="36"/>
        <v>4.963215888466447</v>
      </c>
      <c r="R57" s="25">
        <f t="shared" si="36"/>
        <v>2.2016016543035812</v>
      </c>
      <c r="S57" s="25">
        <f t="shared" si="36"/>
        <v>17.42536625157106</v>
      </c>
      <c r="T57" s="25">
        <f t="shared" si="36"/>
        <v>1.7246063860759047</v>
      </c>
      <c r="U57" s="25">
        <f t="shared" si="36"/>
        <v>3.115504445623663</v>
      </c>
      <c r="V57" s="25">
        <f t="shared" si="36"/>
        <v>7.313834981845499</v>
      </c>
      <c r="W57" s="25">
        <f t="shared" si="36"/>
        <v>2.889903201787044</v>
      </c>
      <c r="X57" s="25">
        <f t="shared" si="36"/>
        <v>1.5991572023725702</v>
      </c>
      <c r="Y57" s="25">
        <f t="shared" si="36"/>
        <v>16.55309119477851</v>
      </c>
      <c r="Z57" s="25">
        <f t="shared" si="36"/>
        <v>3.4174556213017753</v>
      </c>
      <c r="AA57" s="25">
        <f t="shared" si="36"/>
        <v>2.2512524850894633</v>
      </c>
      <c r="AB57" s="25">
        <f t="shared" si="36"/>
        <v>12.359720374723263</v>
      </c>
      <c r="AC57" s="25">
        <f t="shared" si="36"/>
        <v>11.139372724814173</v>
      </c>
      <c r="AD57" s="25">
        <f t="shared" si="36"/>
        <v>2.0442020352498873</v>
      </c>
      <c r="AE57" s="25">
        <f t="shared" si="36"/>
        <v>4.445157609470831</v>
      </c>
      <c r="AF57" s="25">
        <f t="shared" si="36"/>
        <v>1.2736558879882094</v>
      </c>
      <c r="AG57" s="25">
        <f t="shared" si="36"/>
        <v>-7.279571537107255</v>
      </c>
      <c r="AH57" s="25">
        <f t="shared" si="36"/>
        <v>1.8372474999707893</v>
      </c>
      <c r="AI57" s="25">
        <f t="shared" si="36"/>
        <v>1.699800935859983</v>
      </c>
      <c r="AJ57" s="25">
        <f t="shared" si="36"/>
        <v>1.7995386617681024</v>
      </c>
      <c r="AK57" s="25">
        <f t="shared" si="36"/>
        <v>8.607238723626528</v>
      </c>
      <c r="AL57" s="25">
        <f t="shared" si="36"/>
        <v>1.3422464269662921</v>
      </c>
      <c r="AM57" s="25">
        <f t="shared" si="36"/>
        <v>11.165872851522055</v>
      </c>
      <c r="AN57" s="25">
        <f t="shared" si="36"/>
        <v>4.061660302338955</v>
      </c>
      <c r="AO57" s="25">
        <f t="shared" si="36"/>
        <v>4.042005846153846</v>
      </c>
      <c r="AP57" s="25">
        <f t="shared" si="36"/>
        <v>1.4528586081761936</v>
      </c>
      <c r="AQ57" s="25">
        <f t="shared" si="36"/>
        <v>3.8389631380299036</v>
      </c>
      <c r="AR57" s="25">
        <f t="shared" si="36"/>
        <v>1.0561106539712393</v>
      </c>
      <c r="AS57" s="25">
        <f t="shared" si="36"/>
        <v>1.290775681341719</v>
      </c>
      <c r="AT57" s="25">
        <f t="shared" si="36"/>
        <v>1.372793184551291</v>
      </c>
      <c r="AU57" s="25">
        <f t="shared" si="36"/>
        <v>0</v>
      </c>
      <c r="AV57" s="25">
        <f t="shared" si="36"/>
        <v>1.976326401159893</v>
      </c>
      <c r="AW57" s="25">
        <f t="shared" si="36"/>
        <v>3.453461975028377</v>
      </c>
      <c r="AX57" s="25">
        <f t="shared" si="36"/>
        <v>0.7826759156807437</v>
      </c>
      <c r="AY57" s="25">
        <f t="shared" si="36"/>
        <v>2.5511145794455943</v>
      </c>
      <c r="AZ57" s="25">
        <f t="shared" si="36"/>
        <v>8.166699900299102</v>
      </c>
      <c r="BA57" s="25">
        <f t="shared" si="36"/>
        <v>1.8746308361806998</v>
      </c>
      <c r="BB57" s="25">
        <f t="shared" si="36"/>
        <v>2.8753762988379243</v>
      </c>
      <c r="BC57" s="25">
        <f t="shared" si="36"/>
        <v>2.259613068937802</v>
      </c>
      <c r="BD57" s="25">
        <f t="shared" si="36"/>
        <v>1.7643590523594432</v>
      </c>
      <c r="BE57" s="25">
        <f t="shared" si="36"/>
        <v>1.941551770748851</v>
      </c>
      <c r="BF57" s="25">
        <f t="shared" si="36"/>
        <v>3.5120613404583074</v>
      </c>
      <c r="BG57" s="25">
        <f t="shared" si="36"/>
        <v>1.7031392473458635</v>
      </c>
      <c r="BH57" s="25">
        <f t="shared" si="36"/>
        <v>11.241628887985259</v>
      </c>
      <c r="BI57" s="25">
        <f t="shared" si="36"/>
        <v>4.355818735734088</v>
      </c>
      <c r="BJ57" s="25">
        <f t="shared" si="36"/>
        <v>1.5512870645496655</v>
      </c>
    </row>
    <row r="58" spans="1:62" ht="12.75">
      <c r="A58" s="70" t="s">
        <v>164</v>
      </c>
      <c r="B58" s="25">
        <f>IF(B188=0,0,B189/B188)</f>
        <v>0.7523260744171265</v>
      </c>
      <c r="C58" s="25">
        <f aca="true" t="shared" si="37" ref="C58:BJ58">IF(C188=0,0,C189/C188)</f>
        <v>0.7643956948203059</v>
      </c>
      <c r="D58" s="25">
        <f t="shared" si="37"/>
        <v>3.42180340060884</v>
      </c>
      <c r="E58" s="25">
        <f t="shared" si="37"/>
        <v>22.069869555555556</v>
      </c>
      <c r="F58" s="25">
        <f t="shared" si="37"/>
        <v>2.7253260873578156</v>
      </c>
      <c r="G58" s="25">
        <f t="shared" si="37"/>
        <v>19.35444522636641</v>
      </c>
      <c r="H58" s="25">
        <f t="shared" si="37"/>
        <v>1.1363994878880257</v>
      </c>
      <c r="I58" s="25">
        <f t="shared" si="37"/>
        <v>1.8353005417861206</v>
      </c>
      <c r="J58" s="25">
        <f t="shared" si="37"/>
        <v>1.9772857142857143</v>
      </c>
      <c r="K58" s="25">
        <f t="shared" si="37"/>
        <v>0.8295270823247032</v>
      </c>
      <c r="L58" s="25">
        <f t="shared" si="37"/>
        <v>0.26609571354794287</v>
      </c>
      <c r="M58" s="25">
        <f t="shared" si="37"/>
        <v>2.1746203904555315</v>
      </c>
      <c r="N58" s="25">
        <f t="shared" si="37"/>
        <v>0.8212453493447209</v>
      </c>
      <c r="O58" s="25">
        <f t="shared" si="37"/>
        <v>3.548319766228345</v>
      </c>
      <c r="P58" s="25">
        <f t="shared" si="37"/>
        <v>28.4</v>
      </c>
      <c r="Q58" s="25">
        <f t="shared" si="37"/>
        <v>1.2403590980235828</v>
      </c>
      <c r="R58" s="25">
        <f t="shared" si="37"/>
        <v>0.9044155281475218</v>
      </c>
      <c r="S58" s="25">
        <f t="shared" si="37"/>
        <v>17.15223193934916</v>
      </c>
      <c r="T58" s="25">
        <f t="shared" si="37"/>
        <v>0.24388588792008117</v>
      </c>
      <c r="U58" s="25">
        <f t="shared" si="37"/>
        <v>2.0634661128620913</v>
      </c>
      <c r="V58" s="25">
        <f t="shared" si="37"/>
        <v>4.818925343234996</v>
      </c>
      <c r="W58" s="25">
        <f t="shared" si="37"/>
        <v>0.3501861504095309</v>
      </c>
      <c r="X58" s="25">
        <f t="shared" si="37"/>
        <v>0.9323887670213327</v>
      </c>
      <c r="Y58" s="25">
        <f t="shared" si="37"/>
        <v>15.269233093612135</v>
      </c>
      <c r="Z58" s="25">
        <f t="shared" si="37"/>
        <v>2.920887573964497</v>
      </c>
      <c r="AA58" s="25">
        <f t="shared" si="37"/>
        <v>1.2287475149105367</v>
      </c>
      <c r="AB58" s="25">
        <f t="shared" si="37"/>
        <v>5.677518118431996</v>
      </c>
      <c r="AC58" s="25">
        <f t="shared" si="37"/>
        <v>2.9911893124386837</v>
      </c>
      <c r="AD58" s="25">
        <f t="shared" si="37"/>
        <v>0.8981073714482283</v>
      </c>
      <c r="AE58" s="25">
        <f t="shared" si="37"/>
        <v>3.0992725716730853</v>
      </c>
      <c r="AF58" s="25">
        <f t="shared" si="37"/>
        <v>0.3831982313927782</v>
      </c>
      <c r="AG58" s="25">
        <f t="shared" si="37"/>
        <v>0</v>
      </c>
      <c r="AH58" s="25">
        <f t="shared" si="37"/>
        <v>0.658131135015718</v>
      </c>
      <c r="AI58" s="25">
        <f t="shared" si="37"/>
        <v>0.7755745714950493</v>
      </c>
      <c r="AJ58" s="25">
        <f t="shared" si="37"/>
        <v>1.05927311447652</v>
      </c>
      <c r="AK58" s="25">
        <f t="shared" si="37"/>
        <v>0.07845172294759382</v>
      </c>
      <c r="AL58" s="25">
        <f t="shared" si="37"/>
        <v>0.5489093483146067</v>
      </c>
      <c r="AM58" s="25">
        <f t="shared" si="37"/>
        <v>9.56284945123214</v>
      </c>
      <c r="AN58" s="25">
        <f t="shared" si="37"/>
        <v>1.1738359492496333</v>
      </c>
      <c r="AO58" s="25">
        <f t="shared" si="37"/>
        <v>0.012769230769230769</v>
      </c>
      <c r="AP58" s="25">
        <f t="shared" si="37"/>
        <v>1.2781164810416734</v>
      </c>
      <c r="AQ58" s="25">
        <f t="shared" si="37"/>
        <v>1.5118052502020995</v>
      </c>
      <c r="AR58" s="25">
        <f t="shared" si="37"/>
        <v>0.24772736178049448</v>
      </c>
      <c r="AS58" s="25">
        <f t="shared" si="37"/>
        <v>0.8463312368972746</v>
      </c>
      <c r="AT58" s="25">
        <f t="shared" si="37"/>
        <v>0.7318092854667411</v>
      </c>
      <c r="AU58" s="25">
        <f t="shared" si="37"/>
        <v>0</v>
      </c>
      <c r="AV58" s="25">
        <f t="shared" si="37"/>
        <v>1.191722169362512</v>
      </c>
      <c r="AW58" s="25">
        <f t="shared" si="37"/>
        <v>1.330483825198638</v>
      </c>
      <c r="AX58" s="25">
        <f t="shared" si="37"/>
        <v>0.07775570244698178</v>
      </c>
      <c r="AY58" s="25">
        <f t="shared" si="37"/>
        <v>2.3396464560784445</v>
      </c>
      <c r="AZ58" s="25">
        <f t="shared" si="37"/>
        <v>4.909803921568628</v>
      </c>
      <c r="BA58" s="25">
        <f t="shared" si="37"/>
        <v>1.2383098854967582</v>
      </c>
      <c r="BB58" s="25">
        <f t="shared" si="37"/>
        <v>2.5886770465801314</v>
      </c>
      <c r="BC58" s="25">
        <f t="shared" si="37"/>
        <v>1.9264043151317727</v>
      </c>
      <c r="BD58" s="25">
        <f t="shared" si="37"/>
        <v>0.501995310578754</v>
      </c>
      <c r="BE58" s="25">
        <f t="shared" si="37"/>
        <v>1.8822384428223844</v>
      </c>
      <c r="BF58" s="25">
        <f t="shared" si="37"/>
        <v>2.7890988734492206</v>
      </c>
      <c r="BG58" s="25">
        <f t="shared" si="37"/>
        <v>1.3171196339277815</v>
      </c>
      <c r="BH58" s="25">
        <f t="shared" si="37"/>
        <v>9.170034610146839</v>
      </c>
      <c r="BI58" s="25">
        <f t="shared" si="37"/>
        <v>3.537608967814524</v>
      </c>
      <c r="BJ58" s="25">
        <f t="shared" si="37"/>
        <v>0.992324080375523</v>
      </c>
    </row>
    <row r="59" spans="1:62" ht="12.75">
      <c r="A59" s="70" t="s">
        <v>165</v>
      </c>
      <c r="B59" s="16">
        <f>IF(B5=0,0,(B176+B181)*100/B5)</f>
        <v>12.09889414004569</v>
      </c>
      <c r="C59" s="16">
        <f aca="true" t="shared" si="38" ref="C59:BJ59">IF(C5=0,0,(C176+C181)*100/C5)</f>
        <v>13.778819074328954</v>
      </c>
      <c r="D59" s="16">
        <f t="shared" si="38"/>
        <v>16.873098397414502</v>
      </c>
      <c r="E59" s="16">
        <f t="shared" si="38"/>
        <v>10.084768805367816</v>
      </c>
      <c r="F59" s="16">
        <f t="shared" si="38"/>
        <v>5.137687154708716</v>
      </c>
      <c r="G59" s="16">
        <f t="shared" si="38"/>
        <v>18.852717984630587</v>
      </c>
      <c r="H59" s="16">
        <f t="shared" si="38"/>
        <v>8.070953431696093</v>
      </c>
      <c r="I59" s="16">
        <f t="shared" si="38"/>
        <v>11.04615298590659</v>
      </c>
      <c r="J59" s="16">
        <f t="shared" si="38"/>
        <v>8.063796641342913</v>
      </c>
      <c r="K59" s="16">
        <f t="shared" si="38"/>
        <v>5.025696771170753</v>
      </c>
      <c r="L59" s="16">
        <f t="shared" si="38"/>
        <v>9.106510630642251</v>
      </c>
      <c r="M59" s="16">
        <f t="shared" si="38"/>
        <v>6.727340635731372</v>
      </c>
      <c r="N59" s="16">
        <f t="shared" si="38"/>
        <v>13.755034381495607</v>
      </c>
      <c r="O59" s="16">
        <f t="shared" si="38"/>
        <v>5.71445930701059</v>
      </c>
      <c r="P59" s="16">
        <f t="shared" si="38"/>
        <v>9.140850815580318</v>
      </c>
      <c r="Q59" s="16">
        <f t="shared" si="38"/>
        <v>7.475674376699243</v>
      </c>
      <c r="R59" s="16">
        <f t="shared" si="38"/>
        <v>11.488339345542089</v>
      </c>
      <c r="S59" s="16">
        <f t="shared" si="38"/>
        <v>14.562242848800741</v>
      </c>
      <c r="T59" s="16">
        <f t="shared" si="38"/>
        <v>14.56587290563489</v>
      </c>
      <c r="U59" s="16">
        <f t="shared" si="38"/>
        <v>9.595112715647735</v>
      </c>
      <c r="V59" s="16">
        <f t="shared" si="38"/>
        <v>7.5460553793779415</v>
      </c>
      <c r="W59" s="16">
        <f t="shared" si="38"/>
        <v>9.932284600187725</v>
      </c>
      <c r="X59" s="16">
        <f t="shared" si="38"/>
        <v>4.575897750346831</v>
      </c>
      <c r="Y59" s="16">
        <f t="shared" si="38"/>
        <v>4.056438885731663</v>
      </c>
      <c r="Z59" s="16">
        <f t="shared" si="38"/>
        <v>12.448596592141053</v>
      </c>
      <c r="AA59" s="16">
        <f t="shared" si="38"/>
        <v>12.799070507657083</v>
      </c>
      <c r="AB59" s="16">
        <f t="shared" si="38"/>
        <v>20.033419322760427</v>
      </c>
      <c r="AC59" s="16">
        <f t="shared" si="38"/>
        <v>17.398031283756715</v>
      </c>
      <c r="AD59" s="16">
        <f t="shared" si="38"/>
        <v>7.845197343869383</v>
      </c>
      <c r="AE59" s="16">
        <f t="shared" si="38"/>
        <v>4.306150006406259</v>
      </c>
      <c r="AF59" s="16">
        <f t="shared" si="38"/>
        <v>3.904368260442987</v>
      </c>
      <c r="AG59" s="16">
        <f t="shared" si="38"/>
        <v>1.9932604305510675</v>
      </c>
      <c r="AH59" s="16">
        <f t="shared" si="38"/>
        <v>4.84479846787506</v>
      </c>
      <c r="AI59" s="16">
        <f t="shared" si="38"/>
        <v>4.94174071904534</v>
      </c>
      <c r="AJ59" s="16">
        <f t="shared" si="38"/>
        <v>12.00969867244018</v>
      </c>
      <c r="AK59" s="16">
        <f t="shared" si="38"/>
        <v>25.41682458613565</v>
      </c>
      <c r="AL59" s="16">
        <f t="shared" si="38"/>
        <v>7.004066445050103</v>
      </c>
      <c r="AM59" s="16">
        <f t="shared" si="38"/>
        <v>7.702072878100235</v>
      </c>
      <c r="AN59" s="16">
        <f t="shared" si="38"/>
        <v>7.540880731063558</v>
      </c>
      <c r="AO59" s="16">
        <f t="shared" si="38"/>
        <v>5.857031966692541</v>
      </c>
      <c r="AP59" s="16">
        <f t="shared" si="38"/>
        <v>7.04311111811538</v>
      </c>
      <c r="AQ59" s="16">
        <f t="shared" si="38"/>
        <v>10.134987565901653</v>
      </c>
      <c r="AR59" s="16">
        <f t="shared" si="38"/>
        <v>6.794539070507928</v>
      </c>
      <c r="AS59" s="16">
        <f t="shared" si="38"/>
        <v>1.3296154752045708</v>
      </c>
      <c r="AT59" s="16">
        <f t="shared" si="38"/>
        <v>11.28314378052157</v>
      </c>
      <c r="AU59" s="16">
        <f t="shared" si="38"/>
        <v>4.239942714985621</v>
      </c>
      <c r="AV59" s="16">
        <f t="shared" si="38"/>
        <v>10.230447199800738</v>
      </c>
      <c r="AW59" s="16">
        <f t="shared" si="38"/>
        <v>4.93899944124984</v>
      </c>
      <c r="AX59" s="16">
        <f t="shared" si="38"/>
        <v>2.154825139291717</v>
      </c>
      <c r="AY59" s="16">
        <f t="shared" si="38"/>
        <v>11.232810882869076</v>
      </c>
      <c r="AZ59" s="16">
        <f t="shared" si="38"/>
        <v>9.368512874957409</v>
      </c>
      <c r="BA59" s="16">
        <f t="shared" si="38"/>
        <v>7.6878986436350285</v>
      </c>
      <c r="BB59" s="16">
        <f t="shared" si="38"/>
        <v>11.580323125145327</v>
      </c>
      <c r="BC59" s="16">
        <f t="shared" si="38"/>
        <v>15.051282828681272</v>
      </c>
      <c r="BD59" s="16">
        <f t="shared" si="38"/>
        <v>12.013343195170457</v>
      </c>
      <c r="BE59" s="16">
        <f t="shared" si="38"/>
        <v>6.6056870544681185</v>
      </c>
      <c r="BF59" s="16">
        <f t="shared" si="38"/>
        <v>7.232512326868867</v>
      </c>
      <c r="BG59" s="16">
        <f t="shared" si="38"/>
        <v>14.765353055441599</v>
      </c>
      <c r="BH59" s="16">
        <f t="shared" si="38"/>
        <v>15.993927851977904</v>
      </c>
      <c r="BI59" s="16">
        <f t="shared" si="38"/>
        <v>19.323761266430655</v>
      </c>
      <c r="BJ59" s="16">
        <f t="shared" si="38"/>
        <v>8.804931376341434</v>
      </c>
    </row>
    <row r="60" spans="1:62" ht="12.75">
      <c r="A60" s="70" t="s">
        <v>166</v>
      </c>
      <c r="B60" s="25">
        <f>IF(+(B180+B193)=0,0,+(B5-B163)/(B180+B193))</f>
        <v>12.719881025423017</v>
      </c>
      <c r="C60" s="25">
        <f aca="true" t="shared" si="39" ref="C60:BJ60">IF(+(C180+C193)=0,0,+(C5-C163)/(C180+C193))</f>
        <v>2.8758733333333333</v>
      </c>
      <c r="D60" s="25">
        <f t="shared" si="39"/>
        <v>19.151002602201885</v>
      </c>
      <c r="E60" s="25">
        <f t="shared" si="39"/>
        <v>3.4089044444444445</v>
      </c>
      <c r="F60" s="25">
        <f t="shared" si="39"/>
        <v>12.612606899909697</v>
      </c>
      <c r="G60" s="25">
        <f t="shared" si="39"/>
        <v>2.603418377616747</v>
      </c>
      <c r="H60" s="25">
        <f t="shared" si="39"/>
        <v>0</v>
      </c>
      <c r="I60" s="25">
        <f t="shared" si="39"/>
        <v>15.983099244856207</v>
      </c>
      <c r="J60" s="25">
        <f t="shared" si="39"/>
        <v>3.2344915254237288</v>
      </c>
      <c r="K60" s="25">
        <f t="shared" si="39"/>
        <v>46.29939398861839</v>
      </c>
      <c r="L60" s="25">
        <f t="shared" si="39"/>
        <v>27.99551478693199</v>
      </c>
      <c r="M60" s="25">
        <f t="shared" si="39"/>
        <v>15.750880635787084</v>
      </c>
      <c r="N60" s="25">
        <f t="shared" si="39"/>
        <v>31.33884484620804</v>
      </c>
      <c r="O60" s="25">
        <f t="shared" si="39"/>
        <v>11.571445168428816</v>
      </c>
      <c r="P60" s="25">
        <f t="shared" si="39"/>
        <v>7.489291982867172</v>
      </c>
      <c r="Q60" s="25">
        <f t="shared" si="39"/>
        <v>5.7897347844329055</v>
      </c>
      <c r="R60" s="25">
        <f t="shared" si="39"/>
        <v>94.33669364779202</v>
      </c>
      <c r="S60" s="25">
        <f t="shared" si="39"/>
        <v>1.6565001926782275</v>
      </c>
      <c r="T60" s="25">
        <f t="shared" si="39"/>
        <v>30.400736924482906</v>
      </c>
      <c r="U60" s="25">
        <f t="shared" si="39"/>
        <v>5.954036355713931</v>
      </c>
      <c r="V60" s="25">
        <f t="shared" si="39"/>
        <v>15.051316191446029</v>
      </c>
      <c r="W60" s="25">
        <f t="shared" si="39"/>
        <v>15.013746681707342</v>
      </c>
      <c r="X60" s="25">
        <f t="shared" si="39"/>
        <v>69.46197693778983</v>
      </c>
      <c r="Y60" s="25">
        <f t="shared" si="39"/>
        <v>10.3652626629332</v>
      </c>
      <c r="Z60" s="25">
        <f t="shared" si="39"/>
        <v>4.312694376528118</v>
      </c>
      <c r="AA60" s="25">
        <f t="shared" si="39"/>
        <v>18.087903353997774</v>
      </c>
      <c r="AB60" s="25">
        <f t="shared" si="39"/>
        <v>1.4360117986574328</v>
      </c>
      <c r="AC60" s="25">
        <f t="shared" si="39"/>
        <v>32.43247662264168</v>
      </c>
      <c r="AD60" s="25">
        <f t="shared" si="39"/>
        <v>36.4690352307557</v>
      </c>
      <c r="AE60" s="25">
        <f t="shared" si="39"/>
        <v>36.290197546313884</v>
      </c>
      <c r="AF60" s="25">
        <f t="shared" si="39"/>
        <v>13.087260941383281</v>
      </c>
      <c r="AG60" s="25">
        <f t="shared" si="39"/>
        <v>29.7894801920248</v>
      </c>
      <c r="AH60" s="25">
        <f t="shared" si="39"/>
        <v>9.011590457892286</v>
      </c>
      <c r="AI60" s="25">
        <f t="shared" si="39"/>
        <v>103.45929264604408</v>
      </c>
      <c r="AJ60" s="25">
        <f t="shared" si="39"/>
        <v>15.075223930798519</v>
      </c>
      <c r="AK60" s="25">
        <f t="shared" si="39"/>
        <v>342.4299</v>
      </c>
      <c r="AL60" s="25">
        <f t="shared" si="39"/>
        <v>128.18370273481094</v>
      </c>
      <c r="AM60" s="25">
        <f t="shared" si="39"/>
        <v>6.200974057313637</v>
      </c>
      <c r="AN60" s="25">
        <f t="shared" si="39"/>
        <v>23.963948813668832</v>
      </c>
      <c r="AO60" s="25">
        <f t="shared" si="39"/>
        <v>49.9156862745098</v>
      </c>
      <c r="AP60" s="25">
        <f t="shared" si="39"/>
        <v>3.0360009673118085</v>
      </c>
      <c r="AQ60" s="25">
        <f t="shared" si="39"/>
        <v>12.329381493501208</v>
      </c>
      <c r="AR60" s="25">
        <f t="shared" si="39"/>
        <v>11.61574658827866</v>
      </c>
      <c r="AS60" s="25">
        <f t="shared" si="39"/>
        <v>71.73866090712743</v>
      </c>
      <c r="AT60" s="25">
        <f t="shared" si="39"/>
        <v>13.805814634719729</v>
      </c>
      <c r="AU60" s="25">
        <f t="shared" si="39"/>
        <v>2.259211339526376</v>
      </c>
      <c r="AV60" s="25">
        <f t="shared" si="39"/>
        <v>33.67286841940116</v>
      </c>
      <c r="AW60" s="25">
        <f t="shared" si="39"/>
        <v>22.611047993326135</v>
      </c>
      <c r="AX60" s="25">
        <f t="shared" si="39"/>
        <v>33.722741917302116</v>
      </c>
      <c r="AY60" s="25">
        <f t="shared" si="39"/>
        <v>3.1994640846680817</v>
      </c>
      <c r="AZ60" s="25">
        <f t="shared" si="39"/>
        <v>19.612333666666668</v>
      </c>
      <c r="BA60" s="25">
        <f t="shared" si="39"/>
        <v>26.96021943688084</v>
      </c>
      <c r="BB60" s="25">
        <f t="shared" si="39"/>
        <v>3.159613549452578</v>
      </c>
      <c r="BC60" s="25">
        <f t="shared" si="39"/>
        <v>2.8186471538534636</v>
      </c>
      <c r="BD60" s="25">
        <f t="shared" si="39"/>
        <v>9.634928624668357</v>
      </c>
      <c r="BE60" s="25">
        <f t="shared" si="39"/>
        <v>2.734640831758034</v>
      </c>
      <c r="BF60" s="25">
        <f t="shared" si="39"/>
        <v>10.356964209938479</v>
      </c>
      <c r="BG60" s="25">
        <f t="shared" si="39"/>
        <v>39.737262411347515</v>
      </c>
      <c r="BH60" s="25">
        <f t="shared" si="39"/>
        <v>7.480903666666666</v>
      </c>
      <c r="BI60" s="25">
        <f t="shared" si="39"/>
        <v>1.2748703408840842</v>
      </c>
      <c r="BJ60" s="25">
        <f t="shared" si="39"/>
        <v>5.859930389135745</v>
      </c>
    </row>
    <row r="61" spans="1:62" ht="12.75">
      <c r="A61" s="67" t="s">
        <v>167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1:62" ht="12.75">
      <c r="A62" s="68" t="s">
        <v>168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</row>
    <row r="63" spans="1:62" ht="12.75">
      <c r="A63" s="67" t="s">
        <v>169</v>
      </c>
      <c r="B63" s="6">
        <v>2092512000</v>
      </c>
      <c r="C63" s="6">
        <v>0</v>
      </c>
      <c r="D63" s="6">
        <v>0</v>
      </c>
      <c r="E63" s="6">
        <v>0</v>
      </c>
      <c r="F63" s="6">
        <v>3590000</v>
      </c>
      <c r="G63" s="6">
        <v>0</v>
      </c>
      <c r="H63" s="6">
        <v>3162400</v>
      </c>
      <c r="I63" s="6">
        <v>365598420</v>
      </c>
      <c r="J63" s="6">
        <v>0</v>
      </c>
      <c r="K63" s="6">
        <v>5000000</v>
      </c>
      <c r="L63" s="6">
        <v>0</v>
      </c>
      <c r="M63" s="6">
        <v>0</v>
      </c>
      <c r="N63" s="6">
        <v>257733000</v>
      </c>
      <c r="O63" s="6">
        <v>0</v>
      </c>
      <c r="P63" s="6">
        <v>300000</v>
      </c>
      <c r="Q63" s="6">
        <v>252896000</v>
      </c>
      <c r="R63" s="6">
        <v>20000000</v>
      </c>
      <c r="S63" s="6">
        <v>8000000</v>
      </c>
      <c r="T63" s="6">
        <v>15030000</v>
      </c>
      <c r="U63" s="6">
        <v>0</v>
      </c>
      <c r="V63" s="6">
        <v>0</v>
      </c>
      <c r="W63" s="6">
        <v>285929000</v>
      </c>
      <c r="X63" s="6">
        <v>13148000</v>
      </c>
      <c r="Y63" s="6">
        <v>5365000</v>
      </c>
      <c r="Z63" s="6">
        <v>0</v>
      </c>
      <c r="AA63" s="6">
        <v>26610000</v>
      </c>
      <c r="AB63" s="6">
        <v>419199000</v>
      </c>
      <c r="AC63" s="6">
        <v>149504000</v>
      </c>
      <c r="AD63" s="6">
        <v>10000000</v>
      </c>
      <c r="AE63" s="6">
        <v>0</v>
      </c>
      <c r="AF63" s="6">
        <v>61798000</v>
      </c>
      <c r="AG63" s="6">
        <v>18700000</v>
      </c>
      <c r="AH63" s="6">
        <v>15150000</v>
      </c>
      <c r="AI63" s="6">
        <v>26075000</v>
      </c>
      <c r="AJ63" s="6">
        <v>550000</v>
      </c>
      <c r="AK63" s="6">
        <v>17338000</v>
      </c>
      <c r="AL63" s="6">
        <v>498705000</v>
      </c>
      <c r="AM63" s="6">
        <v>0</v>
      </c>
      <c r="AN63" s="6">
        <v>17000000</v>
      </c>
      <c r="AO63" s="6">
        <v>0</v>
      </c>
      <c r="AP63" s="6">
        <v>0</v>
      </c>
      <c r="AQ63" s="6">
        <v>7150000</v>
      </c>
      <c r="AR63" s="6">
        <v>199898000</v>
      </c>
      <c r="AS63" s="6">
        <v>0</v>
      </c>
      <c r="AT63" s="6">
        <v>234916200</v>
      </c>
      <c r="AU63" s="6">
        <v>0</v>
      </c>
      <c r="AV63" s="6">
        <v>6433000</v>
      </c>
      <c r="AW63" s="6">
        <v>14741000</v>
      </c>
      <c r="AX63" s="6">
        <v>0</v>
      </c>
      <c r="AY63" s="6">
        <v>504250479</v>
      </c>
      <c r="AZ63" s="6">
        <v>2600000</v>
      </c>
      <c r="BA63" s="6">
        <v>114340453</v>
      </c>
      <c r="BB63" s="6">
        <v>9000000</v>
      </c>
      <c r="BC63" s="6">
        <v>13000000</v>
      </c>
      <c r="BD63" s="6">
        <v>401746843</v>
      </c>
      <c r="BE63" s="6">
        <v>0</v>
      </c>
      <c r="BF63" s="6">
        <v>0</v>
      </c>
      <c r="BG63" s="6">
        <v>4700000</v>
      </c>
      <c r="BH63" s="6">
        <v>0</v>
      </c>
      <c r="BI63" s="6">
        <v>0</v>
      </c>
      <c r="BJ63" s="6">
        <v>279249875</v>
      </c>
    </row>
    <row r="64" spans="1:62" ht="12.75">
      <c r="A64" s="70" t="s">
        <v>170</v>
      </c>
      <c r="B64" s="23">
        <v>636422000</v>
      </c>
      <c r="C64" s="23">
        <v>0</v>
      </c>
      <c r="D64" s="23">
        <v>0</v>
      </c>
      <c r="E64" s="23">
        <v>0</v>
      </c>
      <c r="F64" s="23">
        <v>3400000</v>
      </c>
      <c r="G64" s="23">
        <v>0</v>
      </c>
      <c r="H64" s="23">
        <v>1057500</v>
      </c>
      <c r="I64" s="23">
        <v>0</v>
      </c>
      <c r="J64" s="23">
        <v>0</v>
      </c>
      <c r="K64" s="23">
        <v>5000000</v>
      </c>
      <c r="L64" s="23">
        <v>0</v>
      </c>
      <c r="M64" s="23">
        <v>0</v>
      </c>
      <c r="N64" s="23">
        <v>133000000</v>
      </c>
      <c r="O64" s="23">
        <v>0</v>
      </c>
      <c r="P64" s="23">
        <v>0</v>
      </c>
      <c r="Q64" s="23">
        <v>0</v>
      </c>
      <c r="R64" s="23">
        <v>20000000</v>
      </c>
      <c r="S64" s="23">
        <v>8000000</v>
      </c>
      <c r="T64" s="23">
        <v>15030000</v>
      </c>
      <c r="U64" s="23">
        <v>0</v>
      </c>
      <c r="V64" s="23">
        <v>0</v>
      </c>
      <c r="W64" s="23">
        <v>0</v>
      </c>
      <c r="X64" s="23">
        <v>11648000</v>
      </c>
      <c r="Y64" s="23">
        <v>5330000</v>
      </c>
      <c r="Z64" s="23">
        <v>0</v>
      </c>
      <c r="AA64" s="23">
        <v>26610000</v>
      </c>
      <c r="AB64" s="23">
        <v>0</v>
      </c>
      <c r="AC64" s="23">
        <v>33600000</v>
      </c>
      <c r="AD64" s="23">
        <v>10000000</v>
      </c>
      <c r="AE64" s="23">
        <v>0</v>
      </c>
      <c r="AF64" s="23">
        <v>0</v>
      </c>
      <c r="AG64" s="23">
        <v>18700000</v>
      </c>
      <c r="AH64" s="23">
        <v>13500000</v>
      </c>
      <c r="AI64" s="23">
        <v>22180000</v>
      </c>
      <c r="AJ64" s="23">
        <v>0</v>
      </c>
      <c r="AK64" s="23">
        <v>17338000</v>
      </c>
      <c r="AL64" s="23">
        <v>0</v>
      </c>
      <c r="AM64" s="23">
        <v>0</v>
      </c>
      <c r="AN64" s="23">
        <v>15000000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24831600</v>
      </c>
      <c r="AU64" s="23">
        <v>0</v>
      </c>
      <c r="AV64" s="23">
        <v>4163000</v>
      </c>
      <c r="AW64" s="23">
        <v>14741000</v>
      </c>
      <c r="AX64" s="23">
        <v>0</v>
      </c>
      <c r="AY64" s="23">
        <v>0</v>
      </c>
      <c r="AZ64" s="23">
        <v>1500000</v>
      </c>
      <c r="BA64" s="23">
        <v>112537760</v>
      </c>
      <c r="BB64" s="23">
        <v>9000000</v>
      </c>
      <c r="BC64" s="23">
        <v>13000000</v>
      </c>
      <c r="BD64" s="23">
        <v>0</v>
      </c>
      <c r="BE64" s="23">
        <v>0</v>
      </c>
      <c r="BF64" s="23">
        <v>0</v>
      </c>
      <c r="BG64" s="23">
        <v>4700000</v>
      </c>
      <c r="BH64" s="23">
        <v>0</v>
      </c>
      <c r="BI64" s="23">
        <v>0</v>
      </c>
      <c r="BJ64" s="23">
        <v>0</v>
      </c>
    </row>
    <row r="65" spans="1:62" ht="12.75">
      <c r="A65" s="70" t="s">
        <v>171</v>
      </c>
      <c r="B65" s="23">
        <v>813191000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308829000</v>
      </c>
      <c r="J65" s="23">
        <v>0</v>
      </c>
      <c r="K65" s="23">
        <v>0</v>
      </c>
      <c r="L65" s="23">
        <v>0</v>
      </c>
      <c r="M65" s="23">
        <v>0</v>
      </c>
      <c r="N65" s="23">
        <v>83133000</v>
      </c>
      <c r="O65" s="23">
        <v>0</v>
      </c>
      <c r="P65" s="23">
        <v>0</v>
      </c>
      <c r="Q65" s="23">
        <v>252896000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285929000</v>
      </c>
      <c r="X65" s="23">
        <v>0</v>
      </c>
      <c r="Y65" s="23">
        <v>0</v>
      </c>
      <c r="Z65" s="23">
        <v>0</v>
      </c>
      <c r="AA65" s="23">
        <v>0</v>
      </c>
      <c r="AB65" s="23">
        <v>314075000</v>
      </c>
      <c r="AC65" s="23">
        <v>104304000</v>
      </c>
      <c r="AD65" s="23">
        <v>0</v>
      </c>
      <c r="AE65" s="23">
        <v>0</v>
      </c>
      <c r="AF65" s="23">
        <v>61798000</v>
      </c>
      <c r="AG65" s="23">
        <v>0</v>
      </c>
      <c r="AH65" s="23">
        <v>0</v>
      </c>
      <c r="AI65" s="23">
        <v>2025000</v>
      </c>
      <c r="AJ65" s="23">
        <v>0</v>
      </c>
      <c r="AK65" s="23">
        <v>0</v>
      </c>
      <c r="AL65" s="23">
        <v>498705000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172912000</v>
      </c>
      <c r="AS65" s="23">
        <v>0</v>
      </c>
      <c r="AT65" s="23">
        <v>128499300</v>
      </c>
      <c r="AU65" s="23">
        <v>0</v>
      </c>
      <c r="AV65" s="23">
        <v>0</v>
      </c>
      <c r="AW65" s="23">
        <v>0</v>
      </c>
      <c r="AX65" s="23">
        <v>0</v>
      </c>
      <c r="AY65" s="23">
        <v>499350479</v>
      </c>
      <c r="AZ65" s="23">
        <v>0</v>
      </c>
      <c r="BA65" s="23">
        <v>0</v>
      </c>
      <c r="BB65" s="23">
        <v>0</v>
      </c>
      <c r="BC65" s="23">
        <v>0</v>
      </c>
      <c r="BD65" s="23">
        <v>324651100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3500000</v>
      </c>
    </row>
    <row r="66" spans="1:62" ht="12.75">
      <c r="A66" s="70" t="s">
        <v>172</v>
      </c>
      <c r="B66" s="23">
        <v>558701000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547000</v>
      </c>
      <c r="I66" s="23">
        <v>56769420</v>
      </c>
      <c r="J66" s="23">
        <v>0</v>
      </c>
      <c r="K66" s="23">
        <v>0</v>
      </c>
      <c r="L66" s="23">
        <v>0</v>
      </c>
      <c r="M66" s="23">
        <v>0</v>
      </c>
      <c r="N66" s="23">
        <v>36900000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105124000</v>
      </c>
      <c r="AC66" s="23">
        <v>11600000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1550000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26986000</v>
      </c>
      <c r="AS66" s="23">
        <v>0</v>
      </c>
      <c r="AT66" s="23">
        <v>79806900</v>
      </c>
      <c r="AU66" s="23">
        <v>0</v>
      </c>
      <c r="AV66" s="23">
        <v>2270000</v>
      </c>
      <c r="AW66" s="23">
        <v>0</v>
      </c>
      <c r="AX66" s="23">
        <v>0</v>
      </c>
      <c r="AY66" s="23">
        <v>4550000</v>
      </c>
      <c r="AZ66" s="23">
        <v>0</v>
      </c>
      <c r="BA66" s="23">
        <v>0</v>
      </c>
      <c r="BB66" s="23">
        <v>0</v>
      </c>
      <c r="BC66" s="23">
        <v>0</v>
      </c>
      <c r="BD66" s="23">
        <v>77095743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275749875</v>
      </c>
    </row>
    <row r="67" spans="1:62" ht="12.75">
      <c r="A67" s="70" t="s">
        <v>173</v>
      </c>
      <c r="B67" s="23">
        <v>84198000</v>
      </c>
      <c r="C67" s="23">
        <v>0</v>
      </c>
      <c r="D67" s="23">
        <v>0</v>
      </c>
      <c r="E67" s="23">
        <v>0</v>
      </c>
      <c r="F67" s="23">
        <v>190000</v>
      </c>
      <c r="G67" s="23">
        <v>0</v>
      </c>
      <c r="H67" s="23">
        <v>1557900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4700000</v>
      </c>
      <c r="O67" s="23">
        <v>0</v>
      </c>
      <c r="P67" s="23">
        <v>300000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1500000</v>
      </c>
      <c r="Y67" s="23">
        <v>35000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1650000</v>
      </c>
      <c r="AI67" s="23">
        <v>320000</v>
      </c>
      <c r="AJ67" s="23">
        <v>550000</v>
      </c>
      <c r="AK67" s="23">
        <v>0</v>
      </c>
      <c r="AL67" s="23">
        <v>0</v>
      </c>
      <c r="AM67" s="23">
        <v>0</v>
      </c>
      <c r="AN67" s="23">
        <v>2000000</v>
      </c>
      <c r="AO67" s="23">
        <v>0</v>
      </c>
      <c r="AP67" s="23">
        <v>0</v>
      </c>
      <c r="AQ67" s="23">
        <v>7150000</v>
      </c>
      <c r="AR67" s="23">
        <v>0</v>
      </c>
      <c r="AS67" s="23">
        <v>0</v>
      </c>
      <c r="AT67" s="23">
        <v>1778400</v>
      </c>
      <c r="AU67" s="23">
        <v>0</v>
      </c>
      <c r="AV67" s="23">
        <v>0</v>
      </c>
      <c r="AW67" s="23">
        <v>0</v>
      </c>
      <c r="AX67" s="23">
        <v>0</v>
      </c>
      <c r="AY67" s="23">
        <v>350000</v>
      </c>
      <c r="AZ67" s="23">
        <v>1100000</v>
      </c>
      <c r="BA67" s="23">
        <v>1802693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</row>
    <row r="68" spans="1:62" ht="12.75">
      <c r="A68" s="67" t="s">
        <v>174</v>
      </c>
      <c r="B68" s="6">
        <v>2106035000</v>
      </c>
      <c r="C68" s="6">
        <v>38310000</v>
      </c>
      <c r="D68" s="6">
        <v>55376500</v>
      </c>
      <c r="E68" s="6">
        <v>0</v>
      </c>
      <c r="F68" s="6">
        <v>21958400</v>
      </c>
      <c r="G68" s="6">
        <v>31200000</v>
      </c>
      <c r="H68" s="6">
        <v>3822750</v>
      </c>
      <c r="I68" s="6">
        <v>680000</v>
      </c>
      <c r="J68" s="6">
        <v>14424000</v>
      </c>
      <c r="K68" s="6">
        <v>18749000</v>
      </c>
      <c r="L68" s="6">
        <v>12295000</v>
      </c>
      <c r="M68" s="6">
        <v>13246000</v>
      </c>
      <c r="N68" s="6">
        <v>328151000</v>
      </c>
      <c r="O68" s="6">
        <v>16851000</v>
      </c>
      <c r="P68" s="6">
        <v>22667000</v>
      </c>
      <c r="Q68" s="6">
        <v>0</v>
      </c>
      <c r="R68" s="6">
        <v>110575000</v>
      </c>
      <c r="S68" s="6">
        <v>39034000</v>
      </c>
      <c r="T68" s="6">
        <v>17985000</v>
      </c>
      <c r="U68" s="6">
        <v>77230000</v>
      </c>
      <c r="V68" s="6">
        <v>11427215</v>
      </c>
      <c r="W68" s="6">
        <v>2311000</v>
      </c>
      <c r="X68" s="6">
        <v>12295150</v>
      </c>
      <c r="Y68" s="6">
        <v>45173000</v>
      </c>
      <c r="Z68" s="6">
        <v>38048000</v>
      </c>
      <c r="AA68" s="6">
        <v>47253000</v>
      </c>
      <c r="AB68" s="6">
        <v>16000</v>
      </c>
      <c r="AC68" s="6">
        <v>122699055</v>
      </c>
      <c r="AD68" s="6">
        <v>3700000</v>
      </c>
      <c r="AE68" s="6">
        <v>0</v>
      </c>
      <c r="AF68" s="6">
        <v>180000</v>
      </c>
      <c r="AG68" s="6">
        <v>13241500</v>
      </c>
      <c r="AH68" s="6">
        <v>28749500</v>
      </c>
      <c r="AI68" s="6">
        <v>35926000</v>
      </c>
      <c r="AJ68" s="6">
        <v>46403000</v>
      </c>
      <c r="AK68" s="6">
        <v>11656000</v>
      </c>
      <c r="AL68" s="6">
        <v>2181000</v>
      </c>
      <c r="AM68" s="6">
        <v>84154364</v>
      </c>
      <c r="AN68" s="6">
        <v>0</v>
      </c>
      <c r="AO68" s="6">
        <v>11419000</v>
      </c>
      <c r="AP68" s="6">
        <v>3600000</v>
      </c>
      <c r="AQ68" s="6">
        <v>27200000</v>
      </c>
      <c r="AR68" s="6">
        <v>52275000</v>
      </c>
      <c r="AS68" s="6">
        <v>0</v>
      </c>
      <c r="AT68" s="6">
        <v>42983500</v>
      </c>
      <c r="AU68" s="6">
        <v>15366838</v>
      </c>
      <c r="AV68" s="6">
        <v>39034130</v>
      </c>
      <c r="AW68" s="6">
        <v>4104000</v>
      </c>
      <c r="AX68" s="6">
        <v>57188000</v>
      </c>
      <c r="AY68" s="6">
        <v>170000</v>
      </c>
      <c r="AZ68" s="6">
        <v>70686000</v>
      </c>
      <c r="BA68" s="6">
        <v>185402007</v>
      </c>
      <c r="BB68" s="6">
        <v>32187000</v>
      </c>
      <c r="BC68" s="6">
        <v>22839000</v>
      </c>
      <c r="BD68" s="6">
        <v>1856140</v>
      </c>
      <c r="BE68" s="6">
        <v>89572538</v>
      </c>
      <c r="BF68" s="6">
        <v>325000</v>
      </c>
      <c r="BG68" s="6">
        <v>21767000</v>
      </c>
      <c r="BH68" s="6">
        <v>64226120</v>
      </c>
      <c r="BI68" s="6">
        <v>50748880</v>
      </c>
      <c r="BJ68" s="6">
        <v>24800000</v>
      </c>
    </row>
    <row r="69" spans="1:62" ht="12.75">
      <c r="A69" s="70" t="s">
        <v>175</v>
      </c>
      <c r="B69" s="23">
        <v>230674000</v>
      </c>
      <c r="C69" s="23">
        <v>18310000</v>
      </c>
      <c r="D69" s="23">
        <v>292500</v>
      </c>
      <c r="E69" s="23">
        <v>0</v>
      </c>
      <c r="F69" s="23">
        <v>200000</v>
      </c>
      <c r="G69" s="23">
        <v>19300000</v>
      </c>
      <c r="H69" s="23">
        <v>812250</v>
      </c>
      <c r="I69" s="23">
        <v>680000</v>
      </c>
      <c r="J69" s="23">
        <v>0</v>
      </c>
      <c r="K69" s="23">
        <v>0</v>
      </c>
      <c r="L69" s="23">
        <v>0</v>
      </c>
      <c r="M69" s="23">
        <v>3981000</v>
      </c>
      <c r="N69" s="23">
        <v>8550000</v>
      </c>
      <c r="O69" s="23">
        <v>0</v>
      </c>
      <c r="P69" s="23">
        <v>130000</v>
      </c>
      <c r="Q69" s="23">
        <v>0</v>
      </c>
      <c r="R69" s="23">
        <v>7500000</v>
      </c>
      <c r="S69" s="23">
        <v>0</v>
      </c>
      <c r="T69" s="23">
        <v>0</v>
      </c>
      <c r="U69" s="23">
        <v>77230000</v>
      </c>
      <c r="V69" s="23">
        <v>2862595</v>
      </c>
      <c r="W69" s="23">
        <v>0</v>
      </c>
      <c r="X69" s="23">
        <v>320000</v>
      </c>
      <c r="Y69" s="23">
        <v>0</v>
      </c>
      <c r="Z69" s="23">
        <v>0</v>
      </c>
      <c r="AA69" s="23">
        <v>10122000</v>
      </c>
      <c r="AB69" s="23">
        <v>16000</v>
      </c>
      <c r="AC69" s="23">
        <v>41269055</v>
      </c>
      <c r="AD69" s="23">
        <v>0</v>
      </c>
      <c r="AE69" s="23">
        <v>0</v>
      </c>
      <c r="AF69" s="23">
        <v>180000</v>
      </c>
      <c r="AG69" s="23">
        <v>0</v>
      </c>
      <c r="AH69" s="23">
        <v>26749500</v>
      </c>
      <c r="AI69" s="23">
        <v>40000</v>
      </c>
      <c r="AJ69" s="23">
        <v>46403000</v>
      </c>
      <c r="AK69" s="23">
        <v>0</v>
      </c>
      <c r="AL69" s="23">
        <v>2181000</v>
      </c>
      <c r="AM69" s="23">
        <v>84154364</v>
      </c>
      <c r="AN69" s="23">
        <v>0</v>
      </c>
      <c r="AO69" s="23">
        <v>0</v>
      </c>
      <c r="AP69" s="23">
        <v>0</v>
      </c>
      <c r="AQ69" s="23">
        <v>0</v>
      </c>
      <c r="AR69" s="23">
        <v>52275000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57188000</v>
      </c>
      <c r="AY69" s="23">
        <v>170000</v>
      </c>
      <c r="AZ69" s="23">
        <v>25423000</v>
      </c>
      <c r="BA69" s="23">
        <v>20796862</v>
      </c>
      <c r="BB69" s="23">
        <v>780000</v>
      </c>
      <c r="BC69" s="23">
        <v>0</v>
      </c>
      <c r="BD69" s="23">
        <v>0</v>
      </c>
      <c r="BE69" s="23">
        <v>89572538</v>
      </c>
      <c r="BF69" s="23">
        <v>325000</v>
      </c>
      <c r="BG69" s="23">
        <v>5167000</v>
      </c>
      <c r="BH69" s="23">
        <v>0</v>
      </c>
      <c r="BI69" s="23">
        <v>550000</v>
      </c>
      <c r="BJ69" s="23">
        <v>24800000</v>
      </c>
    </row>
    <row r="70" spans="1:62" ht="12.75">
      <c r="A70" s="70" t="s">
        <v>176</v>
      </c>
      <c r="B70" s="23">
        <v>1875361000</v>
      </c>
      <c r="C70" s="23">
        <v>20000000</v>
      </c>
      <c r="D70" s="23">
        <v>55084000</v>
      </c>
      <c r="E70" s="23">
        <v>0</v>
      </c>
      <c r="F70" s="23">
        <v>21758400</v>
      </c>
      <c r="G70" s="23">
        <v>11900000</v>
      </c>
      <c r="H70" s="23">
        <v>3010500</v>
      </c>
      <c r="I70" s="23">
        <v>0</v>
      </c>
      <c r="J70" s="23">
        <v>14424000</v>
      </c>
      <c r="K70" s="23">
        <v>18749000</v>
      </c>
      <c r="L70" s="23">
        <v>12295000</v>
      </c>
      <c r="M70" s="23">
        <v>9265000</v>
      </c>
      <c r="N70" s="23">
        <v>319601000</v>
      </c>
      <c r="O70" s="23">
        <v>16851000</v>
      </c>
      <c r="P70" s="23">
        <v>22537000</v>
      </c>
      <c r="Q70" s="23">
        <v>0</v>
      </c>
      <c r="R70" s="23">
        <v>103075000</v>
      </c>
      <c r="S70" s="23">
        <v>39034000</v>
      </c>
      <c r="T70" s="23">
        <v>17985000</v>
      </c>
      <c r="U70" s="23">
        <v>0</v>
      </c>
      <c r="V70" s="23">
        <v>8564620</v>
      </c>
      <c r="W70" s="23">
        <v>2311000</v>
      </c>
      <c r="X70" s="23">
        <v>11975150</v>
      </c>
      <c r="Y70" s="23">
        <v>45173000</v>
      </c>
      <c r="Z70" s="23">
        <v>38048000</v>
      </c>
      <c r="AA70" s="23">
        <v>37131000</v>
      </c>
      <c r="AB70" s="23">
        <v>0</v>
      </c>
      <c r="AC70" s="23">
        <v>81430000</v>
      </c>
      <c r="AD70" s="23">
        <v>3700000</v>
      </c>
      <c r="AE70" s="23">
        <v>0</v>
      </c>
      <c r="AF70" s="23">
        <v>0</v>
      </c>
      <c r="AG70" s="23">
        <v>13241500</v>
      </c>
      <c r="AH70" s="23">
        <v>2000000</v>
      </c>
      <c r="AI70" s="23">
        <v>35886000</v>
      </c>
      <c r="AJ70" s="23">
        <v>0</v>
      </c>
      <c r="AK70" s="23">
        <v>11656000</v>
      </c>
      <c r="AL70" s="23">
        <v>0</v>
      </c>
      <c r="AM70" s="23">
        <v>0</v>
      </c>
      <c r="AN70" s="23">
        <v>0</v>
      </c>
      <c r="AO70" s="23">
        <v>11419000</v>
      </c>
      <c r="AP70" s="23">
        <v>3600000</v>
      </c>
      <c r="AQ70" s="23">
        <v>27200000</v>
      </c>
      <c r="AR70" s="23">
        <v>0</v>
      </c>
      <c r="AS70" s="23">
        <v>0</v>
      </c>
      <c r="AT70" s="23">
        <v>42983500</v>
      </c>
      <c r="AU70" s="23">
        <v>15366838</v>
      </c>
      <c r="AV70" s="23">
        <v>39034130</v>
      </c>
      <c r="AW70" s="23">
        <v>4104000</v>
      </c>
      <c r="AX70" s="23">
        <v>0</v>
      </c>
      <c r="AY70" s="23">
        <v>0</v>
      </c>
      <c r="AZ70" s="23">
        <v>45263000</v>
      </c>
      <c r="BA70" s="23">
        <v>164605145</v>
      </c>
      <c r="BB70" s="23">
        <v>31407000</v>
      </c>
      <c r="BC70" s="23">
        <v>22839000</v>
      </c>
      <c r="BD70" s="23">
        <v>1856140</v>
      </c>
      <c r="BE70" s="23">
        <v>0</v>
      </c>
      <c r="BF70" s="23">
        <v>0</v>
      </c>
      <c r="BG70" s="23">
        <v>16600000</v>
      </c>
      <c r="BH70" s="23">
        <v>64226120</v>
      </c>
      <c r="BI70" s="23">
        <v>50198880</v>
      </c>
      <c r="BJ70" s="23">
        <v>0</v>
      </c>
    </row>
    <row r="71" spans="1:62" ht="12.75">
      <c r="A71" s="70" t="s">
        <v>177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</row>
    <row r="72" spans="1:62" ht="12.75">
      <c r="A72" s="67" t="s">
        <v>178</v>
      </c>
      <c r="B72" s="6">
        <v>241283000</v>
      </c>
      <c r="C72" s="6">
        <v>1220100</v>
      </c>
      <c r="D72" s="6">
        <v>380600</v>
      </c>
      <c r="E72" s="6">
        <v>6215000</v>
      </c>
      <c r="F72" s="6">
        <v>965973</v>
      </c>
      <c r="G72" s="6">
        <v>1050000</v>
      </c>
      <c r="H72" s="6">
        <v>152494707</v>
      </c>
      <c r="I72" s="6">
        <v>27374500</v>
      </c>
      <c r="J72" s="6">
        <v>5500000</v>
      </c>
      <c r="K72" s="6">
        <v>0</v>
      </c>
      <c r="L72" s="6">
        <v>0</v>
      </c>
      <c r="M72" s="6">
        <v>80000</v>
      </c>
      <c r="N72" s="6">
        <v>37859500</v>
      </c>
      <c r="O72" s="6">
        <v>2450000</v>
      </c>
      <c r="P72" s="6">
        <v>443000</v>
      </c>
      <c r="Q72" s="6">
        <v>400000</v>
      </c>
      <c r="R72" s="6">
        <v>0</v>
      </c>
      <c r="S72" s="6">
        <v>1595000</v>
      </c>
      <c r="T72" s="6">
        <v>1590000</v>
      </c>
      <c r="U72" s="6">
        <v>750000</v>
      </c>
      <c r="V72" s="6">
        <v>1910000</v>
      </c>
      <c r="W72" s="6">
        <v>2420000</v>
      </c>
      <c r="X72" s="6">
        <v>2417300</v>
      </c>
      <c r="Y72" s="6">
        <v>1505000</v>
      </c>
      <c r="Z72" s="6">
        <v>0</v>
      </c>
      <c r="AA72" s="6">
        <v>21090000</v>
      </c>
      <c r="AB72" s="6">
        <v>5600000</v>
      </c>
      <c r="AC72" s="6">
        <v>85974005</v>
      </c>
      <c r="AD72" s="6">
        <v>11195760</v>
      </c>
      <c r="AE72" s="6">
        <v>39686406</v>
      </c>
      <c r="AF72" s="6">
        <v>8537211</v>
      </c>
      <c r="AG72" s="6">
        <v>780000</v>
      </c>
      <c r="AH72" s="6">
        <v>11562500</v>
      </c>
      <c r="AI72" s="6">
        <v>1370000</v>
      </c>
      <c r="AJ72" s="6">
        <v>252000</v>
      </c>
      <c r="AK72" s="6">
        <v>500000</v>
      </c>
      <c r="AL72" s="6">
        <v>2500000</v>
      </c>
      <c r="AM72" s="6">
        <v>800000</v>
      </c>
      <c r="AN72" s="6">
        <v>3011700</v>
      </c>
      <c r="AO72" s="6">
        <v>300000</v>
      </c>
      <c r="AP72" s="6">
        <v>1507000</v>
      </c>
      <c r="AQ72" s="6">
        <v>900000</v>
      </c>
      <c r="AR72" s="6">
        <v>0</v>
      </c>
      <c r="AS72" s="6">
        <v>12875000</v>
      </c>
      <c r="AT72" s="6">
        <v>44605000</v>
      </c>
      <c r="AU72" s="6">
        <v>0</v>
      </c>
      <c r="AV72" s="6">
        <v>14629900</v>
      </c>
      <c r="AW72" s="6">
        <v>897000</v>
      </c>
      <c r="AX72" s="6">
        <v>3020000</v>
      </c>
      <c r="AY72" s="6">
        <v>3860000</v>
      </c>
      <c r="AZ72" s="6">
        <v>1300000</v>
      </c>
      <c r="BA72" s="6">
        <v>32334657</v>
      </c>
      <c r="BB72" s="6">
        <v>960000</v>
      </c>
      <c r="BC72" s="6">
        <v>2250000</v>
      </c>
      <c r="BD72" s="6">
        <v>20733752</v>
      </c>
      <c r="BE72" s="6">
        <v>945187</v>
      </c>
      <c r="BF72" s="6">
        <v>889900</v>
      </c>
      <c r="BG72" s="6">
        <v>8950000</v>
      </c>
      <c r="BH72" s="6">
        <v>6009785</v>
      </c>
      <c r="BI72" s="6">
        <v>2250000</v>
      </c>
      <c r="BJ72" s="6">
        <v>2600000</v>
      </c>
    </row>
    <row r="73" spans="1:62" ht="12.75">
      <c r="A73" s="67" t="s">
        <v>179</v>
      </c>
      <c r="B73" s="6">
        <v>1514950999</v>
      </c>
      <c r="C73" s="6">
        <v>0</v>
      </c>
      <c r="D73" s="6">
        <v>2177100</v>
      </c>
      <c r="E73" s="6">
        <v>50922000</v>
      </c>
      <c r="F73" s="6">
        <v>3046973</v>
      </c>
      <c r="G73" s="6">
        <v>11500000</v>
      </c>
      <c r="H73" s="6">
        <v>3481903</v>
      </c>
      <c r="I73" s="6">
        <v>3000000</v>
      </c>
      <c r="J73" s="6">
        <v>12340000</v>
      </c>
      <c r="K73" s="6">
        <v>3500000</v>
      </c>
      <c r="L73" s="6">
        <v>4300000</v>
      </c>
      <c r="M73" s="6">
        <v>27100</v>
      </c>
      <c r="N73" s="6">
        <v>83844000</v>
      </c>
      <c r="O73" s="6">
        <v>0</v>
      </c>
      <c r="P73" s="6">
        <v>2440400</v>
      </c>
      <c r="Q73" s="6">
        <v>0</v>
      </c>
      <c r="R73" s="6">
        <v>37700000</v>
      </c>
      <c r="S73" s="6">
        <v>11572000</v>
      </c>
      <c r="T73" s="6">
        <v>330000</v>
      </c>
      <c r="U73" s="6">
        <v>3082302</v>
      </c>
      <c r="V73" s="6">
        <v>15012379</v>
      </c>
      <c r="W73" s="6">
        <v>28410000</v>
      </c>
      <c r="X73" s="6">
        <v>17983450</v>
      </c>
      <c r="Y73" s="6">
        <v>63349000</v>
      </c>
      <c r="Z73" s="6">
        <v>0</v>
      </c>
      <c r="AA73" s="6">
        <v>10778000</v>
      </c>
      <c r="AB73" s="6">
        <v>60000</v>
      </c>
      <c r="AC73" s="6">
        <v>42332430</v>
      </c>
      <c r="AD73" s="6">
        <v>0</v>
      </c>
      <c r="AE73" s="6">
        <v>2850500</v>
      </c>
      <c r="AF73" s="6">
        <v>0</v>
      </c>
      <c r="AG73" s="6">
        <v>6600000</v>
      </c>
      <c r="AH73" s="6">
        <v>870000</v>
      </c>
      <c r="AI73" s="6">
        <v>1690000</v>
      </c>
      <c r="AJ73" s="6">
        <v>668000</v>
      </c>
      <c r="AK73" s="6">
        <v>24500000</v>
      </c>
      <c r="AL73" s="6">
        <v>0</v>
      </c>
      <c r="AM73" s="6">
        <v>0</v>
      </c>
      <c r="AN73" s="6">
        <v>24468000</v>
      </c>
      <c r="AO73" s="6">
        <v>0</v>
      </c>
      <c r="AP73" s="6">
        <v>11345000</v>
      </c>
      <c r="AQ73" s="6">
        <v>13000000</v>
      </c>
      <c r="AR73" s="6">
        <v>0</v>
      </c>
      <c r="AS73" s="6">
        <v>0</v>
      </c>
      <c r="AT73" s="6">
        <v>125976100</v>
      </c>
      <c r="AU73" s="6">
        <v>0</v>
      </c>
      <c r="AV73" s="6">
        <v>12266870</v>
      </c>
      <c r="AW73" s="6">
        <v>9214000</v>
      </c>
      <c r="AX73" s="6">
        <v>0</v>
      </c>
      <c r="AY73" s="6">
        <v>3964500</v>
      </c>
      <c r="AZ73" s="6">
        <v>7526000</v>
      </c>
      <c r="BA73" s="6">
        <v>43266823</v>
      </c>
      <c r="BB73" s="6">
        <v>0</v>
      </c>
      <c r="BC73" s="6">
        <v>491000</v>
      </c>
      <c r="BD73" s="6">
        <v>150000</v>
      </c>
      <c r="BE73" s="6">
        <v>700000</v>
      </c>
      <c r="BF73" s="6">
        <v>9101000</v>
      </c>
      <c r="BG73" s="6">
        <v>2550000</v>
      </c>
      <c r="BH73" s="6">
        <v>17952922</v>
      </c>
      <c r="BI73" s="6">
        <v>5150000</v>
      </c>
      <c r="BJ73" s="6">
        <v>0</v>
      </c>
    </row>
    <row r="74" spans="1:62" ht="12.75">
      <c r="A74" s="67" t="s">
        <v>180</v>
      </c>
      <c r="B74" s="6">
        <v>92145000</v>
      </c>
      <c r="C74" s="6">
        <v>0</v>
      </c>
      <c r="D74" s="6">
        <v>0</v>
      </c>
      <c r="E74" s="6">
        <v>0</v>
      </c>
      <c r="F74" s="6">
        <v>0</v>
      </c>
      <c r="G74" s="6">
        <v>1400000</v>
      </c>
      <c r="H74" s="6">
        <v>374500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1472500</v>
      </c>
      <c r="O74" s="6">
        <v>0</v>
      </c>
      <c r="P74" s="6">
        <v>0</v>
      </c>
      <c r="Q74" s="6">
        <v>7200000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20000000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21749000</v>
      </c>
      <c r="AO74" s="6">
        <v>0</v>
      </c>
      <c r="AP74" s="6">
        <v>0</v>
      </c>
      <c r="AQ74" s="6">
        <v>0</v>
      </c>
      <c r="AR74" s="6">
        <v>0</v>
      </c>
      <c r="AS74" s="6">
        <v>50382000</v>
      </c>
      <c r="AT74" s="6">
        <v>300000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19780000</v>
      </c>
      <c r="BC74" s="6">
        <v>750000</v>
      </c>
      <c r="BD74" s="6">
        <v>0</v>
      </c>
      <c r="BE74" s="6">
        <v>0</v>
      </c>
      <c r="BF74" s="6">
        <v>4000</v>
      </c>
      <c r="BG74" s="6">
        <v>0</v>
      </c>
      <c r="BH74" s="6">
        <v>0</v>
      </c>
      <c r="BI74" s="6">
        <v>0</v>
      </c>
      <c r="BJ74" s="6">
        <v>0</v>
      </c>
    </row>
    <row r="75" spans="1:62" ht="25.5">
      <c r="A75" s="72" t="s">
        <v>181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</row>
    <row r="76" spans="1:62" ht="12.75">
      <c r="A76" s="68" t="s">
        <v>169</v>
      </c>
      <c r="B76" s="27">
        <f>IF(B40=0,0,B63*100/B40)</f>
        <v>34.60455775953014</v>
      </c>
      <c r="C76" s="27">
        <f aca="true" t="shared" si="40" ref="C76:BJ76">IF(C40=0,0,C63*100/C40)</f>
        <v>0</v>
      </c>
      <c r="D76" s="27">
        <f t="shared" si="40"/>
        <v>0</v>
      </c>
      <c r="E76" s="27">
        <f t="shared" si="40"/>
        <v>0</v>
      </c>
      <c r="F76" s="27">
        <f t="shared" si="40"/>
        <v>12.144237275258035</v>
      </c>
      <c r="G76" s="27">
        <f t="shared" si="40"/>
        <v>0</v>
      </c>
      <c r="H76" s="27">
        <f t="shared" si="40"/>
        <v>1.9361285730431197</v>
      </c>
      <c r="I76" s="27">
        <f t="shared" si="40"/>
        <v>92.17086313142482</v>
      </c>
      <c r="J76" s="27">
        <f t="shared" si="40"/>
        <v>0</v>
      </c>
      <c r="K76" s="27">
        <f t="shared" si="40"/>
        <v>18.3492972219164</v>
      </c>
      <c r="L76" s="27">
        <f t="shared" si="40"/>
        <v>0</v>
      </c>
      <c r="M76" s="27">
        <f t="shared" si="40"/>
        <v>0</v>
      </c>
      <c r="N76" s="27">
        <f t="shared" si="40"/>
        <v>36.34854596225989</v>
      </c>
      <c r="O76" s="27">
        <f t="shared" si="40"/>
        <v>0</v>
      </c>
      <c r="P76" s="27">
        <f t="shared" si="40"/>
        <v>1.1605236282610714</v>
      </c>
      <c r="Q76" s="27">
        <f t="shared" si="40"/>
        <v>97.08248879061483</v>
      </c>
      <c r="R76" s="27">
        <f t="shared" si="40"/>
        <v>11.885306789481504</v>
      </c>
      <c r="S76" s="27">
        <f t="shared" si="40"/>
        <v>13.288815800401986</v>
      </c>
      <c r="T76" s="27">
        <f t="shared" si="40"/>
        <v>43.02275654787462</v>
      </c>
      <c r="U76" s="27">
        <f t="shared" si="40"/>
        <v>0</v>
      </c>
      <c r="V76" s="27">
        <f t="shared" si="40"/>
        <v>0</v>
      </c>
      <c r="W76" s="27">
        <f t="shared" si="40"/>
        <v>89.61325101074999</v>
      </c>
      <c r="X76" s="27">
        <f t="shared" si="40"/>
        <v>28.679933426257364</v>
      </c>
      <c r="Y76" s="27">
        <f t="shared" si="40"/>
        <v>4.649369107043816</v>
      </c>
      <c r="Z76" s="27">
        <f t="shared" si="40"/>
        <v>0</v>
      </c>
      <c r="AA76" s="27">
        <f t="shared" si="40"/>
        <v>25.167642413294114</v>
      </c>
      <c r="AB76" s="27">
        <f t="shared" si="40"/>
        <v>98.66407766990291</v>
      </c>
      <c r="AC76" s="27">
        <f t="shared" si="40"/>
        <v>37.32845381516428</v>
      </c>
      <c r="AD76" s="27">
        <f t="shared" si="40"/>
        <v>40.16748233434127</v>
      </c>
      <c r="AE76" s="27">
        <f t="shared" si="40"/>
        <v>0</v>
      </c>
      <c r="AF76" s="27">
        <f t="shared" si="40"/>
        <v>87.63782895012538</v>
      </c>
      <c r="AG76" s="27">
        <f t="shared" si="40"/>
        <v>47.55668018768358</v>
      </c>
      <c r="AH76" s="27">
        <f t="shared" si="40"/>
        <v>26.89412767166087</v>
      </c>
      <c r="AI76" s="27">
        <f t="shared" si="40"/>
        <v>40.07777316672046</v>
      </c>
      <c r="AJ76" s="27">
        <f t="shared" si="40"/>
        <v>1.1488730599711738</v>
      </c>
      <c r="AK76" s="27">
        <f t="shared" si="40"/>
        <v>32.110975293551135</v>
      </c>
      <c r="AL76" s="27">
        <f t="shared" si="40"/>
        <v>99.07009730107711</v>
      </c>
      <c r="AM76" s="27">
        <f t="shared" si="40"/>
        <v>0</v>
      </c>
      <c r="AN76" s="27">
        <f t="shared" si="40"/>
        <v>25.66863006521342</v>
      </c>
      <c r="AO76" s="27">
        <f t="shared" si="40"/>
        <v>0</v>
      </c>
      <c r="AP76" s="27">
        <f t="shared" si="40"/>
        <v>0</v>
      </c>
      <c r="AQ76" s="27">
        <f t="shared" si="40"/>
        <v>14.818652849740932</v>
      </c>
      <c r="AR76" s="27">
        <f t="shared" si="40"/>
        <v>79.27018356445774</v>
      </c>
      <c r="AS76" s="27">
        <f t="shared" si="40"/>
        <v>0</v>
      </c>
      <c r="AT76" s="27">
        <f t="shared" si="40"/>
        <v>52.3454211944896</v>
      </c>
      <c r="AU76" s="27">
        <f t="shared" si="40"/>
        <v>0</v>
      </c>
      <c r="AV76" s="27">
        <f t="shared" si="40"/>
        <v>8.88979173317082</v>
      </c>
      <c r="AW76" s="27">
        <f t="shared" si="40"/>
        <v>50.90827462356679</v>
      </c>
      <c r="AX76" s="27">
        <f t="shared" si="40"/>
        <v>0</v>
      </c>
      <c r="AY76" s="27">
        <f t="shared" si="40"/>
        <v>98.4393209640421</v>
      </c>
      <c r="AZ76" s="27">
        <f t="shared" si="40"/>
        <v>3.166406858924396</v>
      </c>
      <c r="BA76" s="27">
        <f t="shared" si="40"/>
        <v>30.462847755048344</v>
      </c>
      <c r="BB76" s="27">
        <f t="shared" si="40"/>
        <v>14.533240751207066</v>
      </c>
      <c r="BC76" s="27">
        <f t="shared" si="40"/>
        <v>33.053648614289344</v>
      </c>
      <c r="BD76" s="27">
        <f t="shared" si="40"/>
        <v>94.64296758295639</v>
      </c>
      <c r="BE76" s="27">
        <f t="shared" si="40"/>
        <v>0</v>
      </c>
      <c r="BF76" s="27">
        <f t="shared" si="40"/>
        <v>0</v>
      </c>
      <c r="BG76" s="27">
        <f t="shared" si="40"/>
        <v>12.379171385677035</v>
      </c>
      <c r="BH76" s="27">
        <f t="shared" si="40"/>
        <v>0</v>
      </c>
      <c r="BI76" s="27">
        <f t="shared" si="40"/>
        <v>0</v>
      </c>
      <c r="BJ76" s="27">
        <f t="shared" si="40"/>
        <v>91.06472813660857</v>
      </c>
    </row>
    <row r="77" spans="1:62" ht="12.75">
      <c r="A77" s="70" t="s">
        <v>182</v>
      </c>
      <c r="B77" s="16">
        <f>IF(B40=0,0,B64*100/B40)</f>
        <v>10.524719503847859</v>
      </c>
      <c r="C77" s="16">
        <f aca="true" t="shared" si="41" ref="C77:BJ77">IF(C40=0,0,C64*100/C40)</f>
        <v>0</v>
      </c>
      <c r="D77" s="16">
        <f t="shared" si="41"/>
        <v>0</v>
      </c>
      <c r="E77" s="16">
        <f t="shared" si="41"/>
        <v>0</v>
      </c>
      <c r="F77" s="16">
        <f t="shared" si="41"/>
        <v>11.501506054561927</v>
      </c>
      <c r="G77" s="16">
        <f t="shared" si="41"/>
        <v>0</v>
      </c>
      <c r="H77" s="16">
        <f t="shared" si="41"/>
        <v>0.6474373785710533</v>
      </c>
      <c r="I77" s="16">
        <f t="shared" si="41"/>
        <v>0</v>
      </c>
      <c r="J77" s="16">
        <f t="shared" si="41"/>
        <v>0</v>
      </c>
      <c r="K77" s="16">
        <f t="shared" si="41"/>
        <v>18.3492972219164</v>
      </c>
      <c r="L77" s="16">
        <f t="shared" si="41"/>
        <v>0</v>
      </c>
      <c r="M77" s="16">
        <f t="shared" si="41"/>
        <v>0</v>
      </c>
      <c r="N77" s="16">
        <f t="shared" si="41"/>
        <v>18.757227879163963</v>
      </c>
      <c r="O77" s="16">
        <f t="shared" si="41"/>
        <v>0</v>
      </c>
      <c r="P77" s="16">
        <f t="shared" si="41"/>
        <v>0</v>
      </c>
      <c r="Q77" s="16">
        <f t="shared" si="41"/>
        <v>0</v>
      </c>
      <c r="R77" s="16">
        <f t="shared" si="41"/>
        <v>11.885306789481504</v>
      </c>
      <c r="S77" s="16">
        <f t="shared" si="41"/>
        <v>13.288815800401986</v>
      </c>
      <c r="T77" s="16">
        <f t="shared" si="41"/>
        <v>43.02275654787462</v>
      </c>
      <c r="U77" s="16">
        <f t="shared" si="41"/>
        <v>0</v>
      </c>
      <c r="V77" s="16">
        <f t="shared" si="41"/>
        <v>0</v>
      </c>
      <c r="W77" s="16">
        <f t="shared" si="41"/>
        <v>0</v>
      </c>
      <c r="X77" s="16">
        <f t="shared" si="41"/>
        <v>25.407960492017477</v>
      </c>
      <c r="Y77" s="16">
        <f t="shared" si="41"/>
        <v>4.619037714919578</v>
      </c>
      <c r="Z77" s="16">
        <f t="shared" si="41"/>
        <v>0</v>
      </c>
      <c r="AA77" s="16">
        <f t="shared" si="41"/>
        <v>25.167642413294114</v>
      </c>
      <c r="AB77" s="16">
        <f t="shared" si="41"/>
        <v>0</v>
      </c>
      <c r="AC77" s="16">
        <f t="shared" si="41"/>
        <v>8.389314320616972</v>
      </c>
      <c r="AD77" s="16">
        <f t="shared" si="41"/>
        <v>40.16748233434127</v>
      </c>
      <c r="AE77" s="16">
        <f t="shared" si="41"/>
        <v>0</v>
      </c>
      <c r="AF77" s="16">
        <f t="shared" si="41"/>
        <v>0</v>
      </c>
      <c r="AG77" s="16">
        <f t="shared" si="41"/>
        <v>47.55668018768358</v>
      </c>
      <c r="AH77" s="16">
        <f t="shared" si="41"/>
        <v>23.96506426187602</v>
      </c>
      <c r="AI77" s="16">
        <f t="shared" si="41"/>
        <v>34.09108375217104</v>
      </c>
      <c r="AJ77" s="16">
        <f t="shared" si="41"/>
        <v>0</v>
      </c>
      <c r="AK77" s="16">
        <f t="shared" si="41"/>
        <v>32.110975293551135</v>
      </c>
      <c r="AL77" s="16">
        <f t="shared" si="41"/>
        <v>0</v>
      </c>
      <c r="AM77" s="16">
        <f t="shared" si="41"/>
        <v>0</v>
      </c>
      <c r="AN77" s="16">
        <f t="shared" si="41"/>
        <v>22.648791234011842</v>
      </c>
      <c r="AO77" s="16">
        <f t="shared" si="41"/>
        <v>0</v>
      </c>
      <c r="AP77" s="16">
        <f t="shared" si="41"/>
        <v>0</v>
      </c>
      <c r="AQ77" s="16">
        <f t="shared" si="41"/>
        <v>0</v>
      </c>
      <c r="AR77" s="16">
        <f t="shared" si="41"/>
        <v>0</v>
      </c>
      <c r="AS77" s="16">
        <f t="shared" si="41"/>
        <v>0</v>
      </c>
      <c r="AT77" s="16">
        <f t="shared" si="41"/>
        <v>5.533124411739539</v>
      </c>
      <c r="AU77" s="16">
        <f t="shared" si="41"/>
        <v>0</v>
      </c>
      <c r="AV77" s="16">
        <f t="shared" si="41"/>
        <v>5.7528684882931955</v>
      </c>
      <c r="AW77" s="16">
        <f t="shared" si="41"/>
        <v>50.90827462356679</v>
      </c>
      <c r="AX77" s="16">
        <f t="shared" si="41"/>
        <v>0</v>
      </c>
      <c r="AY77" s="16">
        <f t="shared" si="41"/>
        <v>0</v>
      </c>
      <c r="AZ77" s="16">
        <f t="shared" si="41"/>
        <v>1.8267731878409976</v>
      </c>
      <c r="BA77" s="16">
        <f t="shared" si="41"/>
        <v>29.982570119554882</v>
      </c>
      <c r="BB77" s="16">
        <f t="shared" si="41"/>
        <v>14.533240751207066</v>
      </c>
      <c r="BC77" s="16">
        <f t="shared" si="41"/>
        <v>33.053648614289344</v>
      </c>
      <c r="BD77" s="16">
        <f t="shared" si="41"/>
        <v>0</v>
      </c>
      <c r="BE77" s="16">
        <f t="shared" si="41"/>
        <v>0</v>
      </c>
      <c r="BF77" s="16">
        <f t="shared" si="41"/>
        <v>0</v>
      </c>
      <c r="BG77" s="16">
        <f t="shared" si="41"/>
        <v>12.379171385677035</v>
      </c>
      <c r="BH77" s="16">
        <f t="shared" si="41"/>
        <v>0</v>
      </c>
      <c r="BI77" s="16">
        <f t="shared" si="41"/>
        <v>0</v>
      </c>
      <c r="BJ77" s="16">
        <f t="shared" si="41"/>
        <v>0</v>
      </c>
    </row>
    <row r="78" spans="1:62" ht="12.75">
      <c r="A78" s="70" t="s">
        <v>183</v>
      </c>
      <c r="B78" s="16">
        <f>IF(B40=0,0,B65*100/B40)</f>
        <v>13.448006476918687</v>
      </c>
      <c r="C78" s="16">
        <f aca="true" t="shared" si="42" ref="C78:BJ78">IF(C40=0,0,C65*100/C40)</f>
        <v>0</v>
      </c>
      <c r="D78" s="16">
        <f t="shared" si="42"/>
        <v>0</v>
      </c>
      <c r="E78" s="16">
        <f t="shared" si="42"/>
        <v>0</v>
      </c>
      <c r="F78" s="16">
        <f t="shared" si="42"/>
        <v>0</v>
      </c>
      <c r="G78" s="16">
        <f t="shared" si="42"/>
        <v>0</v>
      </c>
      <c r="H78" s="16">
        <f t="shared" si="42"/>
        <v>0</v>
      </c>
      <c r="I78" s="16">
        <f t="shared" si="42"/>
        <v>77.85874865108771</v>
      </c>
      <c r="J78" s="16">
        <f t="shared" si="42"/>
        <v>0</v>
      </c>
      <c r="K78" s="16">
        <f t="shared" si="42"/>
        <v>0</v>
      </c>
      <c r="L78" s="16">
        <f t="shared" si="42"/>
        <v>0</v>
      </c>
      <c r="M78" s="16">
        <f t="shared" si="42"/>
        <v>0</v>
      </c>
      <c r="N78" s="16">
        <f t="shared" si="42"/>
        <v>11.724395678785998</v>
      </c>
      <c r="O78" s="16">
        <f t="shared" si="42"/>
        <v>0</v>
      </c>
      <c r="P78" s="16">
        <f t="shared" si="42"/>
        <v>0</v>
      </c>
      <c r="Q78" s="16">
        <f t="shared" si="42"/>
        <v>97.08248879061483</v>
      </c>
      <c r="R78" s="16">
        <f t="shared" si="42"/>
        <v>0</v>
      </c>
      <c r="S78" s="16">
        <f t="shared" si="42"/>
        <v>0</v>
      </c>
      <c r="T78" s="16">
        <f t="shared" si="42"/>
        <v>0</v>
      </c>
      <c r="U78" s="16">
        <f t="shared" si="42"/>
        <v>0</v>
      </c>
      <c r="V78" s="16">
        <f t="shared" si="42"/>
        <v>0</v>
      </c>
      <c r="W78" s="16">
        <f t="shared" si="42"/>
        <v>89.61325101074999</v>
      </c>
      <c r="X78" s="16">
        <f t="shared" si="42"/>
        <v>0</v>
      </c>
      <c r="Y78" s="16">
        <f t="shared" si="42"/>
        <v>0</v>
      </c>
      <c r="Z78" s="16">
        <f t="shared" si="42"/>
        <v>0</v>
      </c>
      <c r="AA78" s="16">
        <f t="shared" si="42"/>
        <v>0</v>
      </c>
      <c r="AB78" s="16">
        <f t="shared" si="42"/>
        <v>73.92174168873198</v>
      </c>
      <c r="AC78" s="16">
        <f t="shared" si="42"/>
        <v>26.042828598143828</v>
      </c>
      <c r="AD78" s="16">
        <f t="shared" si="42"/>
        <v>0</v>
      </c>
      <c r="AE78" s="16">
        <f t="shared" si="42"/>
        <v>0</v>
      </c>
      <c r="AF78" s="16">
        <f t="shared" si="42"/>
        <v>87.63782895012538</v>
      </c>
      <c r="AG78" s="16">
        <f t="shared" si="42"/>
        <v>0</v>
      </c>
      <c r="AH78" s="16">
        <f t="shared" si="42"/>
        <v>0</v>
      </c>
      <c r="AI78" s="16">
        <f t="shared" si="42"/>
        <v>3.1124636879236407</v>
      </c>
      <c r="AJ78" s="16">
        <f t="shared" si="42"/>
        <v>0</v>
      </c>
      <c r="AK78" s="16">
        <f t="shared" si="42"/>
        <v>0</v>
      </c>
      <c r="AL78" s="16">
        <f t="shared" si="42"/>
        <v>99.07009730107711</v>
      </c>
      <c r="AM78" s="16">
        <f t="shared" si="42"/>
        <v>0</v>
      </c>
      <c r="AN78" s="16">
        <f t="shared" si="42"/>
        <v>0</v>
      </c>
      <c r="AO78" s="16">
        <f t="shared" si="42"/>
        <v>0</v>
      </c>
      <c r="AP78" s="16">
        <f t="shared" si="42"/>
        <v>0</v>
      </c>
      <c r="AQ78" s="16">
        <f t="shared" si="42"/>
        <v>0</v>
      </c>
      <c r="AR78" s="16">
        <f t="shared" si="42"/>
        <v>68.56879999048273</v>
      </c>
      <c r="AS78" s="16">
        <f t="shared" si="42"/>
        <v>0</v>
      </c>
      <c r="AT78" s="16">
        <f t="shared" si="42"/>
        <v>28.63297627705998</v>
      </c>
      <c r="AU78" s="16">
        <f t="shared" si="42"/>
        <v>0</v>
      </c>
      <c r="AV78" s="16">
        <f t="shared" si="42"/>
        <v>0</v>
      </c>
      <c r="AW78" s="16">
        <f t="shared" si="42"/>
        <v>0</v>
      </c>
      <c r="AX78" s="16">
        <f t="shared" si="42"/>
        <v>0</v>
      </c>
      <c r="AY78" s="16">
        <f t="shared" si="42"/>
        <v>97.48274741019961</v>
      </c>
      <c r="AZ78" s="16">
        <f t="shared" si="42"/>
        <v>0</v>
      </c>
      <c r="BA78" s="16">
        <f t="shared" si="42"/>
        <v>0</v>
      </c>
      <c r="BB78" s="16">
        <f t="shared" si="42"/>
        <v>0</v>
      </c>
      <c r="BC78" s="16">
        <f t="shared" si="42"/>
        <v>0</v>
      </c>
      <c r="BD78" s="16">
        <f t="shared" si="42"/>
        <v>76.48085870103809</v>
      </c>
      <c r="BE78" s="16">
        <f t="shared" si="42"/>
        <v>0</v>
      </c>
      <c r="BF78" s="16">
        <f t="shared" si="42"/>
        <v>0</v>
      </c>
      <c r="BG78" s="16">
        <f t="shared" si="42"/>
        <v>0</v>
      </c>
      <c r="BH78" s="16">
        <f t="shared" si="42"/>
        <v>0</v>
      </c>
      <c r="BI78" s="16">
        <f t="shared" si="42"/>
        <v>0</v>
      </c>
      <c r="BJ78" s="16">
        <f t="shared" si="42"/>
        <v>1.141366843863869</v>
      </c>
    </row>
    <row r="79" spans="1:62" ht="12.75">
      <c r="A79" s="70" t="s">
        <v>184</v>
      </c>
      <c r="B79" s="16">
        <f>IF(B40=0,0,B66*100/B40)</f>
        <v>9.239421816843702</v>
      </c>
      <c r="C79" s="16">
        <f aca="true" t="shared" si="43" ref="C79:BJ79">IF(C40=0,0,C66*100/C40)</f>
        <v>0</v>
      </c>
      <c r="D79" s="16">
        <f t="shared" si="43"/>
        <v>0</v>
      </c>
      <c r="E79" s="16">
        <f t="shared" si="43"/>
        <v>0</v>
      </c>
      <c r="F79" s="16">
        <f t="shared" si="43"/>
        <v>0</v>
      </c>
      <c r="G79" s="16">
        <f t="shared" si="43"/>
        <v>0</v>
      </c>
      <c r="H79" s="16">
        <f t="shared" si="43"/>
        <v>0.33489195846654013</v>
      </c>
      <c r="I79" s="16">
        <f t="shared" si="43"/>
        <v>14.312114480337117</v>
      </c>
      <c r="J79" s="16">
        <f t="shared" si="43"/>
        <v>0</v>
      </c>
      <c r="K79" s="16">
        <f t="shared" si="43"/>
        <v>0</v>
      </c>
      <c r="L79" s="16">
        <f t="shared" si="43"/>
        <v>0</v>
      </c>
      <c r="M79" s="16">
        <f t="shared" si="43"/>
        <v>0</v>
      </c>
      <c r="N79" s="16">
        <f t="shared" si="43"/>
        <v>5.2040729980537614</v>
      </c>
      <c r="O79" s="16">
        <f t="shared" si="43"/>
        <v>0</v>
      </c>
      <c r="P79" s="16">
        <f t="shared" si="43"/>
        <v>0</v>
      </c>
      <c r="Q79" s="16">
        <f t="shared" si="43"/>
        <v>0</v>
      </c>
      <c r="R79" s="16">
        <f t="shared" si="43"/>
        <v>0</v>
      </c>
      <c r="S79" s="16">
        <f t="shared" si="43"/>
        <v>0</v>
      </c>
      <c r="T79" s="16">
        <f t="shared" si="43"/>
        <v>0</v>
      </c>
      <c r="U79" s="16">
        <f t="shared" si="43"/>
        <v>0</v>
      </c>
      <c r="V79" s="16">
        <f t="shared" si="43"/>
        <v>0</v>
      </c>
      <c r="W79" s="16">
        <f t="shared" si="43"/>
        <v>0</v>
      </c>
      <c r="X79" s="16">
        <f t="shared" si="43"/>
        <v>0</v>
      </c>
      <c r="Y79" s="16">
        <f t="shared" si="43"/>
        <v>0</v>
      </c>
      <c r="Z79" s="16">
        <f t="shared" si="43"/>
        <v>0</v>
      </c>
      <c r="AA79" s="16">
        <f t="shared" si="43"/>
        <v>0</v>
      </c>
      <c r="AB79" s="16">
        <f t="shared" si="43"/>
        <v>24.742335981170932</v>
      </c>
      <c r="AC79" s="16">
        <f t="shared" si="43"/>
        <v>2.8963108964034783</v>
      </c>
      <c r="AD79" s="16">
        <f t="shared" si="43"/>
        <v>0</v>
      </c>
      <c r="AE79" s="16">
        <f t="shared" si="43"/>
        <v>0</v>
      </c>
      <c r="AF79" s="16">
        <f t="shared" si="43"/>
        <v>0</v>
      </c>
      <c r="AG79" s="16">
        <f t="shared" si="43"/>
        <v>0</v>
      </c>
      <c r="AH79" s="16">
        <f t="shared" si="43"/>
        <v>0</v>
      </c>
      <c r="AI79" s="16">
        <f t="shared" si="43"/>
        <v>2.3823796129785895</v>
      </c>
      <c r="AJ79" s="16">
        <f t="shared" si="43"/>
        <v>0</v>
      </c>
      <c r="AK79" s="16">
        <f t="shared" si="43"/>
        <v>0</v>
      </c>
      <c r="AL79" s="16">
        <f t="shared" si="43"/>
        <v>0</v>
      </c>
      <c r="AM79" s="16">
        <f t="shared" si="43"/>
        <v>0</v>
      </c>
      <c r="AN79" s="16">
        <f t="shared" si="43"/>
        <v>0</v>
      </c>
      <c r="AO79" s="16">
        <f t="shared" si="43"/>
        <v>0</v>
      </c>
      <c r="AP79" s="16">
        <f t="shared" si="43"/>
        <v>0</v>
      </c>
      <c r="AQ79" s="16">
        <f t="shared" si="43"/>
        <v>0</v>
      </c>
      <c r="AR79" s="16">
        <f t="shared" si="43"/>
        <v>10.70138357397501</v>
      </c>
      <c r="AS79" s="16">
        <f t="shared" si="43"/>
        <v>0</v>
      </c>
      <c r="AT79" s="16">
        <f t="shared" si="43"/>
        <v>17.78304686831522</v>
      </c>
      <c r="AU79" s="16">
        <f t="shared" si="43"/>
        <v>0</v>
      </c>
      <c r="AV79" s="16">
        <f t="shared" si="43"/>
        <v>3.1369232448776256</v>
      </c>
      <c r="AW79" s="16">
        <f t="shared" si="43"/>
        <v>0</v>
      </c>
      <c r="AX79" s="16">
        <f t="shared" si="43"/>
        <v>0</v>
      </c>
      <c r="AY79" s="16">
        <f t="shared" si="43"/>
        <v>0.8882468714251662</v>
      </c>
      <c r="AZ79" s="16">
        <f t="shared" si="43"/>
        <v>0</v>
      </c>
      <c r="BA79" s="16">
        <f t="shared" si="43"/>
        <v>0</v>
      </c>
      <c r="BB79" s="16">
        <f t="shared" si="43"/>
        <v>0</v>
      </c>
      <c r="BC79" s="16">
        <f t="shared" si="43"/>
        <v>0</v>
      </c>
      <c r="BD79" s="16">
        <f t="shared" si="43"/>
        <v>18.1621088819183</v>
      </c>
      <c r="BE79" s="16">
        <f t="shared" si="43"/>
        <v>0</v>
      </c>
      <c r="BF79" s="16">
        <f t="shared" si="43"/>
        <v>0</v>
      </c>
      <c r="BG79" s="16">
        <f t="shared" si="43"/>
        <v>0</v>
      </c>
      <c r="BH79" s="16">
        <f t="shared" si="43"/>
        <v>0</v>
      </c>
      <c r="BI79" s="16">
        <f t="shared" si="43"/>
        <v>0</v>
      </c>
      <c r="BJ79" s="16">
        <f t="shared" si="43"/>
        <v>89.9233612927447</v>
      </c>
    </row>
    <row r="80" spans="1:62" ht="12.75">
      <c r="A80" s="70" t="s">
        <v>185</v>
      </c>
      <c r="B80" s="16">
        <f>IF(B40=0,0,B67*100/B40)</f>
        <v>1.3924099619198929</v>
      </c>
      <c r="C80" s="16">
        <f aca="true" t="shared" si="44" ref="C80:BJ80">IF(C40=0,0,C67*100/C40)</f>
        <v>0</v>
      </c>
      <c r="D80" s="16">
        <f t="shared" si="44"/>
        <v>0</v>
      </c>
      <c r="E80" s="16">
        <f t="shared" si="44"/>
        <v>0</v>
      </c>
      <c r="F80" s="16">
        <f t="shared" si="44"/>
        <v>0.6427312206961077</v>
      </c>
      <c r="G80" s="16">
        <f t="shared" si="44"/>
        <v>0</v>
      </c>
      <c r="H80" s="16">
        <f t="shared" si="44"/>
        <v>0.9537992360055263</v>
      </c>
      <c r="I80" s="16">
        <f t="shared" si="44"/>
        <v>0</v>
      </c>
      <c r="J80" s="16">
        <f t="shared" si="44"/>
        <v>0</v>
      </c>
      <c r="K80" s="16">
        <f t="shared" si="44"/>
        <v>0</v>
      </c>
      <c r="L80" s="16">
        <f t="shared" si="44"/>
        <v>0</v>
      </c>
      <c r="M80" s="16">
        <f t="shared" si="44"/>
        <v>0</v>
      </c>
      <c r="N80" s="16">
        <f t="shared" si="44"/>
        <v>0.6628494062561702</v>
      </c>
      <c r="O80" s="16">
        <f t="shared" si="44"/>
        <v>0</v>
      </c>
      <c r="P80" s="16">
        <f t="shared" si="44"/>
        <v>1.1605236282610714</v>
      </c>
      <c r="Q80" s="16">
        <f t="shared" si="44"/>
        <v>0</v>
      </c>
      <c r="R80" s="16">
        <f t="shared" si="44"/>
        <v>0</v>
      </c>
      <c r="S80" s="16">
        <f t="shared" si="44"/>
        <v>0</v>
      </c>
      <c r="T80" s="16">
        <f t="shared" si="44"/>
        <v>0</v>
      </c>
      <c r="U80" s="16">
        <f t="shared" si="44"/>
        <v>0</v>
      </c>
      <c r="V80" s="16">
        <f t="shared" si="44"/>
        <v>0</v>
      </c>
      <c r="W80" s="16">
        <f t="shared" si="44"/>
        <v>0</v>
      </c>
      <c r="X80" s="16">
        <f t="shared" si="44"/>
        <v>3.271972934239888</v>
      </c>
      <c r="Y80" s="16">
        <f t="shared" si="44"/>
        <v>0.030331392124237383</v>
      </c>
      <c r="Z80" s="16">
        <f t="shared" si="44"/>
        <v>0</v>
      </c>
      <c r="AA80" s="16">
        <f t="shared" si="44"/>
        <v>0</v>
      </c>
      <c r="AB80" s="16">
        <f t="shared" si="44"/>
        <v>0</v>
      </c>
      <c r="AC80" s="16">
        <f t="shared" si="44"/>
        <v>0</v>
      </c>
      <c r="AD80" s="16">
        <f t="shared" si="44"/>
        <v>0</v>
      </c>
      <c r="AE80" s="16">
        <f t="shared" si="44"/>
        <v>0</v>
      </c>
      <c r="AF80" s="16">
        <f t="shared" si="44"/>
        <v>0</v>
      </c>
      <c r="AG80" s="16">
        <f t="shared" si="44"/>
        <v>0</v>
      </c>
      <c r="AH80" s="16">
        <f t="shared" si="44"/>
        <v>2.929063409784847</v>
      </c>
      <c r="AI80" s="16">
        <f t="shared" si="44"/>
        <v>0.49184611364719266</v>
      </c>
      <c r="AJ80" s="16">
        <f t="shared" si="44"/>
        <v>1.1488730599711738</v>
      </c>
      <c r="AK80" s="16">
        <f t="shared" si="44"/>
        <v>0</v>
      </c>
      <c r="AL80" s="16">
        <f t="shared" si="44"/>
        <v>0</v>
      </c>
      <c r="AM80" s="16">
        <f t="shared" si="44"/>
        <v>0</v>
      </c>
      <c r="AN80" s="16">
        <f t="shared" si="44"/>
        <v>3.0198388312015787</v>
      </c>
      <c r="AO80" s="16">
        <f t="shared" si="44"/>
        <v>0</v>
      </c>
      <c r="AP80" s="16">
        <f t="shared" si="44"/>
        <v>0</v>
      </c>
      <c r="AQ80" s="16">
        <f t="shared" si="44"/>
        <v>14.818652849740932</v>
      </c>
      <c r="AR80" s="16">
        <f t="shared" si="44"/>
        <v>0</v>
      </c>
      <c r="AS80" s="16">
        <f t="shared" si="44"/>
        <v>0</v>
      </c>
      <c r="AT80" s="16">
        <f t="shared" si="44"/>
        <v>0.39627363737486093</v>
      </c>
      <c r="AU80" s="16">
        <f t="shared" si="44"/>
        <v>0</v>
      </c>
      <c r="AV80" s="16">
        <f t="shared" si="44"/>
        <v>0</v>
      </c>
      <c r="AW80" s="16">
        <f t="shared" si="44"/>
        <v>0</v>
      </c>
      <c r="AX80" s="16">
        <f t="shared" si="44"/>
        <v>0</v>
      </c>
      <c r="AY80" s="16">
        <f t="shared" si="44"/>
        <v>0.06832668241732048</v>
      </c>
      <c r="AZ80" s="16">
        <f t="shared" si="44"/>
        <v>1.3396336710833983</v>
      </c>
      <c r="BA80" s="16">
        <f t="shared" si="44"/>
        <v>0.48027763549346236</v>
      </c>
      <c r="BB80" s="16">
        <f t="shared" si="44"/>
        <v>0</v>
      </c>
      <c r="BC80" s="16">
        <f t="shared" si="44"/>
        <v>0</v>
      </c>
      <c r="BD80" s="16">
        <f t="shared" si="44"/>
        <v>0</v>
      </c>
      <c r="BE80" s="16">
        <f t="shared" si="44"/>
        <v>0</v>
      </c>
      <c r="BF80" s="16">
        <f t="shared" si="44"/>
        <v>0</v>
      </c>
      <c r="BG80" s="16">
        <f t="shared" si="44"/>
        <v>0</v>
      </c>
      <c r="BH80" s="16">
        <f t="shared" si="44"/>
        <v>0</v>
      </c>
      <c r="BI80" s="16">
        <f t="shared" si="44"/>
        <v>0</v>
      </c>
      <c r="BJ80" s="16">
        <f t="shared" si="44"/>
        <v>0</v>
      </c>
    </row>
    <row r="81" spans="1:62" ht="12.75">
      <c r="A81" s="67" t="s">
        <v>174</v>
      </c>
      <c r="B81" s="29">
        <f>IF(B40=0,0,B68*100/B40)</f>
        <v>34.82819204912185</v>
      </c>
      <c r="C81" s="29">
        <f aca="true" t="shared" si="45" ref="C81:BJ81">IF(C40=0,0,C68*100/C40)</f>
        <v>96.9134912383222</v>
      </c>
      <c r="D81" s="29">
        <f t="shared" si="45"/>
        <v>95.58516385830822</v>
      </c>
      <c r="E81" s="29">
        <f t="shared" si="45"/>
        <v>0</v>
      </c>
      <c r="F81" s="29">
        <f t="shared" si="45"/>
        <v>74.280785455439</v>
      </c>
      <c r="G81" s="29">
        <f t="shared" si="45"/>
        <v>69.1029900332226</v>
      </c>
      <c r="H81" s="29">
        <f t="shared" si="45"/>
        <v>2.3404172472174887</v>
      </c>
      <c r="I81" s="29">
        <f t="shared" si="45"/>
        <v>0.171434512570839</v>
      </c>
      <c r="J81" s="29">
        <f t="shared" si="45"/>
        <v>44.70617406397223</v>
      </c>
      <c r="K81" s="29">
        <f t="shared" si="45"/>
        <v>68.80619472274212</v>
      </c>
      <c r="L81" s="29">
        <f t="shared" si="45"/>
        <v>74.08858089786081</v>
      </c>
      <c r="M81" s="29">
        <f t="shared" si="45"/>
        <v>99.19793905535045</v>
      </c>
      <c r="N81" s="29">
        <f t="shared" si="45"/>
        <v>46.2797224494401</v>
      </c>
      <c r="O81" s="29">
        <f t="shared" si="45"/>
        <v>87.30635718356562</v>
      </c>
      <c r="P81" s="29">
        <f t="shared" si="45"/>
        <v>87.68529693931235</v>
      </c>
      <c r="Q81" s="29">
        <f t="shared" si="45"/>
        <v>0</v>
      </c>
      <c r="R81" s="29">
        <f t="shared" si="45"/>
        <v>65.71088991234586</v>
      </c>
      <c r="S81" s="29">
        <f t="shared" si="45"/>
        <v>64.8394544941114</v>
      </c>
      <c r="T81" s="29">
        <f t="shared" si="45"/>
        <v>51.4813224559897</v>
      </c>
      <c r="U81" s="29">
        <f t="shared" si="45"/>
        <v>95.272399246693</v>
      </c>
      <c r="V81" s="29">
        <f t="shared" si="45"/>
        <v>40.30821393773752</v>
      </c>
      <c r="W81" s="29">
        <f t="shared" si="45"/>
        <v>0.7242924750054847</v>
      </c>
      <c r="X81" s="29">
        <f t="shared" si="45"/>
        <v>26.81959868161304</v>
      </c>
      <c r="Y81" s="29">
        <f t="shared" si="45"/>
        <v>39.147427897947864</v>
      </c>
      <c r="Z81" s="29">
        <f t="shared" si="45"/>
        <v>65.5457552370452</v>
      </c>
      <c r="AA81" s="29">
        <f t="shared" si="45"/>
        <v>44.69171766085633</v>
      </c>
      <c r="AB81" s="29">
        <f t="shared" si="45"/>
        <v>0.0037658134745513386</v>
      </c>
      <c r="AC81" s="29">
        <f t="shared" si="45"/>
        <v>30.635742239216356</v>
      </c>
      <c r="AD81" s="29">
        <f t="shared" si="45"/>
        <v>14.861968463706269</v>
      </c>
      <c r="AE81" s="29">
        <f t="shared" si="45"/>
        <v>0</v>
      </c>
      <c r="AF81" s="29">
        <f t="shared" si="45"/>
        <v>0.25526407344934415</v>
      </c>
      <c r="AG81" s="29">
        <f t="shared" si="45"/>
        <v>33.674961535038086</v>
      </c>
      <c r="AH81" s="29">
        <f t="shared" si="45"/>
        <v>51.035823333096644</v>
      </c>
      <c r="AI81" s="29">
        <f t="shared" si="45"/>
        <v>55.218948371528256</v>
      </c>
      <c r="AJ81" s="29">
        <f t="shared" si="45"/>
        <v>96.92937563971341</v>
      </c>
      <c r="AK81" s="29">
        <f t="shared" si="45"/>
        <v>21.58758380560803</v>
      </c>
      <c r="AL81" s="29">
        <f t="shared" si="45"/>
        <v>0.43326592316830426</v>
      </c>
      <c r="AM81" s="29">
        <f t="shared" si="45"/>
        <v>99.0583179458562</v>
      </c>
      <c r="AN81" s="29">
        <f t="shared" si="45"/>
        <v>0</v>
      </c>
      <c r="AO81" s="29">
        <f t="shared" si="45"/>
        <v>97.44005461216827</v>
      </c>
      <c r="AP81" s="29">
        <f t="shared" si="45"/>
        <v>21.88183807439825</v>
      </c>
      <c r="AQ81" s="29">
        <f t="shared" si="45"/>
        <v>56.373056994818654</v>
      </c>
      <c r="AR81" s="29">
        <f t="shared" si="45"/>
        <v>20.729816435542265</v>
      </c>
      <c r="AS81" s="29">
        <f t="shared" si="45"/>
        <v>0</v>
      </c>
      <c r="AT81" s="29">
        <f t="shared" si="45"/>
        <v>9.577838445851516</v>
      </c>
      <c r="AU81" s="29">
        <f t="shared" si="45"/>
        <v>100</v>
      </c>
      <c r="AV81" s="29">
        <f t="shared" si="45"/>
        <v>53.94144041435025</v>
      </c>
      <c r="AW81" s="29">
        <f t="shared" si="45"/>
        <v>14.173228346456693</v>
      </c>
      <c r="AX81" s="29">
        <f t="shared" si="45"/>
        <v>94.9840552750465</v>
      </c>
      <c r="AY81" s="29">
        <f t="shared" si="45"/>
        <v>0.03318724574555566</v>
      </c>
      <c r="AZ81" s="29">
        <f t="shared" si="45"/>
        <v>86.08485970381918</v>
      </c>
      <c r="BA81" s="29">
        <f t="shared" si="45"/>
        <v>49.39523121113931</v>
      </c>
      <c r="BB81" s="29">
        <f t="shared" si="45"/>
        <v>51.9757133399002</v>
      </c>
      <c r="BC81" s="29">
        <f t="shared" si="45"/>
        <v>58.07017543859649</v>
      </c>
      <c r="BD81" s="29">
        <f t="shared" si="45"/>
        <v>0.4372669030517526</v>
      </c>
      <c r="BE81" s="29">
        <f t="shared" si="45"/>
        <v>98.19641741777708</v>
      </c>
      <c r="BF81" s="29">
        <f t="shared" si="45"/>
        <v>3.1492553222414945</v>
      </c>
      <c r="BG81" s="29">
        <f t="shared" si="45"/>
        <v>57.33136671319831</v>
      </c>
      <c r="BH81" s="29">
        <f t="shared" si="45"/>
        <v>72.82795585885273</v>
      </c>
      <c r="BI81" s="29">
        <f t="shared" si="45"/>
        <v>87.27404551901945</v>
      </c>
      <c r="BJ81" s="29">
        <f t="shared" si="45"/>
        <v>8.087399350806844</v>
      </c>
    </row>
    <row r="82" spans="1:62" ht="12.75">
      <c r="A82" s="70" t="s">
        <v>186</v>
      </c>
      <c r="B82" s="16">
        <f>IF(B40=0,0,B69*100/B40)</f>
        <v>3.814731651059519</v>
      </c>
      <c r="C82" s="16">
        <f aca="true" t="shared" si="46" ref="C82:BJ82">IF(C40=0,0,C69*100/C40)</f>
        <v>46.31913402698197</v>
      </c>
      <c r="D82" s="16">
        <f t="shared" si="46"/>
        <v>0.5048831260291848</v>
      </c>
      <c r="E82" s="16">
        <f t="shared" si="46"/>
        <v>0</v>
      </c>
      <c r="F82" s="16">
        <f t="shared" si="46"/>
        <v>0.6765591796801134</v>
      </c>
      <c r="G82" s="16">
        <f t="shared" si="46"/>
        <v>42.74640088593577</v>
      </c>
      <c r="H82" s="16">
        <f t="shared" si="46"/>
        <v>0.4972870077960644</v>
      </c>
      <c r="I82" s="16">
        <f t="shared" si="46"/>
        <v>0.171434512570839</v>
      </c>
      <c r="J82" s="16">
        <f t="shared" si="46"/>
        <v>0</v>
      </c>
      <c r="K82" s="16">
        <f t="shared" si="46"/>
        <v>0</v>
      </c>
      <c r="L82" s="16">
        <f t="shared" si="46"/>
        <v>0</v>
      </c>
      <c r="M82" s="16">
        <f t="shared" si="46"/>
        <v>29.813301780110987</v>
      </c>
      <c r="N82" s="16">
        <f t="shared" si="46"/>
        <v>1.2058217922319692</v>
      </c>
      <c r="O82" s="16">
        <f t="shared" si="46"/>
        <v>0</v>
      </c>
      <c r="P82" s="16">
        <f t="shared" si="46"/>
        <v>0.5028935722464642</v>
      </c>
      <c r="Q82" s="16">
        <f t="shared" si="46"/>
        <v>0</v>
      </c>
      <c r="R82" s="16">
        <f t="shared" si="46"/>
        <v>4.456990046055564</v>
      </c>
      <c r="S82" s="16">
        <f t="shared" si="46"/>
        <v>0</v>
      </c>
      <c r="T82" s="16">
        <f t="shared" si="46"/>
        <v>0</v>
      </c>
      <c r="U82" s="16">
        <f t="shared" si="46"/>
        <v>95.272399246693</v>
      </c>
      <c r="V82" s="16">
        <f t="shared" si="46"/>
        <v>10.097481466577616</v>
      </c>
      <c r="W82" s="16">
        <f t="shared" si="46"/>
        <v>0</v>
      </c>
      <c r="X82" s="16">
        <f t="shared" si="46"/>
        <v>0.6980208926378427</v>
      </c>
      <c r="Y82" s="16">
        <f t="shared" si="46"/>
        <v>0</v>
      </c>
      <c r="Z82" s="16">
        <f t="shared" si="46"/>
        <v>0</v>
      </c>
      <c r="AA82" s="16">
        <f t="shared" si="46"/>
        <v>9.57335124041199</v>
      </c>
      <c r="AB82" s="16">
        <f t="shared" si="46"/>
        <v>0.0037658134745513386</v>
      </c>
      <c r="AC82" s="16">
        <f t="shared" si="46"/>
        <v>10.30413911041159</v>
      </c>
      <c r="AD82" s="16">
        <f t="shared" si="46"/>
        <v>0</v>
      </c>
      <c r="AE82" s="16">
        <f t="shared" si="46"/>
        <v>0</v>
      </c>
      <c r="AF82" s="16">
        <f t="shared" si="46"/>
        <v>0.25526407344934415</v>
      </c>
      <c r="AG82" s="16">
        <f t="shared" si="46"/>
        <v>0</v>
      </c>
      <c r="AH82" s="16">
        <f t="shared" si="46"/>
        <v>47.48544344244834</v>
      </c>
      <c r="AI82" s="16">
        <f t="shared" si="46"/>
        <v>0.06148076420589908</v>
      </c>
      <c r="AJ82" s="16">
        <f t="shared" si="46"/>
        <v>96.92937563971341</v>
      </c>
      <c r="AK82" s="16">
        <f t="shared" si="46"/>
        <v>0</v>
      </c>
      <c r="AL82" s="16">
        <f t="shared" si="46"/>
        <v>0.43326592316830426</v>
      </c>
      <c r="AM82" s="16">
        <f t="shared" si="46"/>
        <v>99.0583179458562</v>
      </c>
      <c r="AN82" s="16">
        <f t="shared" si="46"/>
        <v>0</v>
      </c>
      <c r="AO82" s="16">
        <f t="shared" si="46"/>
        <v>0</v>
      </c>
      <c r="AP82" s="16">
        <f t="shared" si="46"/>
        <v>0</v>
      </c>
      <c r="AQ82" s="16">
        <f t="shared" si="46"/>
        <v>0</v>
      </c>
      <c r="AR82" s="16">
        <f t="shared" si="46"/>
        <v>20.729816435542265</v>
      </c>
      <c r="AS82" s="16">
        <f t="shared" si="46"/>
        <v>0</v>
      </c>
      <c r="AT82" s="16">
        <f t="shared" si="46"/>
        <v>0</v>
      </c>
      <c r="AU82" s="16">
        <f t="shared" si="46"/>
        <v>0</v>
      </c>
      <c r="AV82" s="16">
        <f t="shared" si="46"/>
        <v>0</v>
      </c>
      <c r="AW82" s="16">
        <f t="shared" si="46"/>
        <v>0</v>
      </c>
      <c r="AX82" s="16">
        <f t="shared" si="46"/>
        <v>94.9840552750465</v>
      </c>
      <c r="AY82" s="16">
        <f t="shared" si="46"/>
        <v>0.03318724574555566</v>
      </c>
      <c r="AZ82" s="16">
        <f t="shared" si="46"/>
        <v>30.961369836321122</v>
      </c>
      <c r="BA82" s="16">
        <f t="shared" si="46"/>
        <v>5.540748040317369</v>
      </c>
      <c r="BB82" s="16">
        <f t="shared" si="46"/>
        <v>1.259547531771279</v>
      </c>
      <c r="BC82" s="16">
        <f t="shared" si="46"/>
        <v>0</v>
      </c>
      <c r="BD82" s="16">
        <f t="shared" si="46"/>
        <v>0</v>
      </c>
      <c r="BE82" s="16">
        <f t="shared" si="46"/>
        <v>98.19641741777708</v>
      </c>
      <c r="BF82" s="16">
        <f t="shared" si="46"/>
        <v>3.1492553222414945</v>
      </c>
      <c r="BG82" s="16">
        <f t="shared" si="46"/>
        <v>13.609186925487924</v>
      </c>
      <c r="BH82" s="16">
        <f t="shared" si="46"/>
        <v>0</v>
      </c>
      <c r="BI82" s="16">
        <f t="shared" si="46"/>
        <v>0.9458479681809865</v>
      </c>
      <c r="BJ82" s="16">
        <f t="shared" si="46"/>
        <v>8.087399350806844</v>
      </c>
    </row>
    <row r="83" spans="1:62" ht="12.75">
      <c r="A83" s="70" t="s">
        <v>187</v>
      </c>
      <c r="B83" s="16">
        <f>IF(B40=0,0,B70*100/B40)</f>
        <v>31.013460398062332</v>
      </c>
      <c r="C83" s="16">
        <f aca="true" t="shared" si="47" ref="C83:BJ83">IF(C40=0,0,C70*100/C40)</f>
        <v>50.59435721134022</v>
      </c>
      <c r="D83" s="16">
        <f t="shared" si="47"/>
        <v>95.08028073227904</v>
      </c>
      <c r="E83" s="16">
        <f t="shared" si="47"/>
        <v>0</v>
      </c>
      <c r="F83" s="16">
        <f t="shared" si="47"/>
        <v>73.60422627575889</v>
      </c>
      <c r="G83" s="16">
        <f t="shared" si="47"/>
        <v>26.356589147286822</v>
      </c>
      <c r="H83" s="16">
        <f t="shared" si="47"/>
        <v>1.8431302394214242</v>
      </c>
      <c r="I83" s="16">
        <f t="shared" si="47"/>
        <v>0</v>
      </c>
      <c r="J83" s="16">
        <f t="shared" si="47"/>
        <v>44.70617406397223</v>
      </c>
      <c r="K83" s="16">
        <f t="shared" si="47"/>
        <v>68.80619472274212</v>
      </c>
      <c r="L83" s="16">
        <f t="shared" si="47"/>
        <v>74.08858089786081</v>
      </c>
      <c r="M83" s="16">
        <f t="shared" si="47"/>
        <v>69.38463727523946</v>
      </c>
      <c r="N83" s="16">
        <f t="shared" si="47"/>
        <v>45.073900657208135</v>
      </c>
      <c r="O83" s="16">
        <f t="shared" si="47"/>
        <v>87.30635718356562</v>
      </c>
      <c r="P83" s="16">
        <f t="shared" si="47"/>
        <v>87.18240336706589</v>
      </c>
      <c r="Q83" s="16">
        <f t="shared" si="47"/>
        <v>0</v>
      </c>
      <c r="R83" s="16">
        <f t="shared" si="47"/>
        <v>61.2538998662903</v>
      </c>
      <c r="S83" s="16">
        <f t="shared" si="47"/>
        <v>64.8394544941114</v>
      </c>
      <c r="T83" s="16">
        <f t="shared" si="47"/>
        <v>51.4813224559897</v>
      </c>
      <c r="U83" s="16">
        <f t="shared" si="47"/>
        <v>0</v>
      </c>
      <c r="V83" s="16">
        <f t="shared" si="47"/>
        <v>30.210732471159904</v>
      </c>
      <c r="W83" s="16">
        <f t="shared" si="47"/>
        <v>0.7242924750054847</v>
      </c>
      <c r="X83" s="16">
        <f t="shared" si="47"/>
        <v>26.121577788975195</v>
      </c>
      <c r="Y83" s="16">
        <f t="shared" si="47"/>
        <v>39.147427897947864</v>
      </c>
      <c r="Z83" s="16">
        <f t="shared" si="47"/>
        <v>65.5457552370452</v>
      </c>
      <c r="AA83" s="16">
        <f t="shared" si="47"/>
        <v>35.11836642044433</v>
      </c>
      <c r="AB83" s="16">
        <f t="shared" si="47"/>
        <v>0</v>
      </c>
      <c r="AC83" s="16">
        <f t="shared" si="47"/>
        <v>20.331603128804762</v>
      </c>
      <c r="AD83" s="16">
        <f t="shared" si="47"/>
        <v>14.861968463706269</v>
      </c>
      <c r="AE83" s="16">
        <f t="shared" si="47"/>
        <v>0</v>
      </c>
      <c r="AF83" s="16">
        <f t="shared" si="47"/>
        <v>0</v>
      </c>
      <c r="AG83" s="16">
        <f t="shared" si="47"/>
        <v>33.674961535038086</v>
      </c>
      <c r="AH83" s="16">
        <f t="shared" si="47"/>
        <v>3.5503798906482995</v>
      </c>
      <c r="AI83" s="16">
        <f t="shared" si="47"/>
        <v>55.15746760732236</v>
      </c>
      <c r="AJ83" s="16">
        <f t="shared" si="47"/>
        <v>0</v>
      </c>
      <c r="AK83" s="16">
        <f t="shared" si="47"/>
        <v>21.58758380560803</v>
      </c>
      <c r="AL83" s="16">
        <f t="shared" si="47"/>
        <v>0</v>
      </c>
      <c r="AM83" s="16">
        <f t="shared" si="47"/>
        <v>0</v>
      </c>
      <c r="AN83" s="16">
        <f t="shared" si="47"/>
        <v>0</v>
      </c>
      <c r="AO83" s="16">
        <f t="shared" si="47"/>
        <v>97.44005461216827</v>
      </c>
      <c r="AP83" s="16">
        <f t="shared" si="47"/>
        <v>21.88183807439825</v>
      </c>
      <c r="AQ83" s="16">
        <f t="shared" si="47"/>
        <v>56.373056994818654</v>
      </c>
      <c r="AR83" s="16">
        <f t="shared" si="47"/>
        <v>0</v>
      </c>
      <c r="AS83" s="16">
        <f t="shared" si="47"/>
        <v>0</v>
      </c>
      <c r="AT83" s="16">
        <f t="shared" si="47"/>
        <v>9.577838445851516</v>
      </c>
      <c r="AU83" s="16">
        <f t="shared" si="47"/>
        <v>100</v>
      </c>
      <c r="AV83" s="16">
        <f t="shared" si="47"/>
        <v>53.94144041435025</v>
      </c>
      <c r="AW83" s="16">
        <f t="shared" si="47"/>
        <v>14.173228346456693</v>
      </c>
      <c r="AX83" s="16">
        <f t="shared" si="47"/>
        <v>0</v>
      </c>
      <c r="AY83" s="16">
        <f t="shared" si="47"/>
        <v>0</v>
      </c>
      <c r="AZ83" s="16">
        <f t="shared" si="47"/>
        <v>55.12348986749805</v>
      </c>
      <c r="BA83" s="16">
        <f t="shared" si="47"/>
        <v>43.85448317082194</v>
      </c>
      <c r="BB83" s="16">
        <f t="shared" si="47"/>
        <v>50.71616580812893</v>
      </c>
      <c r="BC83" s="16">
        <f t="shared" si="47"/>
        <v>58.07017543859649</v>
      </c>
      <c r="BD83" s="16">
        <f t="shared" si="47"/>
        <v>0.4372669030517526</v>
      </c>
      <c r="BE83" s="16">
        <f t="shared" si="47"/>
        <v>0</v>
      </c>
      <c r="BF83" s="16">
        <f t="shared" si="47"/>
        <v>0</v>
      </c>
      <c r="BG83" s="16">
        <f t="shared" si="47"/>
        <v>43.72217978771038</v>
      </c>
      <c r="BH83" s="16">
        <f t="shared" si="47"/>
        <v>72.82795585885273</v>
      </c>
      <c r="BI83" s="16">
        <f t="shared" si="47"/>
        <v>86.32819755083847</v>
      </c>
      <c r="BJ83" s="16">
        <f t="shared" si="47"/>
        <v>0</v>
      </c>
    </row>
    <row r="84" spans="1:62" ht="12.75">
      <c r="A84" s="70" t="s">
        <v>188</v>
      </c>
      <c r="B84" s="16">
        <f>IF(B40=0,0,B71*100/B40)</f>
        <v>0</v>
      </c>
      <c r="C84" s="16">
        <f aca="true" t="shared" si="48" ref="C84:BJ84">IF(C40=0,0,C71*100/C40)</f>
        <v>0</v>
      </c>
      <c r="D84" s="16">
        <f t="shared" si="48"/>
        <v>0</v>
      </c>
      <c r="E84" s="16">
        <f t="shared" si="48"/>
        <v>0</v>
      </c>
      <c r="F84" s="16">
        <f t="shared" si="48"/>
        <v>0</v>
      </c>
      <c r="G84" s="16">
        <f t="shared" si="48"/>
        <v>0</v>
      </c>
      <c r="H84" s="16">
        <f t="shared" si="48"/>
        <v>0</v>
      </c>
      <c r="I84" s="16">
        <f t="shared" si="48"/>
        <v>0</v>
      </c>
      <c r="J84" s="16">
        <f t="shared" si="48"/>
        <v>0</v>
      </c>
      <c r="K84" s="16">
        <f t="shared" si="48"/>
        <v>0</v>
      </c>
      <c r="L84" s="16">
        <f t="shared" si="48"/>
        <v>0</v>
      </c>
      <c r="M84" s="16">
        <f t="shared" si="48"/>
        <v>0</v>
      </c>
      <c r="N84" s="16">
        <f t="shared" si="48"/>
        <v>0</v>
      </c>
      <c r="O84" s="16">
        <f t="shared" si="48"/>
        <v>0</v>
      </c>
      <c r="P84" s="16">
        <f t="shared" si="48"/>
        <v>0</v>
      </c>
      <c r="Q84" s="16">
        <f t="shared" si="48"/>
        <v>0</v>
      </c>
      <c r="R84" s="16">
        <f t="shared" si="48"/>
        <v>0</v>
      </c>
      <c r="S84" s="16">
        <f t="shared" si="48"/>
        <v>0</v>
      </c>
      <c r="T84" s="16">
        <f t="shared" si="48"/>
        <v>0</v>
      </c>
      <c r="U84" s="16">
        <f t="shared" si="48"/>
        <v>0</v>
      </c>
      <c r="V84" s="16">
        <f t="shared" si="48"/>
        <v>0</v>
      </c>
      <c r="W84" s="16">
        <f t="shared" si="48"/>
        <v>0</v>
      </c>
      <c r="X84" s="16">
        <f t="shared" si="48"/>
        <v>0</v>
      </c>
      <c r="Y84" s="16">
        <f t="shared" si="48"/>
        <v>0</v>
      </c>
      <c r="Z84" s="16">
        <f t="shared" si="48"/>
        <v>0</v>
      </c>
      <c r="AA84" s="16">
        <f t="shared" si="48"/>
        <v>0</v>
      </c>
      <c r="AB84" s="16">
        <f t="shared" si="48"/>
        <v>0</v>
      </c>
      <c r="AC84" s="16">
        <f t="shared" si="48"/>
        <v>0</v>
      </c>
      <c r="AD84" s="16">
        <f t="shared" si="48"/>
        <v>0</v>
      </c>
      <c r="AE84" s="16">
        <f t="shared" si="48"/>
        <v>0</v>
      </c>
      <c r="AF84" s="16">
        <f t="shared" si="48"/>
        <v>0</v>
      </c>
      <c r="AG84" s="16">
        <f t="shared" si="48"/>
        <v>0</v>
      </c>
      <c r="AH84" s="16">
        <f t="shared" si="48"/>
        <v>0</v>
      </c>
      <c r="AI84" s="16">
        <f t="shared" si="48"/>
        <v>0</v>
      </c>
      <c r="AJ84" s="16">
        <f t="shared" si="48"/>
        <v>0</v>
      </c>
      <c r="AK84" s="16">
        <f t="shared" si="48"/>
        <v>0</v>
      </c>
      <c r="AL84" s="16">
        <f t="shared" si="48"/>
        <v>0</v>
      </c>
      <c r="AM84" s="16">
        <f t="shared" si="48"/>
        <v>0</v>
      </c>
      <c r="AN84" s="16">
        <f t="shared" si="48"/>
        <v>0</v>
      </c>
      <c r="AO84" s="16">
        <f t="shared" si="48"/>
        <v>0</v>
      </c>
      <c r="AP84" s="16">
        <f t="shared" si="48"/>
        <v>0</v>
      </c>
      <c r="AQ84" s="16">
        <f t="shared" si="48"/>
        <v>0</v>
      </c>
      <c r="AR84" s="16">
        <f t="shared" si="48"/>
        <v>0</v>
      </c>
      <c r="AS84" s="16">
        <f t="shared" si="48"/>
        <v>0</v>
      </c>
      <c r="AT84" s="16">
        <f t="shared" si="48"/>
        <v>0</v>
      </c>
      <c r="AU84" s="16">
        <f t="shared" si="48"/>
        <v>0</v>
      </c>
      <c r="AV84" s="16">
        <f t="shared" si="48"/>
        <v>0</v>
      </c>
      <c r="AW84" s="16">
        <f t="shared" si="48"/>
        <v>0</v>
      </c>
      <c r="AX84" s="16">
        <f t="shared" si="48"/>
        <v>0</v>
      </c>
      <c r="AY84" s="16">
        <f t="shared" si="48"/>
        <v>0</v>
      </c>
      <c r="AZ84" s="16">
        <f t="shared" si="48"/>
        <v>0</v>
      </c>
      <c r="BA84" s="16">
        <f t="shared" si="48"/>
        <v>0</v>
      </c>
      <c r="BB84" s="16">
        <f t="shared" si="48"/>
        <v>0</v>
      </c>
      <c r="BC84" s="16">
        <f t="shared" si="48"/>
        <v>0</v>
      </c>
      <c r="BD84" s="16">
        <f t="shared" si="48"/>
        <v>0</v>
      </c>
      <c r="BE84" s="16">
        <f t="shared" si="48"/>
        <v>0</v>
      </c>
      <c r="BF84" s="16">
        <f t="shared" si="48"/>
        <v>0</v>
      </c>
      <c r="BG84" s="16">
        <f t="shared" si="48"/>
        <v>0</v>
      </c>
      <c r="BH84" s="16">
        <f t="shared" si="48"/>
        <v>0</v>
      </c>
      <c r="BI84" s="16">
        <f t="shared" si="48"/>
        <v>0</v>
      </c>
      <c r="BJ84" s="16">
        <f t="shared" si="48"/>
        <v>0</v>
      </c>
    </row>
    <row r="85" spans="1:62" ht="12.75">
      <c r="A85" s="67" t="s">
        <v>178</v>
      </c>
      <c r="B85" s="29">
        <f>IF(B40=0,0,B72*100/B40)</f>
        <v>3.990176166202493</v>
      </c>
      <c r="C85" s="29">
        <f aca="true" t="shared" si="49" ref="C85:BJ85">IF(C40=0,0,C72*100/C40)</f>
        <v>3.08650876167781</v>
      </c>
      <c r="D85" s="29">
        <f t="shared" si="49"/>
        <v>0.6569521974930179</v>
      </c>
      <c r="E85" s="29">
        <f t="shared" si="49"/>
        <v>10.877364929905315</v>
      </c>
      <c r="F85" s="29">
        <f t="shared" si="49"/>
        <v>3.2676895023656907</v>
      </c>
      <c r="G85" s="29">
        <f t="shared" si="49"/>
        <v>2.3255813953488373</v>
      </c>
      <c r="H85" s="29">
        <f t="shared" si="49"/>
        <v>93.36243342415212</v>
      </c>
      <c r="I85" s="29">
        <f t="shared" si="49"/>
        <v>6.901373624074165</v>
      </c>
      <c r="J85" s="29">
        <f t="shared" si="49"/>
        <v>17.046863377138607</v>
      </c>
      <c r="K85" s="29">
        <f t="shared" si="49"/>
        <v>0</v>
      </c>
      <c r="L85" s="29">
        <f t="shared" si="49"/>
        <v>0</v>
      </c>
      <c r="M85" s="29">
        <f t="shared" si="49"/>
        <v>0.5991118167316952</v>
      </c>
      <c r="N85" s="29">
        <f t="shared" si="49"/>
        <v>5.3393929991820155</v>
      </c>
      <c r="O85" s="29">
        <f t="shared" si="49"/>
        <v>12.693642816434382</v>
      </c>
      <c r="P85" s="29">
        <f t="shared" si="49"/>
        <v>1.7137065577321822</v>
      </c>
      <c r="Q85" s="29">
        <f t="shared" si="49"/>
        <v>0.15355322154658804</v>
      </c>
      <c r="R85" s="29">
        <f t="shared" si="49"/>
        <v>0</v>
      </c>
      <c r="S85" s="29">
        <f t="shared" si="49"/>
        <v>2.649457650205146</v>
      </c>
      <c r="T85" s="29">
        <f t="shared" si="49"/>
        <v>4.55130957492486</v>
      </c>
      <c r="U85" s="29">
        <f t="shared" si="49"/>
        <v>0.925214287647543</v>
      </c>
      <c r="V85" s="29">
        <f t="shared" si="49"/>
        <v>6.7373098888118115</v>
      </c>
      <c r="W85" s="29">
        <f t="shared" si="49"/>
        <v>0.7584542576864011</v>
      </c>
      <c r="X85" s="29">
        <f t="shared" si="49"/>
        <v>5.272893449292054</v>
      </c>
      <c r="Y85" s="29">
        <f t="shared" si="49"/>
        <v>1.3042498613422073</v>
      </c>
      <c r="Z85" s="29">
        <f t="shared" si="49"/>
        <v>0</v>
      </c>
      <c r="AA85" s="29">
        <f t="shared" si="49"/>
        <v>19.946846241877974</v>
      </c>
      <c r="AB85" s="29">
        <f t="shared" si="49"/>
        <v>1.3180347160929686</v>
      </c>
      <c r="AC85" s="29">
        <f t="shared" si="49"/>
        <v>21.466159266288546</v>
      </c>
      <c r="AD85" s="29">
        <f t="shared" si="49"/>
        <v>44.97054920195246</v>
      </c>
      <c r="AE85" s="29">
        <f t="shared" si="49"/>
        <v>93.29876037528446</v>
      </c>
      <c r="AF85" s="29">
        <f t="shared" si="49"/>
        <v>12.106906976425272</v>
      </c>
      <c r="AG85" s="29">
        <f t="shared" si="49"/>
        <v>1.9836476228017752</v>
      </c>
      <c r="AH85" s="29">
        <f t="shared" si="49"/>
        <v>20.52563374281048</v>
      </c>
      <c r="AI85" s="29">
        <f t="shared" si="49"/>
        <v>2.1057161740520436</v>
      </c>
      <c r="AJ85" s="29">
        <f t="shared" si="49"/>
        <v>0.5263927474777014</v>
      </c>
      <c r="AK85" s="29">
        <f t="shared" si="49"/>
        <v>0.9260288180168167</v>
      </c>
      <c r="AL85" s="29">
        <f t="shared" si="49"/>
        <v>0.4966367757545899</v>
      </c>
      <c r="AM85" s="29">
        <f t="shared" si="49"/>
        <v>0.9416820541437989</v>
      </c>
      <c r="AN85" s="29">
        <f t="shared" si="49"/>
        <v>4.547424303964897</v>
      </c>
      <c r="AO85" s="29">
        <f t="shared" si="49"/>
        <v>2.559945387831726</v>
      </c>
      <c r="AP85" s="29">
        <f t="shared" si="49"/>
        <v>9.159980549477266</v>
      </c>
      <c r="AQ85" s="29">
        <f t="shared" si="49"/>
        <v>1.8652849740932642</v>
      </c>
      <c r="AR85" s="29">
        <f t="shared" si="49"/>
        <v>0</v>
      </c>
      <c r="AS85" s="29">
        <f t="shared" si="49"/>
        <v>20.353478666392654</v>
      </c>
      <c r="AT85" s="29">
        <f t="shared" si="49"/>
        <v>9.939150694503864</v>
      </c>
      <c r="AU85" s="29">
        <f t="shared" si="49"/>
        <v>0</v>
      </c>
      <c r="AV85" s="29">
        <f t="shared" si="49"/>
        <v>20.217124837108006</v>
      </c>
      <c r="AW85" s="29">
        <f t="shared" si="49"/>
        <v>3.0978035640281805</v>
      </c>
      <c r="AX85" s="29">
        <f t="shared" si="49"/>
        <v>5.015944724953495</v>
      </c>
      <c r="AY85" s="29">
        <f t="shared" si="49"/>
        <v>0.7535456975167345</v>
      </c>
      <c r="AZ85" s="29">
        <f t="shared" si="49"/>
        <v>1.583203429462198</v>
      </c>
      <c r="BA85" s="29">
        <f t="shared" si="49"/>
        <v>8.614674050685352</v>
      </c>
      <c r="BB85" s="29">
        <f t="shared" si="49"/>
        <v>1.5502123467954203</v>
      </c>
      <c r="BC85" s="29">
        <f t="shared" si="49"/>
        <v>5.720823798627002</v>
      </c>
      <c r="BD85" s="29">
        <f t="shared" si="49"/>
        <v>4.884428720723157</v>
      </c>
      <c r="BE85" s="29">
        <f t="shared" si="49"/>
        <v>1.0361878680925225</v>
      </c>
      <c r="BF85" s="29">
        <f t="shared" si="49"/>
        <v>8.623145573116018</v>
      </c>
      <c r="BG85" s="29">
        <f t="shared" si="49"/>
        <v>23.5731029578318</v>
      </c>
      <c r="BH85" s="29">
        <f t="shared" si="49"/>
        <v>6.814678462612957</v>
      </c>
      <c r="BI85" s="29">
        <f t="shared" si="49"/>
        <v>3.8693780516494902</v>
      </c>
      <c r="BJ85" s="29">
        <f t="shared" si="49"/>
        <v>0.8478725125845885</v>
      </c>
    </row>
    <row r="86" spans="1:62" ht="12.75">
      <c r="A86" s="67" t="s">
        <v>179</v>
      </c>
      <c r="B86" s="29">
        <f>IF(B40=0,0,B73*100/B40)</f>
        <v>25.05324191581859</v>
      </c>
      <c r="C86" s="29">
        <f aca="true" t="shared" si="50" ref="C86:BJ86">IF(C40=0,0,C73*100/C40)</f>
        <v>0</v>
      </c>
      <c r="D86" s="29">
        <f t="shared" si="50"/>
        <v>3.7578839441987633</v>
      </c>
      <c r="E86" s="29">
        <f t="shared" si="50"/>
        <v>89.12263507009469</v>
      </c>
      <c r="F86" s="29">
        <f t="shared" si="50"/>
        <v>10.30728776693727</v>
      </c>
      <c r="G86" s="29">
        <f t="shared" si="50"/>
        <v>25.47065337763012</v>
      </c>
      <c r="H86" s="29">
        <f t="shared" si="50"/>
        <v>2.1317391496536042</v>
      </c>
      <c r="I86" s="29">
        <f t="shared" si="50"/>
        <v>0.7563287319301721</v>
      </c>
      <c r="J86" s="29">
        <f t="shared" si="50"/>
        <v>38.246962558889166</v>
      </c>
      <c r="K86" s="29">
        <f t="shared" si="50"/>
        <v>12.84450805534148</v>
      </c>
      <c r="L86" s="29">
        <f t="shared" si="50"/>
        <v>25.9114191021392</v>
      </c>
      <c r="M86" s="29">
        <f t="shared" si="50"/>
        <v>0.20294912791786177</v>
      </c>
      <c r="N86" s="29">
        <f t="shared" si="50"/>
        <v>11.824669280455815</v>
      </c>
      <c r="O86" s="29">
        <f t="shared" si="50"/>
        <v>0</v>
      </c>
      <c r="P86" s="29">
        <f t="shared" si="50"/>
        <v>9.440472874694395</v>
      </c>
      <c r="Q86" s="29">
        <f t="shared" si="50"/>
        <v>0</v>
      </c>
      <c r="R86" s="29">
        <f t="shared" si="50"/>
        <v>22.403803298172633</v>
      </c>
      <c r="S86" s="29">
        <f t="shared" si="50"/>
        <v>19.222272055281472</v>
      </c>
      <c r="T86" s="29">
        <f t="shared" si="50"/>
        <v>0.9446114212108201</v>
      </c>
      <c r="U86" s="29">
        <f t="shared" si="50"/>
        <v>3.802386465659463</v>
      </c>
      <c r="V86" s="29">
        <f t="shared" si="50"/>
        <v>52.954476173450665</v>
      </c>
      <c r="W86" s="29">
        <f t="shared" si="50"/>
        <v>8.904002256558122</v>
      </c>
      <c r="X86" s="29">
        <f t="shared" si="50"/>
        <v>39.22757444283754</v>
      </c>
      <c r="Y86" s="29">
        <f t="shared" si="50"/>
        <v>54.89895313366611</v>
      </c>
      <c r="Z86" s="29">
        <f t="shared" si="50"/>
        <v>0</v>
      </c>
      <c r="AA86" s="29">
        <f t="shared" si="50"/>
        <v>10.193793683971588</v>
      </c>
      <c r="AB86" s="29">
        <f t="shared" si="50"/>
        <v>0.01412180052956752</v>
      </c>
      <c r="AC86" s="29">
        <f t="shared" si="50"/>
        <v>10.56964467933082</v>
      </c>
      <c r="AD86" s="29">
        <f t="shared" si="50"/>
        <v>0</v>
      </c>
      <c r="AE86" s="29">
        <f t="shared" si="50"/>
        <v>6.7012396247155355</v>
      </c>
      <c r="AF86" s="29">
        <f t="shared" si="50"/>
        <v>0</v>
      </c>
      <c r="AG86" s="29">
        <f t="shared" si="50"/>
        <v>16.78471065447656</v>
      </c>
      <c r="AH86" s="29">
        <f t="shared" si="50"/>
        <v>1.5444152524320103</v>
      </c>
      <c r="AI86" s="29">
        <f t="shared" si="50"/>
        <v>2.597562287699236</v>
      </c>
      <c r="AJ86" s="29">
        <f t="shared" si="50"/>
        <v>1.3953585528377164</v>
      </c>
      <c r="AK86" s="29">
        <f t="shared" si="50"/>
        <v>45.37541208282402</v>
      </c>
      <c r="AL86" s="29">
        <f t="shared" si="50"/>
        <v>0</v>
      </c>
      <c r="AM86" s="29">
        <f t="shared" si="50"/>
        <v>0</v>
      </c>
      <c r="AN86" s="29">
        <f t="shared" si="50"/>
        <v>36.944708260920116</v>
      </c>
      <c r="AO86" s="29">
        <f t="shared" si="50"/>
        <v>0</v>
      </c>
      <c r="AP86" s="29">
        <f t="shared" si="50"/>
        <v>68.95818137612449</v>
      </c>
      <c r="AQ86" s="29">
        <f t="shared" si="50"/>
        <v>26.94300518134715</v>
      </c>
      <c r="AR86" s="29">
        <f t="shared" si="50"/>
        <v>0</v>
      </c>
      <c r="AS86" s="29">
        <f t="shared" si="50"/>
        <v>0</v>
      </c>
      <c r="AT86" s="29">
        <f t="shared" si="50"/>
        <v>28.07074188557086</v>
      </c>
      <c r="AU86" s="29">
        <f t="shared" si="50"/>
        <v>0</v>
      </c>
      <c r="AV86" s="29">
        <f t="shared" si="50"/>
        <v>16.951643015370923</v>
      </c>
      <c r="AW86" s="29">
        <f t="shared" si="50"/>
        <v>31.820693465948334</v>
      </c>
      <c r="AX86" s="29">
        <f t="shared" si="50"/>
        <v>0</v>
      </c>
      <c r="AY86" s="29">
        <f t="shared" si="50"/>
        <v>0.7739460926956202</v>
      </c>
      <c r="AZ86" s="29">
        <f t="shared" si="50"/>
        <v>9.165530007794231</v>
      </c>
      <c r="BA86" s="29">
        <f t="shared" si="50"/>
        <v>11.527246983126995</v>
      </c>
      <c r="BB86" s="29">
        <f t="shared" si="50"/>
        <v>0</v>
      </c>
      <c r="BC86" s="29">
        <f t="shared" si="50"/>
        <v>1.2484108822781592</v>
      </c>
      <c r="BD86" s="29">
        <f t="shared" si="50"/>
        <v>0.035336793268698964</v>
      </c>
      <c r="BE86" s="29">
        <f t="shared" si="50"/>
        <v>0.7673947141303952</v>
      </c>
      <c r="BF86" s="29">
        <f t="shared" si="50"/>
        <v>88.18883903913797</v>
      </c>
      <c r="BG86" s="29">
        <f t="shared" si="50"/>
        <v>6.716358943292859</v>
      </c>
      <c r="BH86" s="29">
        <f t="shared" si="50"/>
        <v>20.35736567853431</v>
      </c>
      <c r="BI86" s="29">
        <f t="shared" si="50"/>
        <v>8.856576429331055</v>
      </c>
      <c r="BJ86" s="29">
        <f t="shared" si="50"/>
        <v>0</v>
      </c>
    </row>
    <row r="87" spans="1:62" ht="12.75">
      <c r="A87" s="67" t="s">
        <v>180</v>
      </c>
      <c r="B87" s="29">
        <f>IF(B40=0,0,B74*100/B40)</f>
        <v>1.523832109326926</v>
      </c>
      <c r="C87" s="29">
        <f aca="true" t="shared" si="51" ref="C87:BJ87">IF(C40=0,0,C74*100/C40)</f>
        <v>0</v>
      </c>
      <c r="D87" s="29">
        <f t="shared" si="51"/>
        <v>0</v>
      </c>
      <c r="E87" s="29">
        <f t="shared" si="51"/>
        <v>0</v>
      </c>
      <c r="F87" s="29">
        <f t="shared" si="51"/>
        <v>0</v>
      </c>
      <c r="G87" s="29">
        <f t="shared" si="51"/>
        <v>3.10077519379845</v>
      </c>
      <c r="H87" s="29">
        <f t="shared" si="51"/>
        <v>0.22928160593367328</v>
      </c>
      <c r="I87" s="29">
        <f t="shared" si="51"/>
        <v>0</v>
      </c>
      <c r="J87" s="29">
        <f t="shared" si="51"/>
        <v>0</v>
      </c>
      <c r="K87" s="29">
        <f t="shared" si="51"/>
        <v>0</v>
      </c>
      <c r="L87" s="29">
        <f t="shared" si="51"/>
        <v>0</v>
      </c>
      <c r="M87" s="29">
        <f t="shared" si="51"/>
        <v>0</v>
      </c>
      <c r="N87" s="29">
        <f t="shared" si="51"/>
        <v>0.20766930866217245</v>
      </c>
      <c r="O87" s="29">
        <f t="shared" si="51"/>
        <v>0</v>
      </c>
      <c r="P87" s="29">
        <f t="shared" si="51"/>
        <v>0</v>
      </c>
      <c r="Q87" s="29">
        <f t="shared" si="51"/>
        <v>2.7639579878385847</v>
      </c>
      <c r="R87" s="29">
        <f t="shared" si="51"/>
        <v>0</v>
      </c>
      <c r="S87" s="29">
        <f t="shared" si="51"/>
        <v>0</v>
      </c>
      <c r="T87" s="29">
        <f t="shared" si="51"/>
        <v>0</v>
      </c>
      <c r="U87" s="29">
        <f t="shared" si="51"/>
        <v>0</v>
      </c>
      <c r="V87" s="29">
        <f t="shared" si="51"/>
        <v>0</v>
      </c>
      <c r="W87" s="29">
        <f t="shared" si="51"/>
        <v>0</v>
      </c>
      <c r="X87" s="29">
        <f t="shared" si="51"/>
        <v>0</v>
      </c>
      <c r="Y87" s="29">
        <f t="shared" si="51"/>
        <v>0</v>
      </c>
      <c r="Z87" s="29">
        <f t="shared" si="51"/>
        <v>34.454244762954794</v>
      </c>
      <c r="AA87" s="29">
        <f t="shared" si="51"/>
        <v>0</v>
      </c>
      <c r="AB87" s="29">
        <f t="shared" si="51"/>
        <v>0</v>
      </c>
      <c r="AC87" s="29">
        <f t="shared" si="51"/>
        <v>0</v>
      </c>
      <c r="AD87" s="29">
        <f t="shared" si="51"/>
        <v>0</v>
      </c>
      <c r="AE87" s="29">
        <f t="shared" si="51"/>
        <v>0</v>
      </c>
      <c r="AF87" s="29">
        <f t="shared" si="51"/>
        <v>0</v>
      </c>
      <c r="AG87" s="29">
        <f t="shared" si="51"/>
        <v>0</v>
      </c>
      <c r="AH87" s="29">
        <f t="shared" si="51"/>
        <v>0</v>
      </c>
      <c r="AI87" s="29">
        <f t="shared" si="51"/>
        <v>0</v>
      </c>
      <c r="AJ87" s="29">
        <f t="shared" si="51"/>
        <v>0</v>
      </c>
      <c r="AK87" s="29">
        <f t="shared" si="51"/>
        <v>0</v>
      </c>
      <c r="AL87" s="29">
        <f t="shared" si="51"/>
        <v>0</v>
      </c>
      <c r="AM87" s="29">
        <f t="shared" si="51"/>
        <v>0</v>
      </c>
      <c r="AN87" s="29">
        <f t="shared" si="51"/>
        <v>32.83923736990157</v>
      </c>
      <c r="AO87" s="29">
        <f t="shared" si="51"/>
        <v>0</v>
      </c>
      <c r="AP87" s="29">
        <f t="shared" si="51"/>
        <v>0</v>
      </c>
      <c r="AQ87" s="29">
        <f t="shared" si="51"/>
        <v>0</v>
      </c>
      <c r="AR87" s="29">
        <f t="shared" si="51"/>
        <v>0</v>
      </c>
      <c r="AS87" s="29">
        <f t="shared" si="51"/>
        <v>79.64652133360735</v>
      </c>
      <c r="AT87" s="29">
        <f t="shared" si="51"/>
        <v>0.06684777958415333</v>
      </c>
      <c r="AU87" s="29">
        <f t="shared" si="51"/>
        <v>0</v>
      </c>
      <c r="AV87" s="29">
        <f t="shared" si="51"/>
        <v>0</v>
      </c>
      <c r="AW87" s="29">
        <f t="shared" si="51"/>
        <v>0</v>
      </c>
      <c r="AX87" s="29">
        <f t="shared" si="51"/>
        <v>0</v>
      </c>
      <c r="AY87" s="29">
        <f t="shared" si="51"/>
        <v>0</v>
      </c>
      <c r="AZ87" s="29">
        <f t="shared" si="51"/>
        <v>0</v>
      </c>
      <c r="BA87" s="29">
        <f t="shared" si="51"/>
        <v>0</v>
      </c>
      <c r="BB87" s="29">
        <f t="shared" si="51"/>
        <v>31.940833562097307</v>
      </c>
      <c r="BC87" s="29">
        <f t="shared" si="51"/>
        <v>1.9069412662090008</v>
      </c>
      <c r="BD87" s="29">
        <f t="shared" si="51"/>
        <v>0</v>
      </c>
      <c r="BE87" s="29">
        <f t="shared" si="51"/>
        <v>0</v>
      </c>
      <c r="BF87" s="29">
        <f t="shared" si="51"/>
        <v>0.0387600655045107</v>
      </c>
      <c r="BG87" s="29">
        <f t="shared" si="51"/>
        <v>0</v>
      </c>
      <c r="BH87" s="29">
        <f t="shared" si="51"/>
        <v>0</v>
      </c>
      <c r="BI87" s="29">
        <f t="shared" si="51"/>
        <v>0</v>
      </c>
      <c r="BJ87" s="29">
        <f t="shared" si="51"/>
        <v>0</v>
      </c>
    </row>
    <row r="88" spans="1:62" ht="12.75">
      <c r="A88" s="68" t="s">
        <v>189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</row>
    <row r="89" spans="1:62" ht="12.75">
      <c r="A89" s="70" t="s">
        <v>190</v>
      </c>
      <c r="B89" s="23">
        <v>45276545308</v>
      </c>
      <c r="C89" s="23">
        <v>165747397</v>
      </c>
      <c r="D89" s="23">
        <v>726887519</v>
      </c>
      <c r="E89" s="23">
        <v>267504168</v>
      </c>
      <c r="F89" s="23">
        <v>232349511</v>
      </c>
      <c r="G89" s="23">
        <v>126234000</v>
      </c>
      <c r="H89" s="23">
        <v>570069250</v>
      </c>
      <c r="I89" s="23">
        <v>2579253144</v>
      </c>
      <c r="J89" s="23">
        <v>197500000</v>
      </c>
      <c r="K89" s="23">
        <v>796981873</v>
      </c>
      <c r="L89" s="23">
        <v>52000000</v>
      </c>
      <c r="M89" s="23">
        <v>96670000</v>
      </c>
      <c r="N89" s="23">
        <v>6948898000</v>
      </c>
      <c r="O89" s="23">
        <v>107948000</v>
      </c>
      <c r="P89" s="23">
        <v>124480000</v>
      </c>
      <c r="Q89" s="23">
        <v>1116828000</v>
      </c>
      <c r="R89" s="23">
        <v>978964775</v>
      </c>
      <c r="S89" s="23">
        <v>178059000</v>
      </c>
      <c r="T89" s="23">
        <v>654606757</v>
      </c>
      <c r="U89" s="23">
        <v>263960247</v>
      </c>
      <c r="V89" s="23">
        <v>139884751</v>
      </c>
      <c r="W89" s="23">
        <v>2094782000</v>
      </c>
      <c r="X89" s="23">
        <v>217886000</v>
      </c>
      <c r="Y89" s="23">
        <v>215943000</v>
      </c>
      <c r="Z89" s="23">
        <v>171534000</v>
      </c>
      <c r="AA89" s="23">
        <v>485159000</v>
      </c>
      <c r="AB89" s="23">
        <v>1741522512</v>
      </c>
      <c r="AC89" s="23">
        <v>3223479723</v>
      </c>
      <c r="AD89" s="23">
        <v>94580336</v>
      </c>
      <c r="AE89" s="23">
        <v>244511000</v>
      </c>
      <c r="AF89" s="23">
        <v>370275280</v>
      </c>
      <c r="AG89" s="23">
        <v>193788389</v>
      </c>
      <c r="AH89" s="23">
        <v>267598475</v>
      </c>
      <c r="AI89" s="23">
        <v>2100000000</v>
      </c>
      <c r="AJ89" s="23">
        <v>300957574</v>
      </c>
      <c r="AK89" s="23">
        <v>523600000</v>
      </c>
      <c r="AL89" s="23">
        <v>3150781628</v>
      </c>
      <c r="AM89" s="23">
        <v>395016000</v>
      </c>
      <c r="AN89" s="23">
        <v>200308000</v>
      </c>
      <c r="AO89" s="23">
        <v>123475000</v>
      </c>
      <c r="AP89" s="23">
        <v>96841841</v>
      </c>
      <c r="AQ89" s="23">
        <v>325346587</v>
      </c>
      <c r="AR89" s="23">
        <v>1433453000</v>
      </c>
      <c r="AS89" s="23">
        <v>85762000</v>
      </c>
      <c r="AT89" s="23">
        <v>4587392934</v>
      </c>
      <c r="AU89" s="23">
        <v>91465000</v>
      </c>
      <c r="AV89" s="23">
        <v>571728000</v>
      </c>
      <c r="AW89" s="23">
        <v>216360000</v>
      </c>
      <c r="AX89" s="23">
        <v>318012927</v>
      </c>
      <c r="AY89" s="23">
        <v>2469678000</v>
      </c>
      <c r="AZ89" s="23">
        <v>297352000</v>
      </c>
      <c r="BA89" s="23">
        <v>1553912471</v>
      </c>
      <c r="BB89" s="23">
        <v>287920000</v>
      </c>
      <c r="BC89" s="23">
        <v>152818445</v>
      </c>
      <c r="BD89" s="23">
        <v>1579953296</v>
      </c>
      <c r="BE89" s="23">
        <v>193529000</v>
      </c>
      <c r="BF89" s="23">
        <v>86239957</v>
      </c>
      <c r="BG89" s="23">
        <v>564194947</v>
      </c>
      <c r="BH89" s="23">
        <v>215643940</v>
      </c>
      <c r="BI89" s="23">
        <v>539471521</v>
      </c>
      <c r="BJ89" s="23">
        <v>1627912940</v>
      </c>
    </row>
    <row r="90" spans="1:62" ht="12.75">
      <c r="A90" s="70" t="s">
        <v>191</v>
      </c>
      <c r="B90" s="23">
        <v>2929619272</v>
      </c>
      <c r="C90" s="23">
        <v>20000000</v>
      </c>
      <c r="D90" s="23">
        <v>34674000</v>
      </c>
      <c r="E90" s="23">
        <v>3000000</v>
      </c>
      <c r="F90" s="23">
        <v>0</v>
      </c>
      <c r="G90" s="23">
        <v>0</v>
      </c>
      <c r="H90" s="23">
        <v>0</v>
      </c>
      <c r="I90" s="23">
        <v>0</v>
      </c>
      <c r="J90" s="23">
        <v>5500000</v>
      </c>
      <c r="K90" s="23">
        <v>0</v>
      </c>
      <c r="L90" s="23">
        <v>16595000</v>
      </c>
      <c r="M90" s="23">
        <v>0</v>
      </c>
      <c r="N90" s="23">
        <v>636649670</v>
      </c>
      <c r="O90" s="23">
        <v>2450000</v>
      </c>
      <c r="P90" s="23">
        <v>10400000</v>
      </c>
      <c r="Q90" s="23">
        <v>252896000</v>
      </c>
      <c r="R90" s="23">
        <v>52000000</v>
      </c>
      <c r="S90" s="23">
        <v>11510000</v>
      </c>
      <c r="T90" s="23">
        <v>15000000</v>
      </c>
      <c r="U90" s="23">
        <v>6125000</v>
      </c>
      <c r="V90" s="23">
        <v>0</v>
      </c>
      <c r="W90" s="23">
        <v>52000000</v>
      </c>
      <c r="X90" s="23">
        <v>18928738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10183531</v>
      </c>
      <c r="AH90" s="23">
        <v>2590000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22000000</v>
      </c>
      <c r="AR90" s="23">
        <v>0</v>
      </c>
      <c r="AS90" s="23">
        <v>0</v>
      </c>
      <c r="AT90" s="23">
        <v>266279900</v>
      </c>
      <c r="AU90" s="23">
        <v>0</v>
      </c>
      <c r="AV90" s="23">
        <v>43818840</v>
      </c>
      <c r="AW90" s="23">
        <v>0</v>
      </c>
      <c r="AX90" s="23">
        <v>0</v>
      </c>
      <c r="AY90" s="23">
        <v>489510200</v>
      </c>
      <c r="AZ90" s="23">
        <v>23254000</v>
      </c>
      <c r="BA90" s="23">
        <v>96390996</v>
      </c>
      <c r="BB90" s="23">
        <v>0</v>
      </c>
      <c r="BC90" s="23">
        <v>0</v>
      </c>
      <c r="BD90" s="23">
        <v>3000000</v>
      </c>
      <c r="BE90" s="23">
        <v>0</v>
      </c>
      <c r="BF90" s="23">
        <v>9314900</v>
      </c>
      <c r="BG90" s="23">
        <v>23300000</v>
      </c>
      <c r="BH90" s="23">
        <v>6197000</v>
      </c>
      <c r="BI90" s="23">
        <v>2500000</v>
      </c>
      <c r="BJ90" s="23">
        <v>7000000</v>
      </c>
    </row>
    <row r="91" spans="1:62" ht="12.75">
      <c r="A91" s="70" t="s">
        <v>192</v>
      </c>
      <c r="B91" s="23">
        <v>3152219100</v>
      </c>
      <c r="C91" s="23">
        <v>7544439</v>
      </c>
      <c r="D91" s="23">
        <v>10075500</v>
      </c>
      <c r="E91" s="23">
        <v>11770030</v>
      </c>
      <c r="F91" s="23">
        <v>0</v>
      </c>
      <c r="G91" s="23">
        <v>2900000</v>
      </c>
      <c r="H91" s="23">
        <v>0</v>
      </c>
      <c r="I91" s="23">
        <v>58599574</v>
      </c>
      <c r="J91" s="23">
        <v>16075000</v>
      </c>
      <c r="K91" s="23">
        <v>24740923</v>
      </c>
      <c r="L91" s="23">
        <v>0</v>
      </c>
      <c r="M91" s="23">
        <v>1220000</v>
      </c>
      <c r="N91" s="23">
        <v>206214281</v>
      </c>
      <c r="O91" s="23">
        <v>7750000</v>
      </c>
      <c r="P91" s="23">
        <v>3076000</v>
      </c>
      <c r="Q91" s="23">
        <v>85022000</v>
      </c>
      <c r="R91" s="23">
        <v>40997000</v>
      </c>
      <c r="S91" s="23">
        <v>1128000</v>
      </c>
      <c r="T91" s="23">
        <v>14137000</v>
      </c>
      <c r="U91" s="23">
        <v>9983000</v>
      </c>
      <c r="V91" s="23">
        <v>7890000</v>
      </c>
      <c r="W91" s="23">
        <v>59604273</v>
      </c>
      <c r="X91" s="23">
        <v>0</v>
      </c>
      <c r="Y91" s="23">
        <v>12372020</v>
      </c>
      <c r="Z91" s="23">
        <v>0</v>
      </c>
      <c r="AA91" s="23">
        <v>12877385</v>
      </c>
      <c r="AB91" s="23">
        <v>11517626</v>
      </c>
      <c r="AC91" s="23">
        <v>108269870</v>
      </c>
      <c r="AD91" s="23">
        <v>7592546</v>
      </c>
      <c r="AE91" s="23">
        <v>0</v>
      </c>
      <c r="AF91" s="23">
        <v>5650000</v>
      </c>
      <c r="AG91" s="23">
        <v>3906667</v>
      </c>
      <c r="AH91" s="23">
        <v>18348714</v>
      </c>
      <c r="AI91" s="23">
        <v>25620500</v>
      </c>
      <c r="AJ91" s="23">
        <v>7192000</v>
      </c>
      <c r="AK91" s="23">
        <v>0</v>
      </c>
      <c r="AL91" s="23">
        <v>34035000</v>
      </c>
      <c r="AM91" s="23">
        <v>24225828</v>
      </c>
      <c r="AN91" s="23">
        <v>0</v>
      </c>
      <c r="AO91" s="23">
        <v>2500000</v>
      </c>
      <c r="AP91" s="23">
        <v>1937000</v>
      </c>
      <c r="AQ91" s="23">
        <v>12618828</v>
      </c>
      <c r="AR91" s="23">
        <v>29072460</v>
      </c>
      <c r="AS91" s="23">
        <v>5000000</v>
      </c>
      <c r="AT91" s="23">
        <v>405482000</v>
      </c>
      <c r="AU91" s="23">
        <v>3583000</v>
      </c>
      <c r="AV91" s="23">
        <v>19491460</v>
      </c>
      <c r="AW91" s="23">
        <v>6822000</v>
      </c>
      <c r="AX91" s="23">
        <v>10866000</v>
      </c>
      <c r="AY91" s="23">
        <v>47625917</v>
      </c>
      <c r="AZ91" s="23">
        <v>29484340</v>
      </c>
      <c r="BA91" s="23">
        <v>94004496</v>
      </c>
      <c r="BB91" s="23">
        <v>9599000</v>
      </c>
      <c r="BC91" s="23">
        <v>4386000</v>
      </c>
      <c r="BD91" s="23">
        <v>50850480</v>
      </c>
      <c r="BE91" s="23">
        <v>0</v>
      </c>
      <c r="BF91" s="23">
        <v>0</v>
      </c>
      <c r="BG91" s="23">
        <v>11650000</v>
      </c>
      <c r="BH91" s="23">
        <v>4311000</v>
      </c>
      <c r="BI91" s="23">
        <v>13690000</v>
      </c>
      <c r="BJ91" s="23">
        <v>0</v>
      </c>
    </row>
    <row r="92" spans="1:62" ht="12.75">
      <c r="A92" s="70" t="s">
        <v>193</v>
      </c>
      <c r="B92" s="16">
        <f>IF(B176=0,0,B90*100/B176)</f>
        <v>136.55473555521124</v>
      </c>
      <c r="C92" s="16">
        <f aca="true" t="shared" si="52" ref="C92:BJ92">IF(C176=0,0,C90*100/C176)</f>
        <v>166.95207123243853</v>
      </c>
      <c r="D92" s="16">
        <f t="shared" si="52"/>
        <v>119.56551724137931</v>
      </c>
      <c r="E92" s="16">
        <f t="shared" si="52"/>
        <v>19.35483870967742</v>
      </c>
      <c r="F92" s="16">
        <f t="shared" si="52"/>
        <v>0</v>
      </c>
      <c r="G92" s="16">
        <f t="shared" si="52"/>
        <v>0</v>
      </c>
      <c r="H92" s="16">
        <f t="shared" si="52"/>
        <v>0</v>
      </c>
      <c r="I92" s="16">
        <f t="shared" si="52"/>
        <v>0</v>
      </c>
      <c r="J92" s="16">
        <f t="shared" si="52"/>
        <v>55</v>
      </c>
      <c r="K92" s="16">
        <f t="shared" si="52"/>
        <v>0</v>
      </c>
      <c r="L92" s="16">
        <f t="shared" si="52"/>
        <v>160.0726138377204</v>
      </c>
      <c r="M92" s="16">
        <f t="shared" si="52"/>
        <v>0</v>
      </c>
      <c r="N92" s="16">
        <f t="shared" si="52"/>
        <v>131.06648590317812</v>
      </c>
      <c r="O92" s="16">
        <f t="shared" si="52"/>
        <v>52.12765957446808</v>
      </c>
      <c r="P92" s="16">
        <f t="shared" si="52"/>
        <v>131.6616690091472</v>
      </c>
      <c r="Q92" s="16">
        <f t="shared" si="52"/>
        <v>842.9866666666667</v>
      </c>
      <c r="R92" s="16">
        <f t="shared" si="52"/>
        <v>71.7767527658723</v>
      </c>
      <c r="S92" s="16">
        <f t="shared" si="52"/>
        <v>88.53846153846153</v>
      </c>
      <c r="T92" s="16">
        <f t="shared" si="52"/>
        <v>33.75641219927932</v>
      </c>
      <c r="U92" s="16">
        <f t="shared" si="52"/>
        <v>47.24990874017626</v>
      </c>
      <c r="V92" s="16">
        <f t="shared" si="52"/>
        <v>0</v>
      </c>
      <c r="W92" s="16">
        <f t="shared" si="52"/>
        <v>101.10795654286697</v>
      </c>
      <c r="X92" s="16">
        <f t="shared" si="52"/>
        <v>177.4980483758971</v>
      </c>
      <c r="Y92" s="16">
        <f t="shared" si="52"/>
        <v>0</v>
      </c>
      <c r="Z92" s="16">
        <f t="shared" si="52"/>
        <v>0</v>
      </c>
      <c r="AA92" s="16">
        <f t="shared" si="52"/>
        <v>0</v>
      </c>
      <c r="AB92" s="16">
        <f t="shared" si="52"/>
        <v>0</v>
      </c>
      <c r="AC92" s="16">
        <f t="shared" si="52"/>
        <v>0</v>
      </c>
      <c r="AD92" s="16">
        <f t="shared" si="52"/>
        <v>0</v>
      </c>
      <c r="AE92" s="16">
        <f t="shared" si="52"/>
        <v>0</v>
      </c>
      <c r="AF92" s="16">
        <f t="shared" si="52"/>
        <v>0</v>
      </c>
      <c r="AG92" s="16">
        <f t="shared" si="52"/>
        <v>497.41443945737126</v>
      </c>
      <c r="AH92" s="16">
        <f t="shared" si="52"/>
        <v>33.066106423838036</v>
      </c>
      <c r="AI92" s="16">
        <f t="shared" si="52"/>
        <v>0</v>
      </c>
      <c r="AJ92" s="16">
        <f t="shared" si="52"/>
        <v>0</v>
      </c>
      <c r="AK92" s="16">
        <f t="shared" si="52"/>
        <v>0</v>
      </c>
      <c r="AL92" s="16">
        <f t="shared" si="52"/>
        <v>0</v>
      </c>
      <c r="AM92" s="16">
        <f t="shared" si="52"/>
        <v>0</v>
      </c>
      <c r="AN92" s="16">
        <f t="shared" si="52"/>
        <v>0</v>
      </c>
      <c r="AO92" s="16">
        <f t="shared" si="52"/>
        <v>0</v>
      </c>
      <c r="AP92" s="16">
        <f t="shared" si="52"/>
        <v>0</v>
      </c>
      <c r="AQ92" s="16">
        <f t="shared" si="52"/>
        <v>133.1719128329298</v>
      </c>
      <c r="AR92" s="16">
        <f t="shared" si="52"/>
        <v>0</v>
      </c>
      <c r="AS92" s="16">
        <f t="shared" si="52"/>
        <v>0</v>
      </c>
      <c r="AT92" s="16">
        <f t="shared" si="52"/>
        <v>129.88363732853628</v>
      </c>
      <c r="AU92" s="16">
        <f t="shared" si="52"/>
        <v>0</v>
      </c>
      <c r="AV92" s="16">
        <f t="shared" si="52"/>
        <v>153.8347899811651</v>
      </c>
      <c r="AW92" s="16">
        <f t="shared" si="52"/>
        <v>0</v>
      </c>
      <c r="AX92" s="16">
        <f t="shared" si="52"/>
        <v>0</v>
      </c>
      <c r="AY92" s="16">
        <f t="shared" si="52"/>
        <v>924.997738574102</v>
      </c>
      <c r="AZ92" s="16">
        <f t="shared" si="52"/>
        <v>122.38947368421053</v>
      </c>
      <c r="BA92" s="16">
        <f t="shared" si="52"/>
        <v>135.60627109848724</v>
      </c>
      <c r="BB92" s="16">
        <f t="shared" si="52"/>
        <v>0</v>
      </c>
      <c r="BC92" s="16">
        <f t="shared" si="52"/>
        <v>0</v>
      </c>
      <c r="BD92" s="16">
        <f t="shared" si="52"/>
        <v>4.952084292662107</v>
      </c>
      <c r="BE92" s="16">
        <f t="shared" si="52"/>
        <v>0</v>
      </c>
      <c r="BF92" s="16">
        <f t="shared" si="52"/>
        <v>306.59937975086024</v>
      </c>
      <c r="BG92" s="16">
        <f t="shared" si="52"/>
        <v>55.476190476190474</v>
      </c>
      <c r="BH92" s="16">
        <f t="shared" si="52"/>
        <v>34.42777777777778</v>
      </c>
      <c r="BI92" s="16">
        <f t="shared" si="52"/>
        <v>6.763118475010926</v>
      </c>
      <c r="BJ92" s="16">
        <f t="shared" si="52"/>
        <v>23.10254506877496</v>
      </c>
    </row>
    <row r="93" spans="1:62" ht="12.75">
      <c r="A93" s="70" t="s">
        <v>194</v>
      </c>
      <c r="B93" s="16">
        <f>IF(B89=0,0,B91*100/B89)</f>
        <v>6.962145805419983</v>
      </c>
      <c r="C93" s="16">
        <f aca="true" t="shared" si="53" ref="C93:BJ93">IF(C89=0,0,C91*100/C89)</f>
        <v>4.551769220243019</v>
      </c>
      <c r="D93" s="16">
        <f t="shared" si="53"/>
        <v>1.3861154218002194</v>
      </c>
      <c r="E93" s="16">
        <f t="shared" si="53"/>
        <v>4.399942658089723</v>
      </c>
      <c r="F93" s="16">
        <f t="shared" si="53"/>
        <v>0</v>
      </c>
      <c r="G93" s="16">
        <f t="shared" si="53"/>
        <v>2.2973208485827907</v>
      </c>
      <c r="H93" s="16">
        <f t="shared" si="53"/>
        <v>0</v>
      </c>
      <c r="I93" s="16">
        <f t="shared" si="53"/>
        <v>2.2719590024080243</v>
      </c>
      <c r="J93" s="16">
        <f t="shared" si="53"/>
        <v>8.139240506329115</v>
      </c>
      <c r="K93" s="16">
        <f t="shared" si="53"/>
        <v>3.1043269411975696</v>
      </c>
      <c r="L93" s="16">
        <f t="shared" si="53"/>
        <v>0</v>
      </c>
      <c r="M93" s="16">
        <f t="shared" si="53"/>
        <v>1.2620254473983656</v>
      </c>
      <c r="N93" s="16">
        <f t="shared" si="53"/>
        <v>2.9675825001316753</v>
      </c>
      <c r="O93" s="16">
        <f t="shared" si="53"/>
        <v>7.179382665727943</v>
      </c>
      <c r="P93" s="16">
        <f t="shared" si="53"/>
        <v>2.4710796915167097</v>
      </c>
      <c r="Q93" s="16">
        <f t="shared" si="53"/>
        <v>7.6128105670703095</v>
      </c>
      <c r="R93" s="16">
        <f t="shared" si="53"/>
        <v>4.187791128644031</v>
      </c>
      <c r="S93" s="16">
        <f t="shared" si="53"/>
        <v>0.6334978855323236</v>
      </c>
      <c r="T93" s="16">
        <f t="shared" si="53"/>
        <v>2.1596171821978305</v>
      </c>
      <c r="U93" s="16">
        <f t="shared" si="53"/>
        <v>3.782008887118521</v>
      </c>
      <c r="V93" s="16">
        <f t="shared" si="53"/>
        <v>5.640357468270434</v>
      </c>
      <c r="W93" s="16">
        <f t="shared" si="53"/>
        <v>2.845368778230861</v>
      </c>
      <c r="X93" s="16">
        <f t="shared" si="53"/>
        <v>0</v>
      </c>
      <c r="Y93" s="16">
        <f t="shared" si="53"/>
        <v>5.729298935367203</v>
      </c>
      <c r="Z93" s="16">
        <f t="shared" si="53"/>
        <v>0</v>
      </c>
      <c r="AA93" s="16">
        <f t="shared" si="53"/>
        <v>2.6542607681193178</v>
      </c>
      <c r="AB93" s="16">
        <f t="shared" si="53"/>
        <v>0.6613538395649519</v>
      </c>
      <c r="AC93" s="16">
        <f t="shared" si="53"/>
        <v>3.358788616769593</v>
      </c>
      <c r="AD93" s="16">
        <f t="shared" si="53"/>
        <v>8.027615803775534</v>
      </c>
      <c r="AE93" s="16">
        <f t="shared" si="53"/>
        <v>0</v>
      </c>
      <c r="AF93" s="16">
        <f t="shared" si="53"/>
        <v>1.525891763554942</v>
      </c>
      <c r="AG93" s="16">
        <f t="shared" si="53"/>
        <v>2.015944825259887</v>
      </c>
      <c r="AH93" s="16">
        <f t="shared" si="53"/>
        <v>6.856808133902856</v>
      </c>
      <c r="AI93" s="16">
        <f t="shared" si="53"/>
        <v>1.2200238095238096</v>
      </c>
      <c r="AJ93" s="16">
        <f t="shared" si="53"/>
        <v>2.3897056001654238</v>
      </c>
      <c r="AK93" s="16">
        <f t="shared" si="53"/>
        <v>0</v>
      </c>
      <c r="AL93" s="16">
        <f t="shared" si="53"/>
        <v>1.0802081520833344</v>
      </c>
      <c r="AM93" s="16">
        <f t="shared" si="53"/>
        <v>6.132872592502582</v>
      </c>
      <c r="AN93" s="16">
        <f t="shared" si="53"/>
        <v>0</v>
      </c>
      <c r="AO93" s="16">
        <f t="shared" si="53"/>
        <v>2.024701356549909</v>
      </c>
      <c r="AP93" s="16">
        <f t="shared" si="53"/>
        <v>2.000168501546764</v>
      </c>
      <c r="AQ93" s="16">
        <f t="shared" si="53"/>
        <v>3.878580106328271</v>
      </c>
      <c r="AR93" s="16">
        <f t="shared" si="53"/>
        <v>2.028141836530392</v>
      </c>
      <c r="AS93" s="16">
        <f t="shared" si="53"/>
        <v>5.830087917725799</v>
      </c>
      <c r="AT93" s="16">
        <f t="shared" si="53"/>
        <v>8.839050978056026</v>
      </c>
      <c r="AU93" s="16">
        <f t="shared" si="53"/>
        <v>3.917345432679167</v>
      </c>
      <c r="AV93" s="16">
        <f t="shared" si="53"/>
        <v>3.4092190692077353</v>
      </c>
      <c r="AW93" s="16">
        <f t="shared" si="53"/>
        <v>3.153078202995008</v>
      </c>
      <c r="AX93" s="16">
        <f t="shared" si="53"/>
        <v>3.4168422342152147</v>
      </c>
      <c r="AY93" s="16">
        <f t="shared" si="53"/>
        <v>1.9284261753961447</v>
      </c>
      <c r="AZ93" s="16">
        <f t="shared" si="53"/>
        <v>9.915635341279023</v>
      </c>
      <c r="BA93" s="16">
        <f t="shared" si="53"/>
        <v>6.049536106721934</v>
      </c>
      <c r="BB93" s="16">
        <f t="shared" si="53"/>
        <v>3.3339121978327313</v>
      </c>
      <c r="BC93" s="16">
        <f t="shared" si="53"/>
        <v>2.8700723921120908</v>
      </c>
      <c r="BD93" s="16">
        <f t="shared" si="53"/>
        <v>3.2184799467641985</v>
      </c>
      <c r="BE93" s="16">
        <f t="shared" si="53"/>
        <v>0</v>
      </c>
      <c r="BF93" s="16">
        <f t="shared" si="53"/>
        <v>0</v>
      </c>
      <c r="BG93" s="16">
        <f t="shared" si="53"/>
        <v>2.064889106495312</v>
      </c>
      <c r="BH93" s="16">
        <f t="shared" si="53"/>
        <v>1.9991287489924363</v>
      </c>
      <c r="BI93" s="16">
        <f t="shared" si="53"/>
        <v>2.537668712265536</v>
      </c>
      <c r="BJ93" s="16">
        <f t="shared" si="53"/>
        <v>0</v>
      </c>
    </row>
    <row r="94" spans="1:62" ht="12.75">
      <c r="A94" s="70" t="s">
        <v>195</v>
      </c>
      <c r="B94" s="16">
        <f>IF(B89=0,0,(B91+B90)*100/B89)</f>
        <v>13.432646706208365</v>
      </c>
      <c r="C94" s="16">
        <f aca="true" t="shared" si="54" ref="C94:BJ94">IF(C89=0,0,(C91+C90)*100/C89)</f>
        <v>16.61832372547003</v>
      </c>
      <c r="D94" s="16">
        <f t="shared" si="54"/>
        <v>6.156317013334219</v>
      </c>
      <c r="E94" s="16">
        <f t="shared" si="54"/>
        <v>5.5214205111002235</v>
      </c>
      <c r="F94" s="16">
        <f t="shared" si="54"/>
        <v>0</v>
      </c>
      <c r="G94" s="16">
        <f t="shared" si="54"/>
        <v>2.2973208485827907</v>
      </c>
      <c r="H94" s="16">
        <f t="shared" si="54"/>
        <v>0</v>
      </c>
      <c r="I94" s="16">
        <f t="shared" si="54"/>
        <v>2.2719590024080243</v>
      </c>
      <c r="J94" s="16">
        <f t="shared" si="54"/>
        <v>10.924050632911392</v>
      </c>
      <c r="K94" s="16">
        <f t="shared" si="54"/>
        <v>3.1043269411975696</v>
      </c>
      <c r="L94" s="16">
        <f t="shared" si="54"/>
        <v>31.91346153846154</v>
      </c>
      <c r="M94" s="16">
        <f t="shared" si="54"/>
        <v>1.2620254473983656</v>
      </c>
      <c r="N94" s="16">
        <f t="shared" si="54"/>
        <v>12.12946212478583</v>
      </c>
      <c r="O94" s="16">
        <f t="shared" si="54"/>
        <v>9.44899396005484</v>
      </c>
      <c r="P94" s="16">
        <f t="shared" si="54"/>
        <v>10.825835475578407</v>
      </c>
      <c r="Q94" s="16">
        <f t="shared" si="54"/>
        <v>30.25694198211363</v>
      </c>
      <c r="R94" s="16">
        <f t="shared" si="54"/>
        <v>9.49952463815667</v>
      </c>
      <c r="S94" s="16">
        <f t="shared" si="54"/>
        <v>7.09764740900488</v>
      </c>
      <c r="T94" s="16">
        <f t="shared" si="54"/>
        <v>4.4510692394212485</v>
      </c>
      <c r="U94" s="16">
        <f t="shared" si="54"/>
        <v>6.1024340532610575</v>
      </c>
      <c r="V94" s="16">
        <f t="shared" si="54"/>
        <v>5.640357468270434</v>
      </c>
      <c r="W94" s="16">
        <f t="shared" si="54"/>
        <v>5.327727324370746</v>
      </c>
      <c r="X94" s="16">
        <f t="shared" si="54"/>
        <v>8.68745031805623</v>
      </c>
      <c r="Y94" s="16">
        <f t="shared" si="54"/>
        <v>5.729298935367203</v>
      </c>
      <c r="Z94" s="16">
        <f t="shared" si="54"/>
        <v>0</v>
      </c>
      <c r="AA94" s="16">
        <f t="shared" si="54"/>
        <v>2.6542607681193178</v>
      </c>
      <c r="AB94" s="16">
        <f t="shared" si="54"/>
        <v>0.6613538395649519</v>
      </c>
      <c r="AC94" s="16">
        <f t="shared" si="54"/>
        <v>3.358788616769593</v>
      </c>
      <c r="AD94" s="16">
        <f t="shared" si="54"/>
        <v>8.027615803775534</v>
      </c>
      <c r="AE94" s="16">
        <f t="shared" si="54"/>
        <v>0</v>
      </c>
      <c r="AF94" s="16">
        <f t="shared" si="54"/>
        <v>1.525891763554942</v>
      </c>
      <c r="AG94" s="16">
        <f t="shared" si="54"/>
        <v>7.270919621505291</v>
      </c>
      <c r="AH94" s="16">
        <f t="shared" si="54"/>
        <v>7.824676130908444</v>
      </c>
      <c r="AI94" s="16">
        <f t="shared" si="54"/>
        <v>1.2200238095238096</v>
      </c>
      <c r="AJ94" s="16">
        <f t="shared" si="54"/>
        <v>2.3897056001654238</v>
      </c>
      <c r="AK94" s="16">
        <f t="shared" si="54"/>
        <v>0</v>
      </c>
      <c r="AL94" s="16">
        <f t="shared" si="54"/>
        <v>1.0802081520833344</v>
      </c>
      <c r="AM94" s="16">
        <f t="shared" si="54"/>
        <v>6.132872592502582</v>
      </c>
      <c r="AN94" s="16">
        <f t="shared" si="54"/>
        <v>0</v>
      </c>
      <c r="AO94" s="16">
        <f t="shared" si="54"/>
        <v>2.024701356549909</v>
      </c>
      <c r="AP94" s="16">
        <f t="shared" si="54"/>
        <v>2.000168501546764</v>
      </c>
      <c r="AQ94" s="16">
        <f t="shared" si="54"/>
        <v>10.64059971220783</v>
      </c>
      <c r="AR94" s="16">
        <f t="shared" si="54"/>
        <v>2.028141836530392</v>
      </c>
      <c r="AS94" s="16">
        <f t="shared" si="54"/>
        <v>5.830087917725799</v>
      </c>
      <c r="AT94" s="16">
        <f t="shared" si="54"/>
        <v>14.643652934571138</v>
      </c>
      <c r="AU94" s="16">
        <f t="shared" si="54"/>
        <v>3.917345432679167</v>
      </c>
      <c r="AV94" s="16">
        <f t="shared" si="54"/>
        <v>11.073499986007333</v>
      </c>
      <c r="AW94" s="16">
        <f t="shared" si="54"/>
        <v>3.153078202995008</v>
      </c>
      <c r="AX94" s="16">
        <f t="shared" si="54"/>
        <v>3.4168422342152147</v>
      </c>
      <c r="AY94" s="16">
        <f t="shared" si="54"/>
        <v>21.74923682358591</v>
      </c>
      <c r="AZ94" s="16">
        <f t="shared" si="54"/>
        <v>17.735996394845166</v>
      </c>
      <c r="BA94" s="16">
        <f t="shared" si="54"/>
        <v>12.252652292408303</v>
      </c>
      <c r="BB94" s="16">
        <f t="shared" si="54"/>
        <v>3.3339121978327313</v>
      </c>
      <c r="BC94" s="16">
        <f t="shared" si="54"/>
        <v>2.8700723921120908</v>
      </c>
      <c r="BD94" s="16">
        <f t="shared" si="54"/>
        <v>3.4083589772137164</v>
      </c>
      <c r="BE94" s="16">
        <f t="shared" si="54"/>
        <v>0</v>
      </c>
      <c r="BF94" s="16">
        <f t="shared" si="54"/>
        <v>10.80114174917782</v>
      </c>
      <c r="BG94" s="16">
        <f t="shared" si="54"/>
        <v>6.194667319485936</v>
      </c>
      <c r="BH94" s="16">
        <f t="shared" si="54"/>
        <v>4.8728473427076135</v>
      </c>
      <c r="BI94" s="16">
        <f t="shared" si="54"/>
        <v>3.0010852046441947</v>
      </c>
      <c r="BJ94" s="16">
        <f t="shared" si="54"/>
        <v>0.4299984248543414</v>
      </c>
    </row>
    <row r="95" spans="1:62" ht="12.75">
      <c r="A95" s="70" t="s">
        <v>196</v>
      </c>
      <c r="B95" s="16">
        <f>IF(B89=0,0,B176*100/B89)</f>
        <v>4.738393637159699</v>
      </c>
      <c r="C95" s="16">
        <f aca="true" t="shared" si="55" ref="C95:BJ95">IF(C89=0,0,C176*100/C89)</f>
        <v>7.227556038180196</v>
      </c>
      <c r="D95" s="16">
        <f t="shared" si="55"/>
        <v>3.9896131439835605</v>
      </c>
      <c r="E95" s="16">
        <f t="shared" si="55"/>
        <v>5.794302240554248</v>
      </c>
      <c r="F95" s="16">
        <f t="shared" si="55"/>
        <v>2.693813287173219</v>
      </c>
      <c r="G95" s="16">
        <f t="shared" si="55"/>
        <v>8.234706972764865</v>
      </c>
      <c r="H95" s="16">
        <f t="shared" si="55"/>
        <v>9.740286465196991</v>
      </c>
      <c r="I95" s="16">
        <f t="shared" si="55"/>
        <v>2.7250063129127273</v>
      </c>
      <c r="J95" s="16">
        <f t="shared" si="55"/>
        <v>5.063291139240507</v>
      </c>
      <c r="K95" s="16">
        <f t="shared" si="55"/>
        <v>1.4093625439332922</v>
      </c>
      <c r="L95" s="16">
        <f t="shared" si="55"/>
        <v>19.936865384615384</v>
      </c>
      <c r="M95" s="16">
        <f t="shared" si="55"/>
        <v>3.930898934519499</v>
      </c>
      <c r="N95" s="16">
        <f t="shared" si="55"/>
        <v>6.990253504944238</v>
      </c>
      <c r="O95" s="16">
        <f t="shared" si="55"/>
        <v>4.353948197280172</v>
      </c>
      <c r="P95" s="16">
        <f t="shared" si="55"/>
        <v>6.345625</v>
      </c>
      <c r="Q95" s="16">
        <f t="shared" si="55"/>
        <v>2.6861790714416185</v>
      </c>
      <c r="R95" s="16">
        <f t="shared" si="55"/>
        <v>7.400353603121215</v>
      </c>
      <c r="S95" s="16">
        <f t="shared" si="55"/>
        <v>7.300950808439899</v>
      </c>
      <c r="T95" s="16">
        <f t="shared" si="55"/>
        <v>6.788197879845594</v>
      </c>
      <c r="U95" s="16">
        <f t="shared" si="55"/>
        <v>4.9109622177312175</v>
      </c>
      <c r="V95" s="16">
        <f t="shared" si="55"/>
        <v>6.598396132541995</v>
      </c>
      <c r="W95" s="16">
        <f t="shared" si="55"/>
        <v>2.455156479289969</v>
      </c>
      <c r="X95" s="16">
        <f t="shared" si="55"/>
        <v>4.894392021515839</v>
      </c>
      <c r="Y95" s="16">
        <f t="shared" si="55"/>
        <v>3.0100535789537055</v>
      </c>
      <c r="Z95" s="16">
        <f t="shared" si="55"/>
        <v>12.849930625998345</v>
      </c>
      <c r="AA95" s="16">
        <f t="shared" si="55"/>
        <v>5.1228566305067</v>
      </c>
      <c r="AB95" s="16">
        <f t="shared" si="55"/>
        <v>3.5162823666100276</v>
      </c>
      <c r="AC95" s="16">
        <f t="shared" si="55"/>
        <v>7.692046369357603</v>
      </c>
      <c r="AD95" s="16">
        <f t="shared" si="55"/>
        <v>5.597517648911714</v>
      </c>
      <c r="AE95" s="16">
        <f t="shared" si="55"/>
        <v>2.0448977755602</v>
      </c>
      <c r="AF95" s="16">
        <f t="shared" si="55"/>
        <v>0.7251361743619504</v>
      </c>
      <c r="AG95" s="16">
        <f t="shared" si="55"/>
        <v>1.0564580316522472</v>
      </c>
      <c r="AH95" s="16">
        <f t="shared" si="55"/>
        <v>2.9270697450723513</v>
      </c>
      <c r="AI95" s="16">
        <f t="shared" si="55"/>
        <v>1.0473185714285713</v>
      </c>
      <c r="AJ95" s="16">
        <f t="shared" si="55"/>
        <v>6.090559462045637</v>
      </c>
      <c r="AK95" s="16">
        <f t="shared" si="55"/>
        <v>15.576394194041253</v>
      </c>
      <c r="AL95" s="16">
        <f t="shared" si="55"/>
        <v>1.0335530622181222</v>
      </c>
      <c r="AM95" s="16">
        <f t="shared" si="55"/>
        <v>3.037851631326326</v>
      </c>
      <c r="AN95" s="16">
        <f t="shared" si="55"/>
        <v>6.856306787547178</v>
      </c>
      <c r="AO95" s="16">
        <f t="shared" si="55"/>
        <v>3.2395221704798542</v>
      </c>
      <c r="AP95" s="16">
        <f t="shared" si="55"/>
        <v>4.868928503744574</v>
      </c>
      <c r="AQ95" s="16">
        <f t="shared" si="55"/>
        <v>5.0776619949604695</v>
      </c>
      <c r="AR95" s="16">
        <f t="shared" si="55"/>
        <v>1.716624123706881</v>
      </c>
      <c r="AS95" s="16">
        <f t="shared" si="55"/>
        <v>2.04053077120403</v>
      </c>
      <c r="AT95" s="16">
        <f t="shared" si="55"/>
        <v>4.4690786891289225</v>
      </c>
      <c r="AU95" s="16">
        <f t="shared" si="55"/>
        <v>3.088667796424862</v>
      </c>
      <c r="AV95" s="16">
        <f t="shared" si="55"/>
        <v>4.982150603083984</v>
      </c>
      <c r="AW95" s="16">
        <f t="shared" si="55"/>
        <v>2.5942872989462007</v>
      </c>
      <c r="AX95" s="16">
        <f t="shared" si="55"/>
        <v>0.812860038233603</v>
      </c>
      <c r="AY95" s="16">
        <f t="shared" si="55"/>
        <v>2.142795579018803</v>
      </c>
      <c r="AZ95" s="16">
        <f t="shared" si="55"/>
        <v>6.389733379967177</v>
      </c>
      <c r="BA95" s="16">
        <f t="shared" si="55"/>
        <v>4.574357907962243</v>
      </c>
      <c r="BB95" s="16">
        <f t="shared" si="55"/>
        <v>5.026396221172548</v>
      </c>
      <c r="BC95" s="16">
        <f t="shared" si="55"/>
        <v>7.926489501970786</v>
      </c>
      <c r="BD95" s="16">
        <f t="shared" si="55"/>
        <v>3.8343254926188655</v>
      </c>
      <c r="BE95" s="16">
        <f t="shared" si="55"/>
        <v>3.2718610647499857</v>
      </c>
      <c r="BF95" s="16">
        <f t="shared" si="55"/>
        <v>3.5228844096014567</v>
      </c>
      <c r="BG95" s="16">
        <f t="shared" si="55"/>
        <v>7.444235405390825</v>
      </c>
      <c r="BH95" s="16">
        <f t="shared" si="55"/>
        <v>8.347092897671969</v>
      </c>
      <c r="BI95" s="16">
        <f t="shared" si="55"/>
        <v>6.852112588163853</v>
      </c>
      <c r="BJ95" s="16">
        <f t="shared" si="55"/>
        <v>1.861259976224527</v>
      </c>
    </row>
    <row r="96" spans="1:62" ht="12.75">
      <c r="A96" s="70" t="s">
        <v>197</v>
      </c>
      <c r="B96" s="16">
        <f>IF(B5=0,0,B91*100/B5)</f>
        <v>10.673083905675364</v>
      </c>
      <c r="C96" s="16">
        <f aca="true" t="shared" si="56" ref="C96:BJ96">IF(C5=0,0,C91*100/C5)</f>
        <v>8.57487796967434</v>
      </c>
      <c r="D96" s="16">
        <f t="shared" si="56"/>
        <v>5.762815552616033</v>
      </c>
      <c r="E96" s="16">
        <f t="shared" si="56"/>
        <v>7.598619254992853</v>
      </c>
      <c r="F96" s="16">
        <f t="shared" si="56"/>
        <v>0</v>
      </c>
      <c r="G96" s="16">
        <f t="shared" si="56"/>
        <v>5.229322658638851</v>
      </c>
      <c r="H96" s="16">
        <f t="shared" si="56"/>
        <v>0</v>
      </c>
      <c r="I96" s="16">
        <f t="shared" si="56"/>
        <v>7.2537367797643695</v>
      </c>
      <c r="J96" s="16">
        <f t="shared" si="56"/>
        <v>11.031960085922327</v>
      </c>
      <c r="K96" s="16">
        <f t="shared" si="56"/>
        <v>7.775081884600864</v>
      </c>
      <c r="L96" s="16">
        <f t="shared" si="56"/>
        <v>0</v>
      </c>
      <c r="M96" s="16">
        <f t="shared" si="56"/>
        <v>2.019526470372115</v>
      </c>
      <c r="N96" s="16">
        <f t="shared" si="56"/>
        <v>5.108622790702239</v>
      </c>
      <c r="O96" s="16">
        <f t="shared" si="56"/>
        <v>9.150218931680179</v>
      </c>
      <c r="P96" s="16">
        <f t="shared" si="56"/>
        <v>3.4824298620398504</v>
      </c>
      <c r="Q96" s="16">
        <f t="shared" si="56"/>
        <v>14.68426853734758</v>
      </c>
      <c r="R96" s="16">
        <f t="shared" si="56"/>
        <v>6.463781610764729</v>
      </c>
      <c r="S96" s="16">
        <f t="shared" si="56"/>
        <v>1.2462981740096537</v>
      </c>
      <c r="T96" s="16">
        <f t="shared" si="56"/>
        <v>4.051227204897672</v>
      </c>
      <c r="U96" s="16">
        <f t="shared" si="56"/>
        <v>7.121711018644516</v>
      </c>
      <c r="V96" s="16">
        <f t="shared" si="56"/>
        <v>6.3676386949184725</v>
      </c>
      <c r="W96" s="16">
        <f t="shared" si="56"/>
        <v>11.497467066791245</v>
      </c>
      <c r="X96" s="16">
        <f t="shared" si="56"/>
        <v>0</v>
      </c>
      <c r="Y96" s="16">
        <f t="shared" si="56"/>
        <v>7.716227402067935</v>
      </c>
      <c r="Z96" s="16">
        <f t="shared" si="56"/>
        <v>0</v>
      </c>
      <c r="AA96" s="16">
        <f t="shared" si="56"/>
        <v>6.286465732292537</v>
      </c>
      <c r="AB96" s="16">
        <f t="shared" si="56"/>
        <v>3.7074294821874196</v>
      </c>
      <c r="AC96" s="16">
        <f t="shared" si="56"/>
        <v>6.848356296940496</v>
      </c>
      <c r="AD96" s="16">
        <f t="shared" si="56"/>
        <v>11.040473512679462</v>
      </c>
      <c r="AE96" s="16">
        <f t="shared" si="56"/>
        <v>0</v>
      </c>
      <c r="AF96" s="16">
        <f t="shared" si="56"/>
        <v>3.4626869162227782</v>
      </c>
      <c r="AG96" s="16">
        <f t="shared" si="56"/>
        <v>3.543908230008309</v>
      </c>
      <c r="AH96" s="16">
        <f t="shared" si="56"/>
        <v>9.868530505036926</v>
      </c>
      <c r="AI96" s="16">
        <f t="shared" si="56"/>
        <v>5.591397342584231</v>
      </c>
      <c r="AJ96" s="16">
        <f t="shared" si="56"/>
        <v>4.70715297316466</v>
      </c>
      <c r="AK96" s="16">
        <f t="shared" si="56"/>
        <v>0</v>
      </c>
      <c r="AL96" s="16">
        <f t="shared" si="56"/>
        <v>7.320233424144949</v>
      </c>
      <c r="AM96" s="16">
        <f t="shared" si="56"/>
        <v>15.412943399002252</v>
      </c>
      <c r="AN96" s="16">
        <f t="shared" si="56"/>
        <v>0</v>
      </c>
      <c r="AO96" s="16">
        <f t="shared" si="56"/>
        <v>3.5283325100557477</v>
      </c>
      <c r="AP96" s="16">
        <f t="shared" si="56"/>
        <v>2.747646850411566</v>
      </c>
      <c r="AQ96" s="16">
        <f t="shared" si="56"/>
        <v>7.539896989466132</v>
      </c>
      <c r="AR96" s="16">
        <f t="shared" si="56"/>
        <v>7.925451987874294</v>
      </c>
      <c r="AS96" s="16">
        <f t="shared" si="56"/>
        <v>3.7989013577273454</v>
      </c>
      <c r="AT96" s="16">
        <f t="shared" si="56"/>
        <v>16.063140491690195</v>
      </c>
      <c r="AU96" s="16">
        <f t="shared" si="56"/>
        <v>5.310590705170855</v>
      </c>
      <c r="AV96" s="16">
        <f t="shared" si="56"/>
        <v>6.819645026452748</v>
      </c>
      <c r="AW96" s="16">
        <f t="shared" si="56"/>
        <v>6.002824548050314</v>
      </c>
      <c r="AX96" s="16">
        <f t="shared" si="56"/>
        <v>8.775985743457197</v>
      </c>
      <c r="AY96" s="16">
        <f t="shared" si="56"/>
        <v>7.689035396235682</v>
      </c>
      <c r="AZ96" s="16">
        <f t="shared" si="56"/>
        <v>14.538127310506406</v>
      </c>
      <c r="BA96" s="16">
        <f t="shared" si="56"/>
        <v>7.441736890325787</v>
      </c>
      <c r="BB96" s="16">
        <f t="shared" si="56"/>
        <v>7.654560093531883</v>
      </c>
      <c r="BC96" s="16">
        <f t="shared" si="56"/>
        <v>4.351349680333542</v>
      </c>
      <c r="BD96" s="16">
        <f t="shared" si="56"/>
        <v>8.572703504286315</v>
      </c>
      <c r="BE96" s="16">
        <f t="shared" si="56"/>
        <v>0</v>
      </c>
      <c r="BF96" s="16">
        <f t="shared" si="56"/>
        <v>0</v>
      </c>
      <c r="BG96" s="16">
        <f t="shared" si="56"/>
        <v>3.9510943110204173</v>
      </c>
      <c r="BH96" s="16">
        <f t="shared" si="56"/>
        <v>3.830545720548708</v>
      </c>
      <c r="BI96" s="16">
        <f t="shared" si="56"/>
        <v>6.986423409440048</v>
      </c>
      <c r="BJ96" s="16">
        <f t="shared" si="56"/>
        <v>0</v>
      </c>
    </row>
    <row r="97" spans="1:62" ht="12.75">
      <c r="A97" s="68" t="s">
        <v>198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1:62" ht="12.75">
      <c r="A98" s="67" t="s">
        <v>199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</row>
    <row r="99" spans="1:62" ht="12.75">
      <c r="A99" s="69" t="s">
        <v>200</v>
      </c>
      <c r="B99" s="31">
        <v>6.9</v>
      </c>
      <c r="C99" s="31">
        <v>0</v>
      </c>
      <c r="D99" s="31">
        <v>0</v>
      </c>
      <c r="E99" s="31">
        <v>0</v>
      </c>
      <c r="F99" s="31">
        <v>6</v>
      </c>
      <c r="G99" s="31">
        <v>0</v>
      </c>
      <c r="H99" s="31">
        <v>0</v>
      </c>
      <c r="I99" s="31">
        <v>0</v>
      </c>
      <c r="J99" s="31">
        <v>6</v>
      </c>
      <c r="K99" s="31">
        <v>26.9</v>
      </c>
      <c r="L99" s="31">
        <v>0</v>
      </c>
      <c r="M99" s="31">
        <v>0</v>
      </c>
      <c r="N99" s="31">
        <v>6</v>
      </c>
      <c r="O99" s="31">
        <v>0</v>
      </c>
      <c r="P99" s="31">
        <v>4</v>
      </c>
      <c r="Q99" s="31">
        <v>0</v>
      </c>
      <c r="R99" s="31">
        <v>6</v>
      </c>
      <c r="S99" s="31">
        <v>0</v>
      </c>
      <c r="T99" s="31">
        <v>6</v>
      </c>
      <c r="U99" s="31">
        <v>0</v>
      </c>
      <c r="V99" s="31">
        <v>25</v>
      </c>
      <c r="W99" s="31">
        <v>0</v>
      </c>
      <c r="X99" s="31">
        <v>8</v>
      </c>
      <c r="Y99" s="31">
        <v>9.3</v>
      </c>
      <c r="Z99" s="31">
        <v>0</v>
      </c>
      <c r="AA99" s="31">
        <v>0</v>
      </c>
      <c r="AB99" s="31">
        <v>0</v>
      </c>
      <c r="AC99" s="31">
        <v>10</v>
      </c>
      <c r="AD99" s="31">
        <v>4.7</v>
      </c>
      <c r="AE99" s="31">
        <v>0</v>
      </c>
      <c r="AF99" s="31">
        <v>0</v>
      </c>
      <c r="AG99" s="31">
        <v>0</v>
      </c>
      <c r="AH99" s="31">
        <v>-42.8</v>
      </c>
      <c r="AI99" s="31">
        <v>7</v>
      </c>
      <c r="AJ99" s="31">
        <v>0</v>
      </c>
      <c r="AK99" s="31">
        <v>0</v>
      </c>
      <c r="AL99" s="31">
        <v>0</v>
      </c>
      <c r="AM99" s="31">
        <v>0</v>
      </c>
      <c r="AN99" s="31">
        <v>-100</v>
      </c>
      <c r="AO99" s="31">
        <v>5.8</v>
      </c>
      <c r="AP99" s="31">
        <v>-78.2</v>
      </c>
      <c r="AQ99" s="31">
        <v>0</v>
      </c>
      <c r="AR99" s="31">
        <v>0</v>
      </c>
      <c r="AS99" s="31">
        <v>2.4</v>
      </c>
      <c r="AT99" s="31">
        <v>8.1</v>
      </c>
      <c r="AU99" s="31">
        <v>0</v>
      </c>
      <c r="AV99" s="31">
        <v>1543.6</v>
      </c>
      <c r="AW99" s="31">
        <v>0</v>
      </c>
      <c r="AX99" s="31">
        <v>0</v>
      </c>
      <c r="AY99" s="31">
        <v>0</v>
      </c>
      <c r="AZ99" s="31">
        <v>0</v>
      </c>
      <c r="BA99" s="31">
        <v>-6</v>
      </c>
      <c r="BB99" s="31">
        <v>0</v>
      </c>
      <c r="BC99" s="31">
        <v>0</v>
      </c>
      <c r="BD99" s="31">
        <v>0</v>
      </c>
      <c r="BE99" s="31">
        <v>3</v>
      </c>
      <c r="BF99" s="31">
        <v>0</v>
      </c>
      <c r="BG99" s="31">
        <v>5.6</v>
      </c>
      <c r="BH99" s="31">
        <v>-100</v>
      </c>
      <c r="BI99" s="31">
        <v>0</v>
      </c>
      <c r="BJ99" s="31">
        <v>0</v>
      </c>
    </row>
    <row r="100" spans="1:62" ht="12.75">
      <c r="A100" s="70" t="s">
        <v>201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26</v>
      </c>
      <c r="L100" s="33">
        <v>0</v>
      </c>
      <c r="M100" s="33">
        <v>0</v>
      </c>
      <c r="N100" s="33">
        <v>12.2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-61.7</v>
      </c>
      <c r="Z100" s="33">
        <v>0</v>
      </c>
      <c r="AA100" s="33">
        <v>0</v>
      </c>
      <c r="AB100" s="33">
        <v>0</v>
      </c>
      <c r="AC100" s="33">
        <v>12.2</v>
      </c>
      <c r="AD100" s="33">
        <v>0</v>
      </c>
      <c r="AE100" s="33">
        <v>0</v>
      </c>
      <c r="AF100" s="33">
        <v>0</v>
      </c>
      <c r="AG100" s="33">
        <v>7</v>
      </c>
      <c r="AH100" s="33">
        <v>-1.5</v>
      </c>
      <c r="AI100" s="33">
        <v>15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3">
        <v>0</v>
      </c>
      <c r="AU100" s="33">
        <v>0</v>
      </c>
      <c r="AV100" s="33">
        <v>12.6</v>
      </c>
      <c r="AW100" s="33">
        <v>12.2</v>
      </c>
      <c r="AX100" s="33">
        <v>0</v>
      </c>
      <c r="AY100" s="33">
        <v>0</v>
      </c>
      <c r="AZ100" s="33">
        <v>11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5.6</v>
      </c>
      <c r="BH100" s="33">
        <v>0</v>
      </c>
      <c r="BI100" s="33">
        <v>0</v>
      </c>
      <c r="BJ100" s="33">
        <v>0</v>
      </c>
    </row>
    <row r="101" spans="1:62" ht="12.75">
      <c r="A101" s="70" t="s">
        <v>202</v>
      </c>
      <c r="B101" s="33">
        <v>12.2</v>
      </c>
      <c r="C101" s="33">
        <v>0</v>
      </c>
      <c r="D101" s="33">
        <v>0</v>
      </c>
      <c r="E101" s="33">
        <v>0</v>
      </c>
      <c r="F101" s="33">
        <v>6</v>
      </c>
      <c r="G101" s="33">
        <v>0</v>
      </c>
      <c r="H101" s="33">
        <v>0</v>
      </c>
      <c r="I101" s="33">
        <v>0</v>
      </c>
      <c r="J101" s="33">
        <v>0</v>
      </c>
      <c r="K101" s="33">
        <v>19.1</v>
      </c>
      <c r="L101" s="33">
        <v>0</v>
      </c>
      <c r="M101" s="33">
        <v>0</v>
      </c>
      <c r="N101" s="33">
        <v>12.2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6</v>
      </c>
      <c r="U101" s="33">
        <v>0</v>
      </c>
      <c r="V101" s="33">
        <v>0</v>
      </c>
      <c r="W101" s="33">
        <v>0</v>
      </c>
      <c r="X101" s="33">
        <v>12</v>
      </c>
      <c r="Y101" s="33">
        <v>-17.5</v>
      </c>
      <c r="Z101" s="33">
        <v>0</v>
      </c>
      <c r="AA101" s="33">
        <v>0</v>
      </c>
      <c r="AB101" s="33">
        <v>0</v>
      </c>
      <c r="AC101" s="33">
        <v>12.2</v>
      </c>
      <c r="AD101" s="33">
        <v>12.2</v>
      </c>
      <c r="AE101" s="33">
        <v>0</v>
      </c>
      <c r="AF101" s="33">
        <v>0</v>
      </c>
      <c r="AG101" s="33">
        <v>7</v>
      </c>
      <c r="AH101" s="33">
        <v>-58.5</v>
      </c>
      <c r="AI101" s="33">
        <v>15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11.6</v>
      </c>
      <c r="AU101" s="33">
        <v>0</v>
      </c>
      <c r="AV101" s="33">
        <v>289.8</v>
      </c>
      <c r="AW101" s="33">
        <v>22</v>
      </c>
      <c r="AX101" s="33">
        <v>0</v>
      </c>
      <c r="AY101" s="33">
        <v>0</v>
      </c>
      <c r="AZ101" s="33">
        <v>11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5.6</v>
      </c>
      <c r="BH101" s="33">
        <v>0</v>
      </c>
      <c r="BI101" s="33">
        <v>0</v>
      </c>
      <c r="BJ101" s="33">
        <v>0</v>
      </c>
    </row>
    <row r="102" spans="1:62" ht="12.75">
      <c r="A102" s="70" t="s">
        <v>203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6.5</v>
      </c>
      <c r="J102" s="33">
        <v>0</v>
      </c>
      <c r="K102" s="33">
        <v>0</v>
      </c>
      <c r="L102" s="33">
        <v>0</v>
      </c>
      <c r="M102" s="33">
        <v>0</v>
      </c>
      <c r="N102" s="33">
        <v>12.2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9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7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10</v>
      </c>
      <c r="AJ102" s="33">
        <v>0</v>
      </c>
      <c r="AK102" s="33">
        <v>0</v>
      </c>
      <c r="AL102" s="33">
        <v>36.3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17.6</v>
      </c>
      <c r="AU102" s="33">
        <v>0</v>
      </c>
      <c r="AV102" s="33">
        <v>0</v>
      </c>
      <c r="AW102" s="33">
        <v>0</v>
      </c>
      <c r="AX102" s="33">
        <v>0</v>
      </c>
      <c r="AY102" s="33">
        <v>11.5</v>
      </c>
      <c r="AZ102" s="33">
        <v>0</v>
      </c>
      <c r="BA102" s="33">
        <v>0</v>
      </c>
      <c r="BB102" s="33">
        <v>0</v>
      </c>
      <c r="BC102" s="33">
        <v>0</v>
      </c>
      <c r="BD102" s="33">
        <v>17</v>
      </c>
      <c r="BE102" s="33">
        <v>0</v>
      </c>
      <c r="BF102" s="33">
        <v>0</v>
      </c>
      <c r="BG102" s="33">
        <v>0</v>
      </c>
      <c r="BH102" s="33">
        <v>0</v>
      </c>
      <c r="BI102" s="33">
        <v>0</v>
      </c>
      <c r="BJ102" s="33">
        <v>8</v>
      </c>
    </row>
    <row r="103" spans="1:62" ht="12.75">
      <c r="A103" s="70" t="s">
        <v>204</v>
      </c>
      <c r="B103" s="33">
        <v>9.5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6.5</v>
      </c>
      <c r="J103" s="33">
        <v>0</v>
      </c>
      <c r="K103" s="33">
        <v>0</v>
      </c>
      <c r="L103" s="33">
        <v>0</v>
      </c>
      <c r="M103" s="33">
        <v>0</v>
      </c>
      <c r="N103" s="33">
        <v>8.2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9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7</v>
      </c>
      <c r="AD103" s="33">
        <v>0</v>
      </c>
      <c r="AE103" s="33">
        <v>0</v>
      </c>
      <c r="AF103" s="33">
        <v>12.3</v>
      </c>
      <c r="AG103" s="33">
        <v>0</v>
      </c>
      <c r="AH103" s="33">
        <v>0</v>
      </c>
      <c r="AI103" s="33">
        <v>10</v>
      </c>
      <c r="AJ103" s="33">
        <v>0</v>
      </c>
      <c r="AK103" s="33">
        <v>0</v>
      </c>
      <c r="AL103" s="33">
        <v>21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33">
        <v>0</v>
      </c>
      <c r="AT103" s="33">
        <v>38.7</v>
      </c>
      <c r="AU103" s="33">
        <v>0</v>
      </c>
      <c r="AV103" s="33">
        <v>0</v>
      </c>
      <c r="AW103" s="33">
        <v>0</v>
      </c>
      <c r="AX103" s="33">
        <v>0</v>
      </c>
      <c r="AY103" s="33">
        <v>9.9</v>
      </c>
      <c r="AZ103" s="33">
        <v>0</v>
      </c>
      <c r="BA103" s="33">
        <v>0</v>
      </c>
      <c r="BB103" s="33">
        <v>0</v>
      </c>
      <c r="BC103" s="33">
        <v>0</v>
      </c>
      <c r="BD103" s="33">
        <v>17</v>
      </c>
      <c r="BE103" s="33">
        <v>0</v>
      </c>
      <c r="BF103" s="33">
        <v>0</v>
      </c>
      <c r="BG103" s="33">
        <v>0</v>
      </c>
      <c r="BH103" s="33">
        <v>0</v>
      </c>
      <c r="BI103" s="33">
        <v>0</v>
      </c>
      <c r="BJ103" s="33">
        <v>8</v>
      </c>
    </row>
    <row r="104" spans="1:62" ht="12.75">
      <c r="A104" s="70" t="s">
        <v>205</v>
      </c>
      <c r="B104" s="33">
        <v>7.9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6.5</v>
      </c>
      <c r="J104" s="33">
        <v>0</v>
      </c>
      <c r="K104" s="33">
        <v>0</v>
      </c>
      <c r="L104" s="33">
        <v>0</v>
      </c>
      <c r="M104" s="33">
        <v>0</v>
      </c>
      <c r="N104" s="33">
        <v>5.8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9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7</v>
      </c>
      <c r="AD104" s="33">
        <v>0</v>
      </c>
      <c r="AE104" s="33">
        <v>0</v>
      </c>
      <c r="AF104" s="33">
        <v>12.3</v>
      </c>
      <c r="AG104" s="33">
        <v>0</v>
      </c>
      <c r="AH104" s="33">
        <v>0</v>
      </c>
      <c r="AI104" s="33">
        <v>10</v>
      </c>
      <c r="AJ104" s="33">
        <v>0</v>
      </c>
      <c r="AK104" s="33">
        <v>0</v>
      </c>
      <c r="AL104" s="33">
        <v>50.7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8</v>
      </c>
      <c r="AU104" s="33">
        <v>0</v>
      </c>
      <c r="AV104" s="33">
        <v>0</v>
      </c>
      <c r="AW104" s="33">
        <v>0</v>
      </c>
      <c r="AX104" s="33">
        <v>0</v>
      </c>
      <c r="AY104" s="33">
        <v>10</v>
      </c>
      <c r="AZ104" s="33">
        <v>0</v>
      </c>
      <c r="BA104" s="33">
        <v>0</v>
      </c>
      <c r="BB104" s="33">
        <v>0</v>
      </c>
      <c r="BC104" s="33">
        <v>0</v>
      </c>
      <c r="BD104" s="33">
        <v>17</v>
      </c>
      <c r="BE104" s="33">
        <v>0</v>
      </c>
      <c r="BF104" s="33">
        <v>0</v>
      </c>
      <c r="BG104" s="33">
        <v>0</v>
      </c>
      <c r="BH104" s="33">
        <v>0</v>
      </c>
      <c r="BI104" s="33">
        <v>0</v>
      </c>
      <c r="BJ104" s="33">
        <v>8</v>
      </c>
    </row>
    <row r="105" spans="1:62" ht="12.75">
      <c r="A105" s="70" t="s">
        <v>206</v>
      </c>
      <c r="B105" s="33">
        <v>7.9</v>
      </c>
      <c r="C105" s="33">
        <v>0</v>
      </c>
      <c r="D105" s="33">
        <v>0</v>
      </c>
      <c r="E105" s="33">
        <v>0</v>
      </c>
      <c r="F105" s="33">
        <v>6</v>
      </c>
      <c r="G105" s="33">
        <v>0</v>
      </c>
      <c r="H105" s="33">
        <v>0</v>
      </c>
      <c r="I105" s="33">
        <v>0</v>
      </c>
      <c r="J105" s="33">
        <v>0</v>
      </c>
      <c r="K105" s="33">
        <v>26.9</v>
      </c>
      <c r="L105" s="33">
        <v>0</v>
      </c>
      <c r="M105" s="33">
        <v>0</v>
      </c>
      <c r="N105" s="33">
        <v>5.8</v>
      </c>
      <c r="O105" s="33">
        <v>0</v>
      </c>
      <c r="P105" s="33">
        <v>12.3</v>
      </c>
      <c r="Q105" s="33">
        <v>0</v>
      </c>
      <c r="R105" s="33">
        <v>7</v>
      </c>
      <c r="S105" s="33">
        <v>0</v>
      </c>
      <c r="T105" s="33">
        <v>6</v>
      </c>
      <c r="U105" s="33">
        <v>0</v>
      </c>
      <c r="V105" s="33">
        <v>0</v>
      </c>
      <c r="W105" s="33">
        <v>0</v>
      </c>
      <c r="X105" s="33">
        <v>7</v>
      </c>
      <c r="Y105" s="33">
        <v>0</v>
      </c>
      <c r="Z105" s="33">
        <v>0</v>
      </c>
      <c r="AA105" s="33">
        <v>0</v>
      </c>
      <c r="AB105" s="33">
        <v>0</v>
      </c>
      <c r="AC105" s="33">
        <v>7</v>
      </c>
      <c r="AD105" s="33">
        <v>4.7</v>
      </c>
      <c r="AE105" s="33">
        <v>0</v>
      </c>
      <c r="AF105" s="33">
        <v>0</v>
      </c>
      <c r="AG105" s="33">
        <v>6</v>
      </c>
      <c r="AH105" s="33">
        <v>-7.2</v>
      </c>
      <c r="AI105" s="33">
        <v>10</v>
      </c>
      <c r="AJ105" s="33">
        <v>0</v>
      </c>
      <c r="AK105" s="33">
        <v>0</v>
      </c>
      <c r="AL105" s="33">
        <v>0</v>
      </c>
      <c r="AM105" s="33">
        <v>0</v>
      </c>
      <c r="AN105" s="33">
        <v>-100</v>
      </c>
      <c r="AO105" s="33">
        <v>5.8</v>
      </c>
      <c r="AP105" s="33">
        <v>0</v>
      </c>
      <c r="AQ105" s="33">
        <v>0</v>
      </c>
      <c r="AR105" s="33">
        <v>0</v>
      </c>
      <c r="AS105" s="33">
        <v>0</v>
      </c>
      <c r="AT105" s="33">
        <v>8</v>
      </c>
      <c r="AU105" s="33">
        <v>0</v>
      </c>
      <c r="AV105" s="33">
        <v>5.8</v>
      </c>
      <c r="AW105" s="33">
        <v>6</v>
      </c>
      <c r="AX105" s="33">
        <v>0</v>
      </c>
      <c r="AY105" s="33">
        <v>0</v>
      </c>
      <c r="AZ105" s="33">
        <v>6</v>
      </c>
      <c r="BA105" s="33">
        <v>0</v>
      </c>
      <c r="BB105" s="33">
        <v>0</v>
      </c>
      <c r="BC105" s="33">
        <v>0</v>
      </c>
      <c r="BD105" s="33">
        <v>0</v>
      </c>
      <c r="BE105" s="33">
        <v>1.2</v>
      </c>
      <c r="BF105" s="33">
        <v>0</v>
      </c>
      <c r="BG105" s="33">
        <v>5.6</v>
      </c>
      <c r="BH105" s="33">
        <v>0</v>
      </c>
      <c r="BI105" s="33">
        <v>0</v>
      </c>
      <c r="BJ105" s="33">
        <v>0</v>
      </c>
    </row>
    <row r="106" spans="1:62" ht="12.75">
      <c r="A106" s="70" t="s">
        <v>180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</row>
    <row r="107" spans="1:62" ht="12.75">
      <c r="A107" s="67" t="s">
        <v>207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</row>
    <row r="108" spans="1:62" ht="12.75">
      <c r="A108" s="69" t="s">
        <v>200</v>
      </c>
      <c r="B108" s="35">
        <v>353.57</v>
      </c>
      <c r="C108" s="35">
        <v>0</v>
      </c>
      <c r="D108" s="35">
        <v>3868.99</v>
      </c>
      <c r="E108" s="35">
        <v>0</v>
      </c>
      <c r="F108" s="35">
        <v>373544</v>
      </c>
      <c r="G108" s="35">
        <v>0</v>
      </c>
      <c r="H108" s="35">
        <v>0</v>
      </c>
      <c r="I108" s="35">
        <v>0</v>
      </c>
      <c r="J108" s="35">
        <v>85.37</v>
      </c>
      <c r="K108" s="35">
        <v>5551.2</v>
      </c>
      <c r="L108" s="35">
        <v>0</v>
      </c>
      <c r="M108" s="35">
        <v>0</v>
      </c>
      <c r="N108" s="35">
        <v>374.53</v>
      </c>
      <c r="O108" s="35">
        <v>0</v>
      </c>
      <c r="P108" s="35">
        <v>308.4</v>
      </c>
      <c r="Q108" s="35">
        <v>0</v>
      </c>
      <c r="R108" s="35">
        <v>113.48</v>
      </c>
      <c r="S108" s="35">
        <v>0</v>
      </c>
      <c r="T108" s="35">
        <v>158.82</v>
      </c>
      <c r="U108" s="35">
        <v>0</v>
      </c>
      <c r="V108" s="35">
        <v>794525</v>
      </c>
      <c r="W108" s="35">
        <v>0</v>
      </c>
      <c r="X108" s="35">
        <v>409.41</v>
      </c>
      <c r="Y108" s="35">
        <v>5709000</v>
      </c>
      <c r="Z108" s="35">
        <v>0</v>
      </c>
      <c r="AA108" s="35">
        <v>0</v>
      </c>
      <c r="AB108" s="35">
        <v>0</v>
      </c>
      <c r="AC108" s="35">
        <v>463.94</v>
      </c>
      <c r="AD108" s="35">
        <v>118.32</v>
      </c>
      <c r="AE108" s="35">
        <v>0</v>
      </c>
      <c r="AF108" s="35">
        <v>0</v>
      </c>
      <c r="AG108" s="35">
        <v>496.36</v>
      </c>
      <c r="AH108" s="35">
        <v>882</v>
      </c>
      <c r="AI108" s="35">
        <v>282.21</v>
      </c>
      <c r="AJ108" s="35">
        <v>0</v>
      </c>
      <c r="AK108" s="35">
        <v>1958</v>
      </c>
      <c r="AL108" s="35">
        <v>0</v>
      </c>
      <c r="AM108" s="35">
        <v>0</v>
      </c>
      <c r="AN108" s="35">
        <v>0</v>
      </c>
      <c r="AO108" s="35">
        <v>1027.47</v>
      </c>
      <c r="AP108" s="35">
        <v>121603</v>
      </c>
      <c r="AQ108" s="35">
        <v>0</v>
      </c>
      <c r="AR108" s="35">
        <v>0</v>
      </c>
      <c r="AS108" s="35">
        <v>172851.2</v>
      </c>
      <c r="AT108" s="35">
        <v>315.25</v>
      </c>
      <c r="AU108" s="35">
        <v>0</v>
      </c>
      <c r="AV108" s="35">
        <v>7192.56</v>
      </c>
      <c r="AW108" s="35">
        <v>237.6</v>
      </c>
      <c r="AX108" s="35">
        <v>0</v>
      </c>
      <c r="AY108" s="35">
        <v>0</v>
      </c>
      <c r="AZ108" s="35">
        <v>69.47</v>
      </c>
      <c r="BA108" s="35">
        <v>2252.24</v>
      </c>
      <c r="BB108" s="35">
        <v>0</v>
      </c>
      <c r="BC108" s="35">
        <v>0</v>
      </c>
      <c r="BD108" s="35">
        <v>0</v>
      </c>
      <c r="BE108" s="35">
        <v>500</v>
      </c>
      <c r="BF108" s="35">
        <v>0</v>
      </c>
      <c r="BG108" s="35">
        <v>1754</v>
      </c>
      <c r="BH108" s="35">
        <v>0</v>
      </c>
      <c r="BI108" s="35">
        <v>4250</v>
      </c>
      <c r="BJ108" s="35">
        <v>0</v>
      </c>
    </row>
    <row r="109" spans="1:62" ht="12.75">
      <c r="A109" s="70" t="s">
        <v>201</v>
      </c>
      <c r="B109" s="37">
        <v>0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126.34</v>
      </c>
      <c r="L109" s="37">
        <v>0</v>
      </c>
      <c r="M109" s="37">
        <v>0</v>
      </c>
      <c r="N109" s="37">
        <v>30.33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662941.23</v>
      </c>
      <c r="Z109" s="37">
        <v>0</v>
      </c>
      <c r="AA109" s="37">
        <v>0</v>
      </c>
      <c r="AB109" s="37">
        <v>0</v>
      </c>
      <c r="AC109" s="37">
        <v>175.1</v>
      </c>
      <c r="AD109" s="37">
        <v>0</v>
      </c>
      <c r="AE109" s="37">
        <v>0</v>
      </c>
      <c r="AF109" s="37">
        <v>0</v>
      </c>
      <c r="AG109" s="37">
        <v>155.58</v>
      </c>
      <c r="AH109" s="37">
        <v>261</v>
      </c>
      <c r="AI109" s="37">
        <v>64.49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215.07</v>
      </c>
      <c r="AW109" s="37">
        <v>73.22</v>
      </c>
      <c r="AX109" s="37">
        <v>0</v>
      </c>
      <c r="AY109" s="37">
        <v>0</v>
      </c>
      <c r="AZ109" s="37">
        <v>258.14</v>
      </c>
      <c r="BA109" s="37">
        <v>38.68</v>
      </c>
      <c r="BB109" s="37">
        <v>0</v>
      </c>
      <c r="BC109" s="37">
        <v>0</v>
      </c>
      <c r="BD109" s="37">
        <v>0</v>
      </c>
      <c r="BE109" s="37">
        <v>0</v>
      </c>
      <c r="BF109" s="37">
        <v>0</v>
      </c>
      <c r="BG109" s="37">
        <v>943.08</v>
      </c>
      <c r="BH109" s="37">
        <v>0</v>
      </c>
      <c r="BI109" s="37">
        <v>0</v>
      </c>
      <c r="BJ109" s="37">
        <v>0</v>
      </c>
    </row>
    <row r="110" spans="1:62" ht="12.75">
      <c r="A110" s="70" t="s">
        <v>202</v>
      </c>
      <c r="B110" s="37">
        <v>646.95</v>
      </c>
      <c r="C110" s="37">
        <v>0</v>
      </c>
      <c r="D110" s="37">
        <v>0</v>
      </c>
      <c r="E110" s="37">
        <v>0</v>
      </c>
      <c r="F110" s="37">
        <v>1036680</v>
      </c>
      <c r="G110" s="37">
        <v>0</v>
      </c>
      <c r="H110" s="37">
        <v>0</v>
      </c>
      <c r="I110" s="37">
        <v>0</v>
      </c>
      <c r="J110" s="37">
        <v>0</v>
      </c>
      <c r="K110" s="37">
        <v>507.18</v>
      </c>
      <c r="L110" s="37">
        <v>0</v>
      </c>
      <c r="M110" s="37">
        <v>0</v>
      </c>
      <c r="N110" s="37">
        <v>405.15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875.06</v>
      </c>
      <c r="U110" s="37">
        <v>0</v>
      </c>
      <c r="V110" s="37">
        <v>0</v>
      </c>
      <c r="W110" s="37">
        <v>0</v>
      </c>
      <c r="X110" s="37">
        <v>644.11</v>
      </c>
      <c r="Y110" s="37">
        <v>2651764.92</v>
      </c>
      <c r="Z110" s="37">
        <v>0</v>
      </c>
      <c r="AA110" s="37">
        <v>0</v>
      </c>
      <c r="AB110" s="37">
        <v>0</v>
      </c>
      <c r="AC110" s="37">
        <v>560.44</v>
      </c>
      <c r="AD110" s="37">
        <v>782.53</v>
      </c>
      <c r="AE110" s="37">
        <v>0</v>
      </c>
      <c r="AF110" s="37">
        <v>0</v>
      </c>
      <c r="AG110" s="37">
        <v>1721.24</v>
      </c>
      <c r="AH110" s="37">
        <v>548</v>
      </c>
      <c r="AI110" s="37">
        <v>676.18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0</v>
      </c>
      <c r="AT110" s="37">
        <v>689.46</v>
      </c>
      <c r="AU110" s="37">
        <v>0</v>
      </c>
      <c r="AV110" s="37">
        <v>1967.5</v>
      </c>
      <c r="AW110" s="37">
        <v>651.69</v>
      </c>
      <c r="AX110" s="37">
        <v>0</v>
      </c>
      <c r="AY110" s="37">
        <v>0</v>
      </c>
      <c r="AZ110" s="37">
        <v>398.19</v>
      </c>
      <c r="BA110" s="37">
        <v>0</v>
      </c>
      <c r="BB110" s="37">
        <v>0</v>
      </c>
      <c r="BC110" s="37">
        <v>0</v>
      </c>
      <c r="BD110" s="37">
        <v>0</v>
      </c>
      <c r="BE110" s="37">
        <v>0</v>
      </c>
      <c r="BF110" s="37">
        <v>0</v>
      </c>
      <c r="BG110" s="37">
        <v>1786.11</v>
      </c>
      <c r="BH110" s="37">
        <v>0</v>
      </c>
      <c r="BI110" s="37">
        <v>0</v>
      </c>
      <c r="BJ110" s="37">
        <v>0</v>
      </c>
    </row>
    <row r="111" spans="1:62" ht="12.75">
      <c r="A111" s="70" t="s">
        <v>203</v>
      </c>
      <c r="B111" s="37">
        <v>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138.65</v>
      </c>
      <c r="J111" s="37">
        <v>0</v>
      </c>
      <c r="K111" s="37">
        <v>0</v>
      </c>
      <c r="L111" s="37">
        <v>0</v>
      </c>
      <c r="M111" s="37">
        <v>0</v>
      </c>
      <c r="N111" s="37">
        <v>17.68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74.01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38.15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36.54</v>
      </c>
      <c r="AJ111" s="37">
        <v>0</v>
      </c>
      <c r="AK111" s="37">
        <v>0</v>
      </c>
      <c r="AL111" s="37">
        <v>6</v>
      </c>
      <c r="AM111" s="37">
        <v>0</v>
      </c>
      <c r="AN111" s="37">
        <v>0</v>
      </c>
      <c r="AO111" s="37">
        <v>0</v>
      </c>
      <c r="AP111" s="37">
        <v>0</v>
      </c>
      <c r="AQ111" s="37">
        <v>0</v>
      </c>
      <c r="AR111" s="37">
        <v>0</v>
      </c>
      <c r="AS111" s="37">
        <v>0</v>
      </c>
      <c r="AT111" s="37">
        <v>17.54</v>
      </c>
      <c r="AU111" s="37">
        <v>0</v>
      </c>
      <c r="AV111" s="37">
        <v>0</v>
      </c>
      <c r="AW111" s="37">
        <v>0</v>
      </c>
      <c r="AX111" s="37">
        <v>0</v>
      </c>
      <c r="AY111" s="37">
        <v>46.4</v>
      </c>
      <c r="AZ111" s="37">
        <v>0</v>
      </c>
      <c r="BA111" s="37">
        <v>0</v>
      </c>
      <c r="BB111" s="37">
        <v>0</v>
      </c>
      <c r="BC111" s="37">
        <v>0</v>
      </c>
      <c r="BD111" s="37">
        <v>102.38</v>
      </c>
      <c r="BE111" s="37">
        <v>0</v>
      </c>
      <c r="BF111" s="37">
        <v>0</v>
      </c>
      <c r="BG111" s="37">
        <v>0</v>
      </c>
      <c r="BH111" s="37">
        <v>0</v>
      </c>
      <c r="BI111" s="37">
        <v>0</v>
      </c>
      <c r="BJ111" s="37">
        <v>3.19</v>
      </c>
    </row>
    <row r="112" spans="1:62" ht="12.75">
      <c r="A112" s="70" t="s">
        <v>204</v>
      </c>
      <c r="B112" s="37">
        <v>349.34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271.31</v>
      </c>
      <c r="J112" s="37">
        <v>0</v>
      </c>
      <c r="K112" s="37">
        <v>0</v>
      </c>
      <c r="L112" s="37">
        <v>0</v>
      </c>
      <c r="M112" s="37">
        <v>0</v>
      </c>
      <c r="N112" s="37">
        <v>309.19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202.16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221.89</v>
      </c>
      <c r="AD112" s="37">
        <v>0</v>
      </c>
      <c r="AE112" s="37">
        <v>0</v>
      </c>
      <c r="AF112" s="37">
        <v>148.96</v>
      </c>
      <c r="AG112" s="37">
        <v>0</v>
      </c>
      <c r="AH112" s="37">
        <v>0</v>
      </c>
      <c r="AI112" s="37">
        <v>215</v>
      </c>
      <c r="AJ112" s="37">
        <v>0</v>
      </c>
      <c r="AK112" s="37">
        <v>0</v>
      </c>
      <c r="AL112" s="37">
        <v>155</v>
      </c>
      <c r="AM112" s="37">
        <v>0</v>
      </c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0</v>
      </c>
      <c r="AT112" s="37">
        <v>144.68</v>
      </c>
      <c r="AU112" s="37">
        <v>0</v>
      </c>
      <c r="AV112" s="37">
        <v>0</v>
      </c>
      <c r="AW112" s="37">
        <v>0</v>
      </c>
      <c r="AX112" s="37">
        <v>0</v>
      </c>
      <c r="AY112" s="37">
        <v>152.5</v>
      </c>
      <c r="AZ112" s="37">
        <v>0</v>
      </c>
      <c r="BA112" s="37">
        <v>0</v>
      </c>
      <c r="BB112" s="37">
        <v>0</v>
      </c>
      <c r="BC112" s="37">
        <v>0</v>
      </c>
      <c r="BD112" s="37">
        <v>220.95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212.67</v>
      </c>
    </row>
    <row r="113" spans="1:62" ht="12.75">
      <c r="A113" s="70" t="s">
        <v>205</v>
      </c>
      <c r="B113" s="37">
        <v>69.89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371.06</v>
      </c>
      <c r="J113" s="37">
        <v>0</v>
      </c>
      <c r="K113" s="37">
        <v>0</v>
      </c>
      <c r="L113" s="37">
        <v>0</v>
      </c>
      <c r="M113" s="37">
        <v>0</v>
      </c>
      <c r="N113" s="37">
        <v>128.63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94.35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183.28</v>
      </c>
      <c r="AD113" s="37">
        <v>0</v>
      </c>
      <c r="AE113" s="37">
        <v>0</v>
      </c>
      <c r="AF113" s="37">
        <v>96.07</v>
      </c>
      <c r="AG113" s="37">
        <v>0</v>
      </c>
      <c r="AH113" s="37">
        <v>0</v>
      </c>
      <c r="AI113" s="37">
        <v>105.9</v>
      </c>
      <c r="AJ113" s="37">
        <v>0</v>
      </c>
      <c r="AK113" s="37">
        <v>0</v>
      </c>
      <c r="AL113" s="37">
        <v>80.88</v>
      </c>
      <c r="AM113" s="37">
        <v>0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145.58</v>
      </c>
      <c r="AU113" s="37">
        <v>0</v>
      </c>
      <c r="AV113" s="37">
        <v>0</v>
      </c>
      <c r="AW113" s="37">
        <v>0</v>
      </c>
      <c r="AX113" s="37">
        <v>0</v>
      </c>
      <c r="AY113" s="37">
        <v>174.52</v>
      </c>
      <c r="AZ113" s="37">
        <v>0</v>
      </c>
      <c r="BA113" s="37">
        <v>0</v>
      </c>
      <c r="BB113" s="37">
        <v>0</v>
      </c>
      <c r="BC113" s="37">
        <v>0</v>
      </c>
      <c r="BD113" s="37">
        <v>398.09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95.53</v>
      </c>
    </row>
    <row r="114" spans="1:62" ht="12.75">
      <c r="A114" s="70" t="s">
        <v>206</v>
      </c>
      <c r="B114" s="37">
        <v>61</v>
      </c>
      <c r="C114" s="37">
        <v>0</v>
      </c>
      <c r="D114" s="37">
        <v>610.7</v>
      </c>
      <c r="E114" s="37">
        <v>0</v>
      </c>
      <c r="F114" s="37">
        <v>66992</v>
      </c>
      <c r="G114" s="37">
        <v>0</v>
      </c>
      <c r="H114" s="37">
        <v>0</v>
      </c>
      <c r="I114" s="37">
        <v>0</v>
      </c>
      <c r="J114" s="37">
        <v>103</v>
      </c>
      <c r="K114" s="37">
        <v>64.76</v>
      </c>
      <c r="L114" s="37">
        <v>0</v>
      </c>
      <c r="M114" s="37">
        <v>0</v>
      </c>
      <c r="N114" s="37">
        <v>83.2</v>
      </c>
      <c r="O114" s="37">
        <v>0</v>
      </c>
      <c r="P114" s="37">
        <v>37.87</v>
      </c>
      <c r="Q114" s="37">
        <v>0</v>
      </c>
      <c r="R114" s="37">
        <v>57.62</v>
      </c>
      <c r="S114" s="37">
        <v>0</v>
      </c>
      <c r="T114" s="37">
        <v>80.08</v>
      </c>
      <c r="U114" s="37">
        <v>0</v>
      </c>
      <c r="V114" s="37">
        <v>0</v>
      </c>
      <c r="W114" s="37">
        <v>0</v>
      </c>
      <c r="X114" s="37">
        <v>127.13</v>
      </c>
      <c r="Y114" s="37">
        <v>0</v>
      </c>
      <c r="Z114" s="37">
        <v>0</v>
      </c>
      <c r="AA114" s="37">
        <v>0</v>
      </c>
      <c r="AB114" s="37">
        <v>0</v>
      </c>
      <c r="AC114" s="37">
        <v>107.07</v>
      </c>
      <c r="AD114" s="37">
        <v>81.34</v>
      </c>
      <c r="AE114" s="37">
        <v>0</v>
      </c>
      <c r="AF114" s="37">
        <v>0</v>
      </c>
      <c r="AG114" s="37">
        <v>105.31</v>
      </c>
      <c r="AH114" s="37">
        <v>128</v>
      </c>
      <c r="AI114" s="37">
        <v>76.12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165.82</v>
      </c>
      <c r="AP114" s="37">
        <v>0</v>
      </c>
      <c r="AQ114" s="37">
        <v>0</v>
      </c>
      <c r="AR114" s="37">
        <v>0</v>
      </c>
      <c r="AS114" s="37">
        <v>0</v>
      </c>
      <c r="AT114" s="37">
        <v>106.01</v>
      </c>
      <c r="AU114" s="37">
        <v>0</v>
      </c>
      <c r="AV114" s="37">
        <v>125.03</v>
      </c>
      <c r="AW114" s="37">
        <v>66.5</v>
      </c>
      <c r="AX114" s="37">
        <v>0</v>
      </c>
      <c r="AY114" s="37">
        <v>0</v>
      </c>
      <c r="AZ114" s="37">
        <v>121.59</v>
      </c>
      <c r="BA114" s="37">
        <v>0</v>
      </c>
      <c r="BB114" s="37">
        <v>0</v>
      </c>
      <c r="BC114" s="37">
        <v>0</v>
      </c>
      <c r="BD114" s="37">
        <v>0</v>
      </c>
      <c r="BE114" s="37">
        <v>85</v>
      </c>
      <c r="BF114" s="37">
        <v>0</v>
      </c>
      <c r="BG114" s="37">
        <v>222.32</v>
      </c>
      <c r="BH114" s="37">
        <v>0</v>
      </c>
      <c r="BI114" s="37">
        <v>0</v>
      </c>
      <c r="BJ114" s="37">
        <v>0</v>
      </c>
    </row>
    <row r="115" spans="1:62" ht="12.75">
      <c r="A115" s="70" t="s">
        <v>180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0</v>
      </c>
      <c r="AW115" s="37">
        <v>0</v>
      </c>
      <c r="AX115" s="37">
        <v>0</v>
      </c>
      <c r="AY115" s="37">
        <v>0</v>
      </c>
      <c r="AZ115" s="37">
        <v>0</v>
      </c>
      <c r="BA115" s="37">
        <v>0</v>
      </c>
      <c r="BB115" s="37">
        <v>0</v>
      </c>
      <c r="BC115" s="37">
        <v>0</v>
      </c>
      <c r="BD115" s="37">
        <v>0</v>
      </c>
      <c r="BE115" s="37">
        <v>0</v>
      </c>
      <c r="BF115" s="37">
        <v>0</v>
      </c>
      <c r="BG115" s="37">
        <v>0</v>
      </c>
      <c r="BH115" s="37">
        <v>0</v>
      </c>
      <c r="BI115" s="37">
        <v>0</v>
      </c>
      <c r="BJ115" s="37">
        <v>0</v>
      </c>
    </row>
    <row r="116" spans="1:62" ht="12.75">
      <c r="A116" s="74" t="s">
        <v>208</v>
      </c>
      <c r="B116" s="77">
        <v>1480.75</v>
      </c>
      <c r="C116" s="77">
        <v>0</v>
      </c>
      <c r="D116" s="77">
        <v>4479.69</v>
      </c>
      <c r="E116" s="77">
        <v>0</v>
      </c>
      <c r="F116" s="77">
        <v>1477216</v>
      </c>
      <c r="G116" s="77">
        <v>0</v>
      </c>
      <c r="H116" s="77">
        <v>0</v>
      </c>
      <c r="I116" s="77">
        <v>781.02</v>
      </c>
      <c r="J116" s="77">
        <v>188.37</v>
      </c>
      <c r="K116" s="77">
        <v>6249.48</v>
      </c>
      <c r="L116" s="77">
        <v>0</v>
      </c>
      <c r="M116" s="77">
        <v>0</v>
      </c>
      <c r="N116" s="77">
        <v>1348.72</v>
      </c>
      <c r="O116" s="77">
        <v>0</v>
      </c>
      <c r="P116" s="77">
        <v>346.28</v>
      </c>
      <c r="Q116" s="77">
        <v>0</v>
      </c>
      <c r="R116" s="77">
        <v>171.1</v>
      </c>
      <c r="S116" s="77">
        <v>0</v>
      </c>
      <c r="T116" s="77">
        <v>1113.96</v>
      </c>
      <c r="U116" s="77">
        <v>0</v>
      </c>
      <c r="V116" s="77">
        <v>794525</v>
      </c>
      <c r="W116" s="77">
        <v>370.51</v>
      </c>
      <c r="X116" s="77">
        <v>1180.65</v>
      </c>
      <c r="Y116" s="77">
        <v>9023706.15</v>
      </c>
      <c r="Z116" s="77">
        <v>0</v>
      </c>
      <c r="AA116" s="77">
        <v>0</v>
      </c>
      <c r="AB116" s="77">
        <v>0</v>
      </c>
      <c r="AC116" s="77">
        <v>1749.87</v>
      </c>
      <c r="AD116" s="77">
        <v>982.19</v>
      </c>
      <c r="AE116" s="77">
        <v>0</v>
      </c>
      <c r="AF116" s="77">
        <v>245.02</v>
      </c>
      <c r="AG116" s="77">
        <v>2478.5</v>
      </c>
      <c r="AH116" s="77">
        <v>1819</v>
      </c>
      <c r="AI116" s="77">
        <v>1456.44</v>
      </c>
      <c r="AJ116" s="77">
        <v>0</v>
      </c>
      <c r="AK116" s="77">
        <v>1958</v>
      </c>
      <c r="AL116" s="77">
        <v>241.88</v>
      </c>
      <c r="AM116" s="77">
        <v>0</v>
      </c>
      <c r="AN116" s="77">
        <v>0</v>
      </c>
      <c r="AO116" s="77">
        <v>1193.29</v>
      </c>
      <c r="AP116" s="77">
        <v>121603</v>
      </c>
      <c r="AQ116" s="77">
        <v>0</v>
      </c>
      <c r="AR116" s="77">
        <v>0</v>
      </c>
      <c r="AS116" s="77">
        <v>172851.2</v>
      </c>
      <c r="AT116" s="77">
        <v>1418.52</v>
      </c>
      <c r="AU116" s="77">
        <v>0</v>
      </c>
      <c r="AV116" s="77">
        <v>9500.16</v>
      </c>
      <c r="AW116" s="77">
        <v>1029.01</v>
      </c>
      <c r="AX116" s="77">
        <v>0</v>
      </c>
      <c r="AY116" s="77">
        <v>373.42</v>
      </c>
      <c r="AZ116" s="77">
        <v>847.39</v>
      </c>
      <c r="BA116" s="77">
        <v>0</v>
      </c>
      <c r="BB116" s="77">
        <v>0</v>
      </c>
      <c r="BC116" s="77">
        <v>0</v>
      </c>
      <c r="BD116" s="77">
        <v>721.42</v>
      </c>
      <c r="BE116" s="77">
        <v>585</v>
      </c>
      <c r="BF116" s="77">
        <v>0</v>
      </c>
      <c r="BG116" s="77">
        <v>4705.51</v>
      </c>
      <c r="BH116" s="77">
        <v>0</v>
      </c>
      <c r="BI116" s="77">
        <v>4250</v>
      </c>
      <c r="BJ116" s="77">
        <v>311.4</v>
      </c>
    </row>
    <row r="117" spans="1:62" ht="12.75">
      <c r="A117" s="68" t="s">
        <v>209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</row>
    <row r="118" spans="1:62" ht="12.75">
      <c r="A118" s="70" t="s">
        <v>210</v>
      </c>
      <c r="B118" s="39">
        <v>1061000</v>
      </c>
      <c r="C118" s="39">
        <v>16135</v>
      </c>
      <c r="D118" s="39">
        <v>22869</v>
      </c>
      <c r="E118" s="39">
        <v>0</v>
      </c>
      <c r="F118" s="39">
        <v>0</v>
      </c>
      <c r="G118" s="39">
        <v>12243</v>
      </c>
      <c r="H118" s="39">
        <v>0</v>
      </c>
      <c r="I118" s="39">
        <v>204496</v>
      </c>
      <c r="J118" s="39">
        <v>0</v>
      </c>
      <c r="K118" s="39">
        <v>0</v>
      </c>
      <c r="L118" s="39">
        <v>0</v>
      </c>
      <c r="M118" s="39">
        <v>0</v>
      </c>
      <c r="N118" s="39">
        <v>180493</v>
      </c>
      <c r="O118" s="39">
        <v>15288</v>
      </c>
      <c r="P118" s="39">
        <v>19093</v>
      </c>
      <c r="Q118" s="39">
        <v>378857</v>
      </c>
      <c r="R118" s="39">
        <v>0</v>
      </c>
      <c r="S118" s="39">
        <v>20071</v>
      </c>
      <c r="T118" s="39">
        <v>0</v>
      </c>
      <c r="U118" s="39">
        <v>0</v>
      </c>
      <c r="V118" s="39">
        <v>0</v>
      </c>
      <c r="W118" s="39">
        <v>165208</v>
      </c>
      <c r="X118" s="39">
        <v>0</v>
      </c>
      <c r="Y118" s="39">
        <v>0</v>
      </c>
      <c r="Z118" s="39">
        <v>0</v>
      </c>
      <c r="AA118" s="39">
        <v>0</v>
      </c>
      <c r="AB118" s="39">
        <v>87840</v>
      </c>
      <c r="AC118" s="39">
        <v>85195</v>
      </c>
      <c r="AD118" s="39">
        <v>0</v>
      </c>
      <c r="AE118" s="39">
        <v>20570</v>
      </c>
      <c r="AF118" s="39">
        <v>134857</v>
      </c>
      <c r="AG118" s="39">
        <v>16138</v>
      </c>
      <c r="AH118" s="39">
        <v>30498</v>
      </c>
      <c r="AI118" s="39">
        <v>198853</v>
      </c>
      <c r="AJ118" s="39">
        <v>42151</v>
      </c>
      <c r="AK118" s="39">
        <v>0</v>
      </c>
      <c r="AL118" s="39">
        <v>173386</v>
      </c>
      <c r="AM118" s="39">
        <v>33866</v>
      </c>
      <c r="AN118" s="39">
        <v>38849</v>
      </c>
      <c r="AO118" s="39">
        <v>0</v>
      </c>
      <c r="AP118" s="39">
        <v>28</v>
      </c>
      <c r="AQ118" s="39">
        <v>134950</v>
      </c>
      <c r="AR118" s="39">
        <v>134950</v>
      </c>
      <c r="AS118" s="39">
        <v>0</v>
      </c>
      <c r="AT118" s="39">
        <v>86609</v>
      </c>
      <c r="AU118" s="39">
        <v>16407</v>
      </c>
      <c r="AV118" s="39">
        <v>0</v>
      </c>
      <c r="AW118" s="39">
        <v>0</v>
      </c>
      <c r="AX118" s="39">
        <v>0</v>
      </c>
      <c r="AY118" s="39">
        <v>175876</v>
      </c>
      <c r="AZ118" s="39">
        <v>0</v>
      </c>
      <c r="BA118" s="39">
        <v>0</v>
      </c>
      <c r="BB118" s="39">
        <v>0</v>
      </c>
      <c r="BC118" s="39">
        <v>0</v>
      </c>
      <c r="BD118" s="39">
        <v>159947</v>
      </c>
      <c r="BE118" s="39">
        <v>0</v>
      </c>
      <c r="BF118" s="39">
        <v>0</v>
      </c>
      <c r="BG118" s="39">
        <v>0</v>
      </c>
      <c r="BH118" s="39">
        <v>103302</v>
      </c>
      <c r="BI118" s="39">
        <v>0</v>
      </c>
      <c r="BJ118" s="39">
        <v>117818</v>
      </c>
    </row>
    <row r="119" spans="1:62" ht="12.75">
      <c r="A119" s="68" t="s">
        <v>211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</row>
    <row r="120" spans="1:62" ht="12.75">
      <c r="A120" s="70" t="s">
        <v>212</v>
      </c>
      <c r="B120" s="39">
        <v>9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6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12</v>
      </c>
      <c r="AD120" s="39">
        <v>0</v>
      </c>
      <c r="AE120" s="39">
        <v>0</v>
      </c>
      <c r="AF120" s="39">
        <v>6</v>
      </c>
      <c r="AG120" s="39">
        <v>6</v>
      </c>
      <c r="AH120" s="39">
        <v>0</v>
      </c>
      <c r="AI120" s="39">
        <v>6</v>
      </c>
      <c r="AJ120" s="39">
        <v>0</v>
      </c>
      <c r="AK120" s="39">
        <v>0</v>
      </c>
      <c r="AL120" s="39">
        <v>890921</v>
      </c>
      <c r="AM120" s="39">
        <v>0</v>
      </c>
      <c r="AN120" s="39">
        <v>0</v>
      </c>
      <c r="AO120" s="39">
        <v>0</v>
      </c>
      <c r="AP120" s="39">
        <v>0</v>
      </c>
      <c r="AQ120" s="39">
        <v>38629</v>
      </c>
      <c r="AR120" s="39">
        <v>38629</v>
      </c>
      <c r="AS120" s="39">
        <v>0</v>
      </c>
      <c r="AT120" s="39">
        <v>6</v>
      </c>
      <c r="AU120" s="39">
        <v>0</v>
      </c>
      <c r="AV120" s="39">
        <v>0</v>
      </c>
      <c r="AW120" s="39">
        <v>0</v>
      </c>
      <c r="AX120" s="39">
        <v>0</v>
      </c>
      <c r="AY120" s="39">
        <v>9</v>
      </c>
      <c r="AZ120" s="39">
        <v>0</v>
      </c>
      <c r="BA120" s="39">
        <v>0</v>
      </c>
      <c r="BB120" s="39">
        <v>0</v>
      </c>
      <c r="BC120" s="39">
        <v>0</v>
      </c>
      <c r="BD120" s="39">
        <v>11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6</v>
      </c>
    </row>
    <row r="121" spans="1:62" ht="12.75">
      <c r="A121" s="70" t="s">
        <v>213</v>
      </c>
      <c r="B121" s="39">
        <v>65</v>
      </c>
      <c r="C121" s="39">
        <v>0</v>
      </c>
      <c r="D121" s="39">
        <v>47</v>
      </c>
      <c r="E121" s="39">
        <v>0</v>
      </c>
      <c r="F121" s="39">
        <v>172</v>
      </c>
      <c r="G121" s="39">
        <v>0</v>
      </c>
      <c r="H121" s="39">
        <v>0</v>
      </c>
      <c r="I121" s="39">
        <v>0</v>
      </c>
      <c r="J121" s="39">
        <v>50</v>
      </c>
      <c r="K121" s="39">
        <v>100</v>
      </c>
      <c r="L121" s="39">
        <v>0</v>
      </c>
      <c r="M121" s="39">
        <v>0</v>
      </c>
      <c r="N121" s="39">
        <v>70</v>
      </c>
      <c r="O121" s="39">
        <v>50</v>
      </c>
      <c r="P121" s="39">
        <v>0</v>
      </c>
      <c r="Q121" s="39">
        <v>0</v>
      </c>
      <c r="R121" s="39">
        <v>50</v>
      </c>
      <c r="S121" s="39">
        <v>50</v>
      </c>
      <c r="T121" s="39">
        <v>50</v>
      </c>
      <c r="U121" s="39">
        <v>0</v>
      </c>
      <c r="V121" s="39">
        <v>6133</v>
      </c>
      <c r="W121" s="39">
        <v>0</v>
      </c>
      <c r="X121" s="39">
        <v>0</v>
      </c>
      <c r="Y121" s="39">
        <v>50</v>
      </c>
      <c r="Z121" s="39">
        <v>0</v>
      </c>
      <c r="AA121" s="39">
        <v>641</v>
      </c>
      <c r="AB121" s="39">
        <v>0</v>
      </c>
      <c r="AC121" s="39">
        <v>50</v>
      </c>
      <c r="AD121" s="39">
        <v>50</v>
      </c>
      <c r="AE121" s="39">
        <v>0</v>
      </c>
      <c r="AF121" s="39">
        <v>0</v>
      </c>
      <c r="AG121" s="39">
        <v>20</v>
      </c>
      <c r="AH121" s="39">
        <v>50</v>
      </c>
      <c r="AI121" s="39">
        <v>50</v>
      </c>
      <c r="AJ121" s="39">
        <v>50</v>
      </c>
      <c r="AK121" s="39">
        <v>50</v>
      </c>
      <c r="AL121" s="39">
        <v>0</v>
      </c>
      <c r="AM121" s="39">
        <v>0</v>
      </c>
      <c r="AN121" s="39">
        <v>50</v>
      </c>
      <c r="AO121" s="39">
        <v>0</v>
      </c>
      <c r="AP121" s="39">
        <v>50</v>
      </c>
      <c r="AQ121" s="39">
        <v>0</v>
      </c>
      <c r="AR121" s="39">
        <v>0</v>
      </c>
      <c r="AS121" s="39">
        <v>0</v>
      </c>
      <c r="AT121" s="39">
        <v>50</v>
      </c>
      <c r="AU121" s="39">
        <v>0</v>
      </c>
      <c r="AV121" s="39">
        <v>50</v>
      </c>
      <c r="AW121" s="39">
        <v>0</v>
      </c>
      <c r="AX121" s="39">
        <v>830000</v>
      </c>
      <c r="AY121" s="39">
        <v>0</v>
      </c>
      <c r="AZ121" s="39">
        <v>0</v>
      </c>
      <c r="BA121" s="39">
        <v>75</v>
      </c>
      <c r="BB121" s="39">
        <v>0</v>
      </c>
      <c r="BC121" s="39">
        <v>0</v>
      </c>
      <c r="BD121" s="39">
        <v>0</v>
      </c>
      <c r="BE121" s="39">
        <v>0</v>
      </c>
      <c r="BF121" s="39">
        <v>50</v>
      </c>
      <c r="BG121" s="39">
        <v>169450</v>
      </c>
      <c r="BH121" s="39">
        <v>0</v>
      </c>
      <c r="BI121" s="39">
        <v>0</v>
      </c>
      <c r="BJ121" s="39">
        <v>0</v>
      </c>
    </row>
    <row r="122" spans="1:62" ht="25.5">
      <c r="A122" s="67" t="s">
        <v>214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</row>
    <row r="123" spans="1:62" ht="12.75">
      <c r="A123" s="69" t="s">
        <v>215</v>
      </c>
      <c r="B123" s="41">
        <v>521374</v>
      </c>
      <c r="C123" s="41">
        <v>200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83781</v>
      </c>
      <c r="J123" s="41">
        <v>0</v>
      </c>
      <c r="K123" s="41">
        <v>0</v>
      </c>
      <c r="L123" s="41">
        <v>0</v>
      </c>
      <c r="M123" s="41">
        <v>0</v>
      </c>
      <c r="N123" s="41">
        <v>21125</v>
      </c>
      <c r="O123" s="41">
        <v>0</v>
      </c>
      <c r="P123" s="41">
        <v>0</v>
      </c>
      <c r="Q123" s="41">
        <v>8384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64335</v>
      </c>
      <c r="X123" s="41">
        <v>0</v>
      </c>
      <c r="Y123" s="41">
        <v>0</v>
      </c>
      <c r="Z123" s="41">
        <v>0</v>
      </c>
      <c r="AA123" s="41">
        <v>0</v>
      </c>
      <c r="AB123" s="41">
        <v>1800</v>
      </c>
      <c r="AC123" s="41">
        <v>18567</v>
      </c>
      <c r="AD123" s="41">
        <v>0</v>
      </c>
      <c r="AE123" s="41">
        <v>0</v>
      </c>
      <c r="AF123" s="41">
        <v>134904</v>
      </c>
      <c r="AG123" s="41">
        <v>9511</v>
      </c>
      <c r="AH123" s="41">
        <v>0</v>
      </c>
      <c r="AI123" s="41">
        <v>3500</v>
      </c>
      <c r="AJ123" s="41">
        <v>0</v>
      </c>
      <c r="AK123" s="41">
        <v>0</v>
      </c>
      <c r="AL123" s="41">
        <v>148487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132194</v>
      </c>
      <c r="AS123" s="41">
        <v>0</v>
      </c>
      <c r="AT123" s="41">
        <v>58822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5000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117818</v>
      </c>
    </row>
    <row r="124" spans="1:62" ht="12.75">
      <c r="A124" s="70" t="s">
        <v>216</v>
      </c>
      <c r="B124" s="39">
        <v>386872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94805</v>
      </c>
      <c r="J124" s="39">
        <v>0</v>
      </c>
      <c r="K124" s="39">
        <v>0</v>
      </c>
      <c r="L124" s="39">
        <v>0</v>
      </c>
      <c r="M124" s="39">
        <v>0</v>
      </c>
      <c r="N124" s="39">
        <v>2950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93000</v>
      </c>
      <c r="AC124" s="39">
        <v>18567</v>
      </c>
      <c r="AD124" s="39">
        <v>0</v>
      </c>
      <c r="AE124" s="39">
        <v>0</v>
      </c>
      <c r="AF124" s="39">
        <v>134904</v>
      </c>
      <c r="AG124" s="39">
        <v>0</v>
      </c>
      <c r="AH124" s="39">
        <v>0</v>
      </c>
      <c r="AI124" s="39">
        <v>3500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132194</v>
      </c>
      <c r="AS124" s="39">
        <v>0</v>
      </c>
      <c r="AT124" s="39">
        <v>34535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3588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</row>
    <row r="125" spans="1:62" ht="12.75">
      <c r="A125" s="70" t="s">
        <v>217</v>
      </c>
      <c r="B125" s="39">
        <v>112960</v>
      </c>
      <c r="C125" s="39">
        <v>0</v>
      </c>
      <c r="D125" s="39">
        <v>1238</v>
      </c>
      <c r="E125" s="39">
        <v>0</v>
      </c>
      <c r="F125" s="39">
        <v>5000</v>
      </c>
      <c r="G125" s="39">
        <v>428</v>
      </c>
      <c r="H125" s="39">
        <v>0</v>
      </c>
      <c r="I125" s="39">
        <v>0</v>
      </c>
      <c r="J125" s="39">
        <v>1950</v>
      </c>
      <c r="K125" s="39">
        <v>1576</v>
      </c>
      <c r="L125" s="39">
        <v>0</v>
      </c>
      <c r="M125" s="39">
        <v>0</v>
      </c>
      <c r="N125" s="39">
        <v>3076</v>
      </c>
      <c r="O125" s="39">
        <v>177</v>
      </c>
      <c r="P125" s="39">
        <v>1400</v>
      </c>
      <c r="Q125" s="39">
        <v>0</v>
      </c>
      <c r="R125" s="39">
        <v>1300</v>
      </c>
      <c r="S125" s="39">
        <v>1408</v>
      </c>
      <c r="T125" s="39">
        <v>6050</v>
      </c>
      <c r="U125" s="39">
        <v>0</v>
      </c>
      <c r="V125" s="39">
        <v>6133</v>
      </c>
      <c r="W125" s="39">
        <v>0</v>
      </c>
      <c r="X125" s="39">
        <v>1832</v>
      </c>
      <c r="Y125" s="39">
        <v>46512</v>
      </c>
      <c r="Z125" s="39">
        <v>0</v>
      </c>
      <c r="AA125" s="39">
        <v>927</v>
      </c>
      <c r="AB125" s="39">
        <v>0</v>
      </c>
      <c r="AC125" s="39">
        <v>18567</v>
      </c>
      <c r="AD125" s="39">
        <v>935</v>
      </c>
      <c r="AE125" s="39">
        <v>0</v>
      </c>
      <c r="AF125" s="39">
        <v>0</v>
      </c>
      <c r="AG125" s="39">
        <v>603</v>
      </c>
      <c r="AH125" s="39">
        <v>2453</v>
      </c>
      <c r="AI125" s="39">
        <v>2700</v>
      </c>
      <c r="AJ125" s="39">
        <v>500</v>
      </c>
      <c r="AK125" s="39">
        <v>0</v>
      </c>
      <c r="AL125" s="39">
        <v>0</v>
      </c>
      <c r="AM125" s="39">
        <v>0</v>
      </c>
      <c r="AN125" s="39">
        <v>40000</v>
      </c>
      <c r="AO125" s="39">
        <v>0</v>
      </c>
      <c r="AP125" s="39">
        <v>5000</v>
      </c>
      <c r="AQ125" s="39">
        <v>0</v>
      </c>
      <c r="AR125" s="39">
        <v>132194</v>
      </c>
      <c r="AS125" s="39">
        <v>0</v>
      </c>
      <c r="AT125" s="39">
        <v>540</v>
      </c>
      <c r="AU125" s="39">
        <v>2142</v>
      </c>
      <c r="AV125" s="39">
        <v>2321</v>
      </c>
      <c r="AW125" s="39">
        <v>0</v>
      </c>
      <c r="AX125" s="39">
        <v>1500</v>
      </c>
      <c r="AY125" s="39">
        <v>0</v>
      </c>
      <c r="AZ125" s="39">
        <v>1265</v>
      </c>
      <c r="BA125" s="39">
        <v>16500</v>
      </c>
      <c r="BB125" s="39">
        <v>400</v>
      </c>
      <c r="BC125" s="39">
        <v>0</v>
      </c>
      <c r="BD125" s="39">
        <v>0</v>
      </c>
      <c r="BE125" s="39">
        <v>3341</v>
      </c>
      <c r="BF125" s="39">
        <v>389</v>
      </c>
      <c r="BG125" s="39">
        <v>3849</v>
      </c>
      <c r="BH125" s="39">
        <v>1013</v>
      </c>
      <c r="BI125" s="39">
        <v>0</v>
      </c>
      <c r="BJ125" s="39">
        <v>0</v>
      </c>
    </row>
    <row r="126" spans="1:62" ht="12.75">
      <c r="A126" s="70" t="s">
        <v>218</v>
      </c>
      <c r="B126" s="39">
        <v>559560</v>
      </c>
      <c r="C126" s="39">
        <v>0</v>
      </c>
      <c r="D126" s="39">
        <v>549</v>
      </c>
      <c r="E126" s="39">
        <v>0</v>
      </c>
      <c r="F126" s="39">
        <v>250</v>
      </c>
      <c r="G126" s="39">
        <v>0</v>
      </c>
      <c r="H126" s="39">
        <v>0</v>
      </c>
      <c r="I126" s="39">
        <v>0</v>
      </c>
      <c r="J126" s="39">
        <v>0</v>
      </c>
      <c r="K126" s="39">
        <v>9000</v>
      </c>
      <c r="L126" s="39">
        <v>0</v>
      </c>
      <c r="M126" s="39">
        <v>0</v>
      </c>
      <c r="N126" s="39">
        <v>3225</v>
      </c>
      <c r="O126" s="39">
        <v>0</v>
      </c>
      <c r="P126" s="39">
        <v>1200</v>
      </c>
      <c r="Q126" s="39">
        <v>0</v>
      </c>
      <c r="R126" s="39">
        <v>15380</v>
      </c>
      <c r="S126" s="39">
        <v>2807</v>
      </c>
      <c r="T126" s="39">
        <v>6050</v>
      </c>
      <c r="U126" s="39">
        <v>0</v>
      </c>
      <c r="V126" s="39">
        <v>0</v>
      </c>
      <c r="W126" s="39">
        <v>0</v>
      </c>
      <c r="X126" s="39">
        <v>1832</v>
      </c>
      <c r="Y126" s="39">
        <v>0</v>
      </c>
      <c r="Z126" s="39">
        <v>0</v>
      </c>
      <c r="AA126" s="39">
        <v>371</v>
      </c>
      <c r="AB126" s="39">
        <v>0</v>
      </c>
      <c r="AC126" s="39">
        <v>18567</v>
      </c>
      <c r="AD126" s="39">
        <v>0</v>
      </c>
      <c r="AE126" s="39">
        <v>0</v>
      </c>
      <c r="AF126" s="39">
        <v>0</v>
      </c>
      <c r="AG126" s="39">
        <v>1197</v>
      </c>
      <c r="AH126" s="39">
        <v>0</v>
      </c>
      <c r="AI126" s="39">
        <v>4000</v>
      </c>
      <c r="AJ126" s="39">
        <v>0</v>
      </c>
      <c r="AK126" s="39">
        <v>0</v>
      </c>
      <c r="AL126" s="39">
        <v>0</v>
      </c>
      <c r="AM126" s="39">
        <v>0</v>
      </c>
      <c r="AN126" s="39">
        <v>0</v>
      </c>
      <c r="AO126" s="39">
        <v>102</v>
      </c>
      <c r="AP126" s="39">
        <v>0</v>
      </c>
      <c r="AQ126" s="39">
        <v>0</v>
      </c>
      <c r="AR126" s="39">
        <v>132194</v>
      </c>
      <c r="AS126" s="39">
        <v>0</v>
      </c>
      <c r="AT126" s="39">
        <v>17823</v>
      </c>
      <c r="AU126" s="39">
        <v>0</v>
      </c>
      <c r="AV126" s="39">
        <v>1076</v>
      </c>
      <c r="AW126" s="39">
        <v>0</v>
      </c>
      <c r="AX126" s="39">
        <v>910</v>
      </c>
      <c r="AY126" s="39">
        <v>0</v>
      </c>
      <c r="AZ126" s="39">
        <v>2560</v>
      </c>
      <c r="BA126" s="39">
        <v>13077</v>
      </c>
      <c r="BB126" s="39">
        <v>0</v>
      </c>
      <c r="BC126" s="39">
        <v>0</v>
      </c>
      <c r="BD126" s="39">
        <v>0</v>
      </c>
      <c r="BE126" s="39">
        <v>9</v>
      </c>
      <c r="BF126" s="39">
        <v>338</v>
      </c>
      <c r="BG126" s="39">
        <v>3849</v>
      </c>
      <c r="BH126" s="39">
        <v>54</v>
      </c>
      <c r="BI126" s="39">
        <v>0</v>
      </c>
      <c r="BJ126" s="39">
        <v>0</v>
      </c>
    </row>
    <row r="127" spans="1:62" ht="12.75">
      <c r="A127" s="67" t="s">
        <v>219</v>
      </c>
      <c r="B127" s="43">
        <v>1415233130</v>
      </c>
      <c r="C127" s="43">
        <v>96000</v>
      </c>
      <c r="D127" s="43">
        <v>1051954</v>
      </c>
      <c r="E127" s="43">
        <v>14284000</v>
      </c>
      <c r="F127" s="43">
        <v>103000</v>
      </c>
      <c r="G127" s="43">
        <v>1000000</v>
      </c>
      <c r="H127" s="43">
        <v>0</v>
      </c>
      <c r="I127" s="43">
        <v>55263666</v>
      </c>
      <c r="J127" s="43">
        <v>2000000</v>
      </c>
      <c r="K127" s="43">
        <v>0</v>
      </c>
      <c r="L127" s="43">
        <v>0</v>
      </c>
      <c r="M127" s="43">
        <v>0</v>
      </c>
      <c r="N127" s="43">
        <v>128181732</v>
      </c>
      <c r="O127" s="43">
        <v>0</v>
      </c>
      <c r="P127" s="43">
        <v>545000</v>
      </c>
      <c r="Q127" s="43">
        <v>3000000</v>
      </c>
      <c r="R127" s="43">
        <v>1537000</v>
      </c>
      <c r="S127" s="43">
        <v>47000</v>
      </c>
      <c r="T127" s="43">
        <v>10341428</v>
      </c>
      <c r="U127" s="43">
        <v>187620</v>
      </c>
      <c r="V127" s="43">
        <v>4000000</v>
      </c>
      <c r="W127" s="43">
        <v>9</v>
      </c>
      <c r="X127" s="43">
        <v>3526</v>
      </c>
      <c r="Y127" s="43">
        <v>2151849</v>
      </c>
      <c r="Z127" s="43">
        <v>0</v>
      </c>
      <c r="AA127" s="43">
        <v>1298</v>
      </c>
      <c r="AB127" s="43">
        <v>0</v>
      </c>
      <c r="AC127" s="43">
        <v>73399800</v>
      </c>
      <c r="AD127" s="43">
        <v>45000</v>
      </c>
      <c r="AE127" s="43">
        <v>2000000</v>
      </c>
      <c r="AF127" s="43">
        <v>1110000</v>
      </c>
      <c r="AG127" s="43">
        <v>1208848</v>
      </c>
      <c r="AH127" s="43">
        <v>4030319</v>
      </c>
      <c r="AI127" s="43">
        <v>12700000</v>
      </c>
      <c r="AJ127" s="43">
        <v>147411</v>
      </c>
      <c r="AK127" s="43">
        <v>236856</v>
      </c>
      <c r="AL127" s="43">
        <v>11800852</v>
      </c>
      <c r="AM127" s="43">
        <v>0</v>
      </c>
      <c r="AN127" s="43">
        <v>2000000</v>
      </c>
      <c r="AO127" s="43">
        <v>148000</v>
      </c>
      <c r="AP127" s="43">
        <v>250000</v>
      </c>
      <c r="AQ127" s="43">
        <v>147408</v>
      </c>
      <c r="AR127" s="43">
        <v>38629</v>
      </c>
      <c r="AS127" s="43">
        <v>0</v>
      </c>
      <c r="AT127" s="43">
        <v>106763739</v>
      </c>
      <c r="AU127" s="43">
        <v>1066790</v>
      </c>
      <c r="AV127" s="43">
        <v>246000</v>
      </c>
      <c r="AW127" s="43">
        <v>0</v>
      </c>
      <c r="AX127" s="43">
        <v>1130000</v>
      </c>
      <c r="AY127" s="43">
        <v>186528</v>
      </c>
      <c r="AZ127" s="43">
        <v>730000</v>
      </c>
      <c r="BA127" s="43">
        <v>32231100</v>
      </c>
      <c r="BB127" s="43">
        <v>180000</v>
      </c>
      <c r="BC127" s="43">
        <v>0</v>
      </c>
      <c r="BD127" s="43">
        <v>9633533</v>
      </c>
      <c r="BE127" s="43">
        <v>530526</v>
      </c>
      <c r="BF127" s="43">
        <v>427756</v>
      </c>
      <c r="BG127" s="43">
        <v>9024720</v>
      </c>
      <c r="BH127" s="43">
        <v>1300</v>
      </c>
      <c r="BI127" s="43">
        <v>0</v>
      </c>
      <c r="BJ127" s="43">
        <v>5406331</v>
      </c>
    </row>
    <row r="128" spans="1:62" ht="12.75">
      <c r="A128" s="69" t="s">
        <v>215</v>
      </c>
      <c r="B128" s="21">
        <v>705558160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55263666</v>
      </c>
      <c r="J128" s="21">
        <v>0</v>
      </c>
      <c r="K128" s="21">
        <v>0</v>
      </c>
      <c r="L128" s="21">
        <v>0</v>
      </c>
      <c r="M128" s="21">
        <v>0</v>
      </c>
      <c r="N128" s="21">
        <v>118611404</v>
      </c>
      <c r="O128" s="21">
        <v>0</v>
      </c>
      <c r="P128" s="21">
        <v>0</v>
      </c>
      <c r="Q128" s="21">
        <v>3000000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9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33800000</v>
      </c>
      <c r="AD128" s="21">
        <v>0</v>
      </c>
      <c r="AE128" s="21">
        <v>0</v>
      </c>
      <c r="AF128" s="21">
        <v>555000</v>
      </c>
      <c r="AG128" s="21">
        <v>0</v>
      </c>
      <c r="AH128" s="21">
        <v>0</v>
      </c>
      <c r="AI128" s="21">
        <v>2800000</v>
      </c>
      <c r="AJ128" s="21">
        <v>0</v>
      </c>
      <c r="AK128" s="21">
        <v>0</v>
      </c>
      <c r="AL128" s="21">
        <v>11800852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0</v>
      </c>
      <c r="AT128" s="21">
        <v>70373262</v>
      </c>
      <c r="AU128" s="21">
        <v>0</v>
      </c>
      <c r="AV128" s="21">
        <v>0</v>
      </c>
      <c r="AW128" s="21">
        <v>0</v>
      </c>
      <c r="AX128" s="21">
        <v>0</v>
      </c>
      <c r="AY128" s="21">
        <v>103247</v>
      </c>
      <c r="AZ128" s="21">
        <v>0</v>
      </c>
      <c r="BA128" s="21">
        <v>0</v>
      </c>
      <c r="BB128" s="21">
        <v>0</v>
      </c>
      <c r="BC128" s="21">
        <v>0</v>
      </c>
      <c r="BD128" s="21">
        <v>6456000</v>
      </c>
      <c r="BE128" s="21">
        <v>0</v>
      </c>
      <c r="BF128" s="21">
        <v>0</v>
      </c>
      <c r="BG128" s="21">
        <v>0</v>
      </c>
      <c r="BH128" s="21">
        <v>0</v>
      </c>
      <c r="BI128" s="21">
        <v>0</v>
      </c>
      <c r="BJ128" s="21">
        <v>5406331</v>
      </c>
    </row>
    <row r="129" spans="1:62" ht="12.75">
      <c r="A129" s="70" t="s">
        <v>216</v>
      </c>
      <c r="B129" s="23">
        <v>207754760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4553559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16450703</v>
      </c>
      <c r="AD129" s="23">
        <v>0</v>
      </c>
      <c r="AE129" s="23">
        <v>0</v>
      </c>
      <c r="AF129" s="23">
        <v>555000</v>
      </c>
      <c r="AG129" s="23">
        <v>0</v>
      </c>
      <c r="AH129" s="23">
        <v>0</v>
      </c>
      <c r="AI129" s="23">
        <v>4500000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3">
        <v>20301785</v>
      </c>
      <c r="AU129" s="23">
        <v>0</v>
      </c>
      <c r="AV129" s="23">
        <v>0</v>
      </c>
      <c r="AW129" s="23">
        <v>0</v>
      </c>
      <c r="AX129" s="23">
        <v>0</v>
      </c>
      <c r="AY129" s="23">
        <v>83281</v>
      </c>
      <c r="AZ129" s="23">
        <v>0</v>
      </c>
      <c r="BA129" s="23">
        <v>0</v>
      </c>
      <c r="BB129" s="23">
        <v>0</v>
      </c>
      <c r="BC129" s="23">
        <v>0</v>
      </c>
      <c r="BD129" s="23">
        <v>3177533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</row>
    <row r="130" spans="1:62" ht="12.75">
      <c r="A130" s="70" t="s">
        <v>217</v>
      </c>
      <c r="B130" s="23">
        <v>96800000</v>
      </c>
      <c r="C130" s="23">
        <v>96000</v>
      </c>
      <c r="D130" s="23">
        <v>691398</v>
      </c>
      <c r="E130" s="23">
        <v>12200000</v>
      </c>
      <c r="F130" s="23">
        <v>70000</v>
      </c>
      <c r="G130" s="23">
        <v>1000000</v>
      </c>
      <c r="H130" s="23">
        <v>0</v>
      </c>
      <c r="I130" s="23">
        <v>0</v>
      </c>
      <c r="J130" s="23">
        <v>2000000</v>
      </c>
      <c r="K130" s="23">
        <v>0</v>
      </c>
      <c r="L130" s="23">
        <v>0</v>
      </c>
      <c r="M130" s="23">
        <v>0</v>
      </c>
      <c r="N130" s="23">
        <v>1936341</v>
      </c>
      <c r="O130" s="23">
        <v>0</v>
      </c>
      <c r="P130" s="23">
        <v>500000</v>
      </c>
      <c r="Q130" s="23">
        <v>0</v>
      </c>
      <c r="R130" s="23">
        <v>1332000</v>
      </c>
      <c r="S130" s="23">
        <v>47000</v>
      </c>
      <c r="T130" s="23">
        <v>7017268</v>
      </c>
      <c r="U130" s="23">
        <v>187620</v>
      </c>
      <c r="V130" s="23">
        <v>4000000</v>
      </c>
      <c r="W130" s="23">
        <v>0</v>
      </c>
      <c r="X130" s="23">
        <v>1935</v>
      </c>
      <c r="Y130" s="23">
        <v>2092104</v>
      </c>
      <c r="Z130" s="23">
        <v>0</v>
      </c>
      <c r="AA130" s="23">
        <v>927</v>
      </c>
      <c r="AB130" s="23">
        <v>0</v>
      </c>
      <c r="AC130" s="23">
        <v>2450000</v>
      </c>
      <c r="AD130" s="23">
        <v>45000</v>
      </c>
      <c r="AE130" s="23">
        <v>2000000</v>
      </c>
      <c r="AF130" s="23">
        <v>0</v>
      </c>
      <c r="AG130" s="23">
        <v>31000</v>
      </c>
      <c r="AH130" s="23">
        <v>2810296</v>
      </c>
      <c r="AI130" s="23">
        <v>2000000</v>
      </c>
      <c r="AJ130" s="23">
        <v>147411</v>
      </c>
      <c r="AK130" s="23">
        <v>85200</v>
      </c>
      <c r="AL130" s="23">
        <v>0</v>
      </c>
      <c r="AM130" s="23">
        <v>0</v>
      </c>
      <c r="AN130" s="23">
        <v>2000000</v>
      </c>
      <c r="AO130" s="23">
        <v>0</v>
      </c>
      <c r="AP130" s="23">
        <v>250000</v>
      </c>
      <c r="AQ130" s="23">
        <v>147408</v>
      </c>
      <c r="AR130" s="23">
        <v>0</v>
      </c>
      <c r="AS130" s="23">
        <v>0</v>
      </c>
      <c r="AT130" s="23">
        <v>821505</v>
      </c>
      <c r="AU130" s="23">
        <v>1066790</v>
      </c>
      <c r="AV130" s="23">
        <v>111000</v>
      </c>
      <c r="AW130" s="23">
        <v>0</v>
      </c>
      <c r="AX130" s="23">
        <v>830000</v>
      </c>
      <c r="AY130" s="23">
        <v>0</v>
      </c>
      <c r="AZ130" s="23">
        <v>520000</v>
      </c>
      <c r="BA130" s="23">
        <v>16572600</v>
      </c>
      <c r="BB130" s="23">
        <v>180000</v>
      </c>
      <c r="BC130" s="23">
        <v>0</v>
      </c>
      <c r="BD130" s="23">
        <v>0</v>
      </c>
      <c r="BE130" s="23">
        <v>529770</v>
      </c>
      <c r="BF130" s="23">
        <v>188812</v>
      </c>
      <c r="BG130" s="23">
        <v>0</v>
      </c>
      <c r="BH130" s="23">
        <v>1300</v>
      </c>
      <c r="BI130" s="23">
        <v>0</v>
      </c>
      <c r="BJ130" s="23">
        <v>0</v>
      </c>
    </row>
    <row r="131" spans="1:62" ht="12.75">
      <c r="A131" s="70" t="s">
        <v>218</v>
      </c>
      <c r="B131" s="23">
        <v>405120210</v>
      </c>
      <c r="C131" s="23">
        <v>0</v>
      </c>
      <c r="D131" s="23">
        <v>360556</v>
      </c>
      <c r="E131" s="23">
        <v>2084000</v>
      </c>
      <c r="F131" s="23">
        <v>33000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3080429</v>
      </c>
      <c r="O131" s="23">
        <v>0</v>
      </c>
      <c r="P131" s="23">
        <v>45000</v>
      </c>
      <c r="Q131" s="23">
        <v>0</v>
      </c>
      <c r="R131" s="23">
        <v>205000</v>
      </c>
      <c r="S131" s="23">
        <v>0</v>
      </c>
      <c r="T131" s="23">
        <v>3324160</v>
      </c>
      <c r="U131" s="23">
        <v>0</v>
      </c>
      <c r="V131" s="23">
        <v>0</v>
      </c>
      <c r="W131" s="23">
        <v>0</v>
      </c>
      <c r="X131" s="23">
        <v>1591</v>
      </c>
      <c r="Y131" s="23">
        <v>59745</v>
      </c>
      <c r="Z131" s="23">
        <v>0</v>
      </c>
      <c r="AA131" s="23">
        <v>371</v>
      </c>
      <c r="AB131" s="23">
        <v>0</v>
      </c>
      <c r="AC131" s="23">
        <v>20699097</v>
      </c>
      <c r="AD131" s="23">
        <v>0</v>
      </c>
      <c r="AE131" s="23">
        <v>0</v>
      </c>
      <c r="AF131" s="23">
        <v>0</v>
      </c>
      <c r="AG131" s="23">
        <v>1177848</v>
      </c>
      <c r="AH131" s="23">
        <v>1220023</v>
      </c>
      <c r="AI131" s="23">
        <v>3400000</v>
      </c>
      <c r="AJ131" s="23">
        <v>0</v>
      </c>
      <c r="AK131" s="23">
        <v>151656</v>
      </c>
      <c r="AL131" s="23">
        <v>0</v>
      </c>
      <c r="AM131" s="23">
        <v>0</v>
      </c>
      <c r="AN131" s="23">
        <v>0</v>
      </c>
      <c r="AO131" s="23">
        <v>148000</v>
      </c>
      <c r="AP131" s="23">
        <v>0</v>
      </c>
      <c r="AQ131" s="23">
        <v>0</v>
      </c>
      <c r="AR131" s="23">
        <v>0</v>
      </c>
      <c r="AS131" s="23">
        <v>0</v>
      </c>
      <c r="AT131" s="23">
        <v>15267187</v>
      </c>
      <c r="AU131" s="23">
        <v>0</v>
      </c>
      <c r="AV131" s="23">
        <v>135000</v>
      </c>
      <c r="AW131" s="23">
        <v>0</v>
      </c>
      <c r="AX131" s="23">
        <v>300000</v>
      </c>
      <c r="AY131" s="23">
        <v>0</v>
      </c>
      <c r="AZ131" s="23">
        <v>210000</v>
      </c>
      <c r="BA131" s="23">
        <v>15658500</v>
      </c>
      <c r="BB131" s="23">
        <v>0</v>
      </c>
      <c r="BC131" s="23">
        <v>0</v>
      </c>
      <c r="BD131" s="23">
        <v>0</v>
      </c>
      <c r="BE131" s="23">
        <v>756</v>
      </c>
      <c r="BF131" s="23">
        <v>238944</v>
      </c>
      <c r="BG131" s="23">
        <v>2033400</v>
      </c>
      <c r="BH131" s="23">
        <v>0</v>
      </c>
      <c r="BI131" s="23">
        <v>0</v>
      </c>
      <c r="BJ131" s="23">
        <v>0</v>
      </c>
    </row>
    <row r="132" spans="1:62" ht="12.75">
      <c r="A132" s="67" t="s">
        <v>220</v>
      </c>
      <c r="B132" s="45">
        <f>SUM(B133:B136)</f>
        <v>3471.216801103895</v>
      </c>
      <c r="C132" s="45">
        <f aca="true" t="shared" si="57" ref="C132:BJ132">SUM(C133:C136)</f>
        <v>0</v>
      </c>
      <c r="D132" s="45">
        <f t="shared" si="57"/>
        <v>1215.23026151234</v>
      </c>
      <c r="E132" s="45">
        <f t="shared" si="57"/>
        <v>0</v>
      </c>
      <c r="F132" s="45">
        <f t="shared" si="57"/>
        <v>146</v>
      </c>
      <c r="G132" s="45">
        <f t="shared" si="57"/>
        <v>2336.448598130841</v>
      </c>
      <c r="H132" s="45">
        <f t="shared" si="57"/>
        <v>0</v>
      </c>
      <c r="I132" s="45">
        <f t="shared" si="57"/>
        <v>659.6205106169657</v>
      </c>
      <c r="J132" s="45">
        <f t="shared" si="57"/>
        <v>1025.6410256410256</v>
      </c>
      <c r="K132" s="45">
        <f t="shared" si="57"/>
        <v>0</v>
      </c>
      <c r="L132" s="45">
        <f t="shared" si="57"/>
        <v>0</v>
      </c>
      <c r="M132" s="45">
        <f t="shared" si="57"/>
        <v>0</v>
      </c>
      <c r="N132" s="45">
        <f t="shared" si="57"/>
        <v>8742.991797633584</v>
      </c>
      <c r="O132" s="45">
        <f t="shared" si="57"/>
        <v>0</v>
      </c>
      <c r="P132" s="45">
        <f t="shared" si="57"/>
        <v>394.64285714285717</v>
      </c>
      <c r="Q132" s="45">
        <f t="shared" si="57"/>
        <v>357.82442748091603</v>
      </c>
      <c r="R132" s="45">
        <f t="shared" si="57"/>
        <v>1037.9443833149944</v>
      </c>
      <c r="S132" s="45">
        <f t="shared" si="57"/>
        <v>33.38068181818182</v>
      </c>
      <c r="T132" s="45">
        <f t="shared" si="57"/>
        <v>1709.3269421487603</v>
      </c>
      <c r="U132" s="45">
        <f t="shared" si="57"/>
        <v>0</v>
      </c>
      <c r="V132" s="45">
        <f t="shared" si="57"/>
        <v>652.2093592043046</v>
      </c>
      <c r="W132" s="45">
        <f t="shared" si="57"/>
        <v>0.00013989274889251573</v>
      </c>
      <c r="X132" s="45">
        <f t="shared" si="57"/>
        <v>1.9246724890829694</v>
      </c>
      <c r="Y132" s="45">
        <f t="shared" si="57"/>
        <v>44.97987616099071</v>
      </c>
      <c r="Z132" s="45">
        <f t="shared" si="57"/>
        <v>0</v>
      </c>
      <c r="AA132" s="45">
        <f t="shared" si="57"/>
        <v>2</v>
      </c>
      <c r="AB132" s="45">
        <f t="shared" si="57"/>
        <v>0</v>
      </c>
      <c r="AC132" s="45">
        <f t="shared" si="57"/>
        <v>3953.2396186783003</v>
      </c>
      <c r="AD132" s="45">
        <f t="shared" si="57"/>
        <v>48.1283422459893</v>
      </c>
      <c r="AE132" s="45">
        <f t="shared" si="57"/>
        <v>0</v>
      </c>
      <c r="AF132" s="45">
        <f t="shared" si="57"/>
        <v>8.228073296566448</v>
      </c>
      <c r="AG132" s="45">
        <f t="shared" si="57"/>
        <v>1035.4096185737976</v>
      </c>
      <c r="AH132" s="45">
        <f t="shared" si="57"/>
        <v>1145.6567468406033</v>
      </c>
      <c r="AI132" s="45">
        <f t="shared" si="57"/>
        <v>3676.4550264550267</v>
      </c>
      <c r="AJ132" s="45">
        <f t="shared" si="57"/>
        <v>294.822</v>
      </c>
      <c r="AK132" s="45">
        <f t="shared" si="57"/>
        <v>0</v>
      </c>
      <c r="AL132" s="45">
        <f t="shared" si="57"/>
        <v>79.47397415261942</v>
      </c>
      <c r="AM132" s="45">
        <f t="shared" si="57"/>
        <v>0</v>
      </c>
      <c r="AN132" s="45">
        <f t="shared" si="57"/>
        <v>50</v>
      </c>
      <c r="AO132" s="45">
        <f t="shared" si="57"/>
        <v>1450.9803921568628</v>
      </c>
      <c r="AP132" s="45">
        <f t="shared" si="57"/>
        <v>50</v>
      </c>
      <c r="AQ132" s="45">
        <f t="shared" si="57"/>
        <v>0</v>
      </c>
      <c r="AR132" s="45">
        <f t="shared" si="57"/>
        <v>0</v>
      </c>
      <c r="AS132" s="45">
        <f t="shared" si="57"/>
        <v>0</v>
      </c>
      <c r="AT132" s="45">
        <f t="shared" si="57"/>
        <v>4162.143562453596</v>
      </c>
      <c r="AU132" s="45">
        <f t="shared" si="57"/>
        <v>498.0345471521942</v>
      </c>
      <c r="AV132" s="45">
        <f t="shared" si="57"/>
        <v>173.28889771586086</v>
      </c>
      <c r="AW132" s="45">
        <f t="shared" si="57"/>
        <v>0</v>
      </c>
      <c r="AX132" s="45">
        <f t="shared" si="57"/>
        <v>883.0036630036631</v>
      </c>
      <c r="AY132" s="45">
        <f t="shared" si="57"/>
        <v>0</v>
      </c>
      <c r="AZ132" s="45">
        <f t="shared" si="57"/>
        <v>493.0984436758893</v>
      </c>
      <c r="BA132" s="45">
        <f t="shared" si="57"/>
        <v>2201.8076623078687</v>
      </c>
      <c r="BB132" s="45">
        <f t="shared" si="57"/>
        <v>450</v>
      </c>
      <c r="BC132" s="45">
        <f t="shared" si="57"/>
        <v>0</v>
      </c>
      <c r="BD132" s="45">
        <f t="shared" si="57"/>
        <v>2176.80005574136</v>
      </c>
      <c r="BE132" s="45">
        <f t="shared" si="57"/>
        <v>242.56629751571387</v>
      </c>
      <c r="BF132" s="45">
        <f t="shared" si="57"/>
        <v>1192.312803273452</v>
      </c>
      <c r="BG132" s="45">
        <f t="shared" si="57"/>
        <v>528.2930631332814</v>
      </c>
      <c r="BH132" s="45">
        <f t="shared" si="57"/>
        <v>1.2833168805528135</v>
      </c>
      <c r="BI132" s="45">
        <f t="shared" si="57"/>
        <v>0</v>
      </c>
      <c r="BJ132" s="45">
        <f t="shared" si="57"/>
        <v>45.88713948632637</v>
      </c>
    </row>
    <row r="133" spans="1:62" ht="12.75">
      <c r="A133" s="69" t="s">
        <v>215</v>
      </c>
      <c r="B133" s="47">
        <f>IF(B123=0,0,B128/B123)</f>
        <v>1353.2668679297394</v>
      </c>
      <c r="C133" s="47">
        <f aca="true" t="shared" si="58" ref="C133:BJ133">IF(C123=0,0,C128/C123)</f>
        <v>0</v>
      </c>
      <c r="D133" s="47">
        <f t="shared" si="58"/>
        <v>0</v>
      </c>
      <c r="E133" s="47">
        <f t="shared" si="58"/>
        <v>0</v>
      </c>
      <c r="F133" s="47">
        <f t="shared" si="58"/>
        <v>0</v>
      </c>
      <c r="G133" s="47">
        <f t="shared" si="58"/>
        <v>0</v>
      </c>
      <c r="H133" s="47">
        <f t="shared" si="58"/>
        <v>0</v>
      </c>
      <c r="I133" s="47">
        <f t="shared" si="58"/>
        <v>659.6205106169657</v>
      </c>
      <c r="J133" s="47">
        <f t="shared" si="58"/>
        <v>0</v>
      </c>
      <c r="K133" s="47">
        <f t="shared" si="58"/>
        <v>0</v>
      </c>
      <c r="L133" s="47">
        <f t="shared" si="58"/>
        <v>0</v>
      </c>
      <c r="M133" s="47">
        <f t="shared" si="58"/>
        <v>0</v>
      </c>
      <c r="N133" s="47">
        <f t="shared" si="58"/>
        <v>5614.741017751479</v>
      </c>
      <c r="O133" s="47">
        <f t="shared" si="58"/>
        <v>0</v>
      </c>
      <c r="P133" s="47">
        <f t="shared" si="58"/>
        <v>0</v>
      </c>
      <c r="Q133" s="47">
        <f t="shared" si="58"/>
        <v>357.82442748091603</v>
      </c>
      <c r="R133" s="47">
        <f t="shared" si="58"/>
        <v>0</v>
      </c>
      <c r="S133" s="47">
        <f t="shared" si="58"/>
        <v>0</v>
      </c>
      <c r="T133" s="47">
        <f t="shared" si="58"/>
        <v>0</v>
      </c>
      <c r="U133" s="47">
        <f t="shared" si="58"/>
        <v>0</v>
      </c>
      <c r="V133" s="47">
        <f t="shared" si="58"/>
        <v>0</v>
      </c>
      <c r="W133" s="47">
        <f t="shared" si="58"/>
        <v>0.00013989274889251573</v>
      </c>
      <c r="X133" s="47">
        <f t="shared" si="58"/>
        <v>0</v>
      </c>
      <c r="Y133" s="47">
        <f t="shared" si="58"/>
        <v>0</v>
      </c>
      <c r="Z133" s="47">
        <f t="shared" si="58"/>
        <v>0</v>
      </c>
      <c r="AA133" s="47">
        <f t="shared" si="58"/>
        <v>0</v>
      </c>
      <c r="AB133" s="47">
        <f t="shared" si="58"/>
        <v>0</v>
      </c>
      <c r="AC133" s="47">
        <f t="shared" si="58"/>
        <v>1820.4341035169925</v>
      </c>
      <c r="AD133" s="47">
        <f t="shared" si="58"/>
        <v>0</v>
      </c>
      <c r="AE133" s="47">
        <f t="shared" si="58"/>
        <v>0</v>
      </c>
      <c r="AF133" s="47">
        <f t="shared" si="58"/>
        <v>4.114036648283224</v>
      </c>
      <c r="AG133" s="47">
        <f t="shared" si="58"/>
        <v>0</v>
      </c>
      <c r="AH133" s="47">
        <f t="shared" si="58"/>
        <v>0</v>
      </c>
      <c r="AI133" s="47">
        <f t="shared" si="58"/>
        <v>800</v>
      </c>
      <c r="AJ133" s="47">
        <f t="shared" si="58"/>
        <v>0</v>
      </c>
      <c r="AK133" s="47">
        <f t="shared" si="58"/>
        <v>0</v>
      </c>
      <c r="AL133" s="47">
        <f t="shared" si="58"/>
        <v>79.47397415261942</v>
      </c>
      <c r="AM133" s="47">
        <f t="shared" si="58"/>
        <v>0</v>
      </c>
      <c r="AN133" s="47">
        <f t="shared" si="58"/>
        <v>0</v>
      </c>
      <c r="AO133" s="47">
        <f t="shared" si="58"/>
        <v>0</v>
      </c>
      <c r="AP133" s="47">
        <f t="shared" si="58"/>
        <v>0</v>
      </c>
      <c r="AQ133" s="47">
        <f t="shared" si="58"/>
        <v>0</v>
      </c>
      <c r="AR133" s="47">
        <f t="shared" si="58"/>
        <v>0</v>
      </c>
      <c r="AS133" s="47">
        <f t="shared" si="58"/>
        <v>0</v>
      </c>
      <c r="AT133" s="47">
        <f t="shared" si="58"/>
        <v>1196.3765597905547</v>
      </c>
      <c r="AU133" s="47">
        <f t="shared" si="58"/>
        <v>0</v>
      </c>
      <c r="AV133" s="47">
        <f t="shared" si="58"/>
        <v>0</v>
      </c>
      <c r="AW133" s="47">
        <f t="shared" si="58"/>
        <v>0</v>
      </c>
      <c r="AX133" s="47">
        <f t="shared" si="58"/>
        <v>0</v>
      </c>
      <c r="AY133" s="47">
        <f t="shared" si="58"/>
        <v>0</v>
      </c>
      <c r="AZ133" s="47">
        <f t="shared" si="58"/>
        <v>0</v>
      </c>
      <c r="BA133" s="47">
        <f t="shared" si="58"/>
        <v>0</v>
      </c>
      <c r="BB133" s="47">
        <f t="shared" si="58"/>
        <v>0</v>
      </c>
      <c r="BC133" s="47">
        <f t="shared" si="58"/>
        <v>0</v>
      </c>
      <c r="BD133" s="47">
        <f t="shared" si="58"/>
        <v>1291.2</v>
      </c>
      <c r="BE133" s="47">
        <f t="shared" si="58"/>
        <v>0</v>
      </c>
      <c r="BF133" s="47">
        <f t="shared" si="58"/>
        <v>0</v>
      </c>
      <c r="BG133" s="47">
        <f t="shared" si="58"/>
        <v>0</v>
      </c>
      <c r="BH133" s="47">
        <f t="shared" si="58"/>
        <v>0</v>
      </c>
      <c r="BI133" s="47">
        <f t="shared" si="58"/>
        <v>0</v>
      </c>
      <c r="BJ133" s="47">
        <f t="shared" si="58"/>
        <v>45.88713948632637</v>
      </c>
    </row>
    <row r="134" spans="1:62" ht="12.75">
      <c r="A134" s="70" t="s">
        <v>216</v>
      </c>
      <c r="B134" s="49">
        <f>IF(B124=0,0,B129/B124)</f>
        <v>537.0116214148348</v>
      </c>
      <c r="C134" s="49">
        <f aca="true" t="shared" si="59" ref="C134:BJ134">IF(C124=0,0,C129/C124)</f>
        <v>0</v>
      </c>
      <c r="D134" s="49">
        <f t="shared" si="59"/>
        <v>0</v>
      </c>
      <c r="E134" s="49">
        <f t="shared" si="59"/>
        <v>0</v>
      </c>
      <c r="F134" s="49">
        <f t="shared" si="59"/>
        <v>0</v>
      </c>
      <c r="G134" s="49">
        <f t="shared" si="59"/>
        <v>0</v>
      </c>
      <c r="H134" s="49">
        <f t="shared" si="59"/>
        <v>0</v>
      </c>
      <c r="I134" s="49">
        <f t="shared" si="59"/>
        <v>0</v>
      </c>
      <c r="J134" s="49">
        <f t="shared" si="59"/>
        <v>0</v>
      </c>
      <c r="K134" s="49">
        <f t="shared" si="59"/>
        <v>0</v>
      </c>
      <c r="L134" s="49">
        <f t="shared" si="59"/>
        <v>0</v>
      </c>
      <c r="M134" s="49">
        <f t="shared" si="59"/>
        <v>0</v>
      </c>
      <c r="N134" s="49">
        <f t="shared" si="59"/>
        <v>1543.5793220338983</v>
      </c>
      <c r="O134" s="49">
        <f t="shared" si="59"/>
        <v>0</v>
      </c>
      <c r="P134" s="49">
        <f t="shared" si="59"/>
        <v>0</v>
      </c>
      <c r="Q134" s="49">
        <f t="shared" si="59"/>
        <v>0</v>
      </c>
      <c r="R134" s="49">
        <f t="shared" si="59"/>
        <v>0</v>
      </c>
      <c r="S134" s="49">
        <f t="shared" si="59"/>
        <v>0</v>
      </c>
      <c r="T134" s="49">
        <f t="shared" si="59"/>
        <v>0</v>
      </c>
      <c r="U134" s="49">
        <f t="shared" si="59"/>
        <v>0</v>
      </c>
      <c r="V134" s="49">
        <f t="shared" si="59"/>
        <v>0</v>
      </c>
      <c r="W134" s="49">
        <f t="shared" si="59"/>
        <v>0</v>
      </c>
      <c r="X134" s="49">
        <f t="shared" si="59"/>
        <v>0</v>
      </c>
      <c r="Y134" s="49">
        <f t="shared" si="59"/>
        <v>0</v>
      </c>
      <c r="Z134" s="49">
        <f t="shared" si="59"/>
        <v>0</v>
      </c>
      <c r="AA134" s="49">
        <f t="shared" si="59"/>
        <v>0</v>
      </c>
      <c r="AB134" s="49">
        <f t="shared" si="59"/>
        <v>0</v>
      </c>
      <c r="AC134" s="49">
        <f t="shared" si="59"/>
        <v>886.0183659180266</v>
      </c>
      <c r="AD134" s="49">
        <f t="shared" si="59"/>
        <v>0</v>
      </c>
      <c r="AE134" s="49">
        <f t="shared" si="59"/>
        <v>0</v>
      </c>
      <c r="AF134" s="49">
        <f t="shared" si="59"/>
        <v>4.114036648283224</v>
      </c>
      <c r="AG134" s="49">
        <f t="shared" si="59"/>
        <v>0</v>
      </c>
      <c r="AH134" s="49">
        <f t="shared" si="59"/>
        <v>0</v>
      </c>
      <c r="AI134" s="49">
        <f t="shared" si="59"/>
        <v>1285.7142857142858</v>
      </c>
      <c r="AJ134" s="49">
        <f t="shared" si="59"/>
        <v>0</v>
      </c>
      <c r="AK134" s="49">
        <f t="shared" si="59"/>
        <v>0</v>
      </c>
      <c r="AL134" s="49">
        <f t="shared" si="59"/>
        <v>0</v>
      </c>
      <c r="AM134" s="49">
        <f t="shared" si="59"/>
        <v>0</v>
      </c>
      <c r="AN134" s="49">
        <f t="shared" si="59"/>
        <v>0</v>
      </c>
      <c r="AO134" s="49">
        <f t="shared" si="59"/>
        <v>0</v>
      </c>
      <c r="AP134" s="49">
        <f t="shared" si="59"/>
        <v>0</v>
      </c>
      <c r="AQ134" s="49">
        <f t="shared" si="59"/>
        <v>0</v>
      </c>
      <c r="AR134" s="49">
        <f t="shared" si="59"/>
        <v>0</v>
      </c>
      <c r="AS134" s="49">
        <f t="shared" si="59"/>
        <v>0</v>
      </c>
      <c r="AT134" s="49">
        <f t="shared" si="59"/>
        <v>587.8611553496453</v>
      </c>
      <c r="AU134" s="49">
        <f t="shared" si="59"/>
        <v>0</v>
      </c>
      <c r="AV134" s="49">
        <f t="shared" si="59"/>
        <v>0</v>
      </c>
      <c r="AW134" s="49">
        <f t="shared" si="59"/>
        <v>0</v>
      </c>
      <c r="AX134" s="49">
        <f t="shared" si="59"/>
        <v>0</v>
      </c>
      <c r="AY134" s="49">
        <f t="shared" si="59"/>
        <v>0</v>
      </c>
      <c r="AZ134" s="49">
        <f t="shared" si="59"/>
        <v>0</v>
      </c>
      <c r="BA134" s="49">
        <f t="shared" si="59"/>
        <v>0</v>
      </c>
      <c r="BB134" s="49">
        <f t="shared" si="59"/>
        <v>0</v>
      </c>
      <c r="BC134" s="49">
        <f t="shared" si="59"/>
        <v>0</v>
      </c>
      <c r="BD134" s="49">
        <f t="shared" si="59"/>
        <v>885.60005574136</v>
      </c>
      <c r="BE134" s="49">
        <f t="shared" si="59"/>
        <v>0</v>
      </c>
      <c r="BF134" s="49">
        <f t="shared" si="59"/>
        <v>0</v>
      </c>
      <c r="BG134" s="49">
        <f t="shared" si="59"/>
        <v>0</v>
      </c>
      <c r="BH134" s="49">
        <f t="shared" si="59"/>
        <v>0</v>
      </c>
      <c r="BI134" s="49">
        <f t="shared" si="59"/>
        <v>0</v>
      </c>
      <c r="BJ134" s="49">
        <f t="shared" si="59"/>
        <v>0</v>
      </c>
    </row>
    <row r="135" spans="1:62" ht="12.75">
      <c r="A135" s="70" t="s">
        <v>217</v>
      </c>
      <c r="B135" s="49">
        <f>IF(B125=0,0,B130/B125)</f>
        <v>856.9405099150142</v>
      </c>
      <c r="C135" s="49">
        <f aca="true" t="shared" si="60" ref="C135:BJ135">IF(C125=0,0,C130/C125)</f>
        <v>0</v>
      </c>
      <c r="D135" s="49">
        <f t="shared" si="60"/>
        <v>558.4798061389338</v>
      </c>
      <c r="E135" s="49">
        <f t="shared" si="60"/>
        <v>0</v>
      </c>
      <c r="F135" s="49">
        <f t="shared" si="60"/>
        <v>14</v>
      </c>
      <c r="G135" s="49">
        <f t="shared" si="60"/>
        <v>2336.448598130841</v>
      </c>
      <c r="H135" s="49">
        <f t="shared" si="60"/>
        <v>0</v>
      </c>
      <c r="I135" s="49">
        <f t="shared" si="60"/>
        <v>0</v>
      </c>
      <c r="J135" s="49">
        <f t="shared" si="60"/>
        <v>1025.6410256410256</v>
      </c>
      <c r="K135" s="49">
        <f t="shared" si="60"/>
        <v>0</v>
      </c>
      <c r="L135" s="49">
        <f t="shared" si="60"/>
        <v>0</v>
      </c>
      <c r="M135" s="49">
        <f t="shared" si="60"/>
        <v>0</v>
      </c>
      <c r="N135" s="49">
        <f t="shared" si="60"/>
        <v>629.4996749024707</v>
      </c>
      <c r="O135" s="49">
        <f t="shared" si="60"/>
        <v>0</v>
      </c>
      <c r="P135" s="49">
        <f t="shared" si="60"/>
        <v>357.14285714285717</v>
      </c>
      <c r="Q135" s="49">
        <f t="shared" si="60"/>
        <v>0</v>
      </c>
      <c r="R135" s="49">
        <f t="shared" si="60"/>
        <v>1024.6153846153845</v>
      </c>
      <c r="S135" s="49">
        <f t="shared" si="60"/>
        <v>33.38068181818182</v>
      </c>
      <c r="T135" s="49">
        <f t="shared" si="60"/>
        <v>1159.8790082644628</v>
      </c>
      <c r="U135" s="49">
        <f t="shared" si="60"/>
        <v>0</v>
      </c>
      <c r="V135" s="49">
        <f t="shared" si="60"/>
        <v>652.2093592043046</v>
      </c>
      <c r="W135" s="49">
        <f t="shared" si="60"/>
        <v>0</v>
      </c>
      <c r="X135" s="49">
        <f t="shared" si="60"/>
        <v>1.0562227074235808</v>
      </c>
      <c r="Y135" s="49">
        <f t="shared" si="60"/>
        <v>44.97987616099071</v>
      </c>
      <c r="Z135" s="49">
        <f t="shared" si="60"/>
        <v>0</v>
      </c>
      <c r="AA135" s="49">
        <f t="shared" si="60"/>
        <v>1</v>
      </c>
      <c r="AB135" s="49">
        <f t="shared" si="60"/>
        <v>0</v>
      </c>
      <c r="AC135" s="49">
        <f t="shared" si="60"/>
        <v>131.9545430064092</v>
      </c>
      <c r="AD135" s="49">
        <f t="shared" si="60"/>
        <v>48.1283422459893</v>
      </c>
      <c r="AE135" s="49">
        <f t="shared" si="60"/>
        <v>0</v>
      </c>
      <c r="AF135" s="49">
        <f t="shared" si="60"/>
        <v>0</v>
      </c>
      <c r="AG135" s="49">
        <f t="shared" si="60"/>
        <v>51.40961857379768</v>
      </c>
      <c r="AH135" s="49">
        <f t="shared" si="60"/>
        <v>1145.6567468406033</v>
      </c>
      <c r="AI135" s="49">
        <f t="shared" si="60"/>
        <v>740.7407407407408</v>
      </c>
      <c r="AJ135" s="49">
        <f t="shared" si="60"/>
        <v>294.822</v>
      </c>
      <c r="AK135" s="49">
        <f t="shared" si="60"/>
        <v>0</v>
      </c>
      <c r="AL135" s="49">
        <f t="shared" si="60"/>
        <v>0</v>
      </c>
      <c r="AM135" s="49">
        <f t="shared" si="60"/>
        <v>0</v>
      </c>
      <c r="AN135" s="49">
        <f t="shared" si="60"/>
        <v>50</v>
      </c>
      <c r="AO135" s="49">
        <f t="shared" si="60"/>
        <v>0</v>
      </c>
      <c r="AP135" s="49">
        <f t="shared" si="60"/>
        <v>50</v>
      </c>
      <c r="AQ135" s="49">
        <f t="shared" si="60"/>
        <v>0</v>
      </c>
      <c r="AR135" s="49">
        <f t="shared" si="60"/>
        <v>0</v>
      </c>
      <c r="AS135" s="49">
        <f t="shared" si="60"/>
        <v>0</v>
      </c>
      <c r="AT135" s="49">
        <f t="shared" si="60"/>
        <v>1521.3055555555557</v>
      </c>
      <c r="AU135" s="49">
        <f t="shared" si="60"/>
        <v>498.0345471521942</v>
      </c>
      <c r="AV135" s="49">
        <f t="shared" si="60"/>
        <v>47.82421370099095</v>
      </c>
      <c r="AW135" s="49">
        <f t="shared" si="60"/>
        <v>0</v>
      </c>
      <c r="AX135" s="49">
        <f t="shared" si="60"/>
        <v>553.3333333333334</v>
      </c>
      <c r="AY135" s="49">
        <f t="shared" si="60"/>
        <v>0</v>
      </c>
      <c r="AZ135" s="49">
        <f t="shared" si="60"/>
        <v>411.0671936758893</v>
      </c>
      <c r="BA135" s="49">
        <f t="shared" si="60"/>
        <v>1004.4</v>
      </c>
      <c r="BB135" s="49">
        <f t="shared" si="60"/>
        <v>450</v>
      </c>
      <c r="BC135" s="49">
        <f t="shared" si="60"/>
        <v>0</v>
      </c>
      <c r="BD135" s="49">
        <f t="shared" si="60"/>
        <v>0</v>
      </c>
      <c r="BE135" s="49">
        <f t="shared" si="60"/>
        <v>158.56629751571387</v>
      </c>
      <c r="BF135" s="49">
        <f t="shared" si="60"/>
        <v>485.37789203084833</v>
      </c>
      <c r="BG135" s="49">
        <f t="shared" si="60"/>
        <v>0</v>
      </c>
      <c r="BH135" s="49">
        <f t="shared" si="60"/>
        <v>1.2833168805528135</v>
      </c>
      <c r="BI135" s="49">
        <f t="shared" si="60"/>
        <v>0</v>
      </c>
      <c r="BJ135" s="49">
        <f t="shared" si="60"/>
        <v>0</v>
      </c>
    </row>
    <row r="136" spans="1:62" ht="12.75">
      <c r="A136" s="70" t="s">
        <v>218</v>
      </c>
      <c r="B136" s="49">
        <f>IF(B126=0,0,B131/B126)</f>
        <v>723.9978018443062</v>
      </c>
      <c r="C136" s="49">
        <f aca="true" t="shared" si="61" ref="C136:BJ136">IF(C126=0,0,C131/C126)</f>
        <v>0</v>
      </c>
      <c r="D136" s="49">
        <f t="shared" si="61"/>
        <v>656.7504553734062</v>
      </c>
      <c r="E136" s="49">
        <f t="shared" si="61"/>
        <v>0</v>
      </c>
      <c r="F136" s="49">
        <f t="shared" si="61"/>
        <v>132</v>
      </c>
      <c r="G136" s="49">
        <f t="shared" si="61"/>
        <v>0</v>
      </c>
      <c r="H136" s="49">
        <f t="shared" si="61"/>
        <v>0</v>
      </c>
      <c r="I136" s="49">
        <f t="shared" si="61"/>
        <v>0</v>
      </c>
      <c r="J136" s="49">
        <f t="shared" si="61"/>
        <v>0</v>
      </c>
      <c r="K136" s="49">
        <f t="shared" si="61"/>
        <v>0</v>
      </c>
      <c r="L136" s="49">
        <f t="shared" si="61"/>
        <v>0</v>
      </c>
      <c r="M136" s="49">
        <f t="shared" si="61"/>
        <v>0</v>
      </c>
      <c r="N136" s="49">
        <f t="shared" si="61"/>
        <v>955.1717829457365</v>
      </c>
      <c r="O136" s="49">
        <f t="shared" si="61"/>
        <v>0</v>
      </c>
      <c r="P136" s="49">
        <f t="shared" si="61"/>
        <v>37.5</v>
      </c>
      <c r="Q136" s="49">
        <f t="shared" si="61"/>
        <v>0</v>
      </c>
      <c r="R136" s="49">
        <f t="shared" si="61"/>
        <v>13.328998699609883</v>
      </c>
      <c r="S136" s="49">
        <f t="shared" si="61"/>
        <v>0</v>
      </c>
      <c r="T136" s="49">
        <f t="shared" si="61"/>
        <v>549.4479338842975</v>
      </c>
      <c r="U136" s="49">
        <f t="shared" si="61"/>
        <v>0</v>
      </c>
      <c r="V136" s="49">
        <f t="shared" si="61"/>
        <v>0</v>
      </c>
      <c r="W136" s="49">
        <f t="shared" si="61"/>
        <v>0</v>
      </c>
      <c r="X136" s="49">
        <f t="shared" si="61"/>
        <v>0.8684497816593887</v>
      </c>
      <c r="Y136" s="49">
        <f t="shared" si="61"/>
        <v>0</v>
      </c>
      <c r="Z136" s="49">
        <f t="shared" si="61"/>
        <v>0</v>
      </c>
      <c r="AA136" s="49">
        <f t="shared" si="61"/>
        <v>1</v>
      </c>
      <c r="AB136" s="49">
        <f t="shared" si="61"/>
        <v>0</v>
      </c>
      <c r="AC136" s="49">
        <f t="shared" si="61"/>
        <v>1114.832606236872</v>
      </c>
      <c r="AD136" s="49">
        <f t="shared" si="61"/>
        <v>0</v>
      </c>
      <c r="AE136" s="49">
        <f t="shared" si="61"/>
        <v>0</v>
      </c>
      <c r="AF136" s="49">
        <f t="shared" si="61"/>
        <v>0</v>
      </c>
      <c r="AG136" s="49">
        <f t="shared" si="61"/>
        <v>984</v>
      </c>
      <c r="AH136" s="49">
        <f t="shared" si="61"/>
        <v>0</v>
      </c>
      <c r="AI136" s="49">
        <f t="shared" si="61"/>
        <v>850</v>
      </c>
      <c r="AJ136" s="49">
        <f t="shared" si="61"/>
        <v>0</v>
      </c>
      <c r="AK136" s="49">
        <f t="shared" si="61"/>
        <v>0</v>
      </c>
      <c r="AL136" s="49">
        <f t="shared" si="61"/>
        <v>0</v>
      </c>
      <c r="AM136" s="49">
        <f t="shared" si="61"/>
        <v>0</v>
      </c>
      <c r="AN136" s="49">
        <f t="shared" si="61"/>
        <v>0</v>
      </c>
      <c r="AO136" s="49">
        <f t="shared" si="61"/>
        <v>1450.9803921568628</v>
      </c>
      <c r="AP136" s="49">
        <f t="shared" si="61"/>
        <v>0</v>
      </c>
      <c r="AQ136" s="49">
        <f t="shared" si="61"/>
        <v>0</v>
      </c>
      <c r="AR136" s="49">
        <f t="shared" si="61"/>
        <v>0</v>
      </c>
      <c r="AS136" s="49">
        <f t="shared" si="61"/>
        <v>0</v>
      </c>
      <c r="AT136" s="49">
        <f t="shared" si="61"/>
        <v>856.600291757841</v>
      </c>
      <c r="AU136" s="49">
        <f t="shared" si="61"/>
        <v>0</v>
      </c>
      <c r="AV136" s="49">
        <f t="shared" si="61"/>
        <v>125.46468401486989</v>
      </c>
      <c r="AW136" s="49">
        <f t="shared" si="61"/>
        <v>0</v>
      </c>
      <c r="AX136" s="49">
        <f t="shared" si="61"/>
        <v>329.6703296703297</v>
      </c>
      <c r="AY136" s="49">
        <f t="shared" si="61"/>
        <v>0</v>
      </c>
      <c r="AZ136" s="49">
        <f t="shared" si="61"/>
        <v>82.03125</v>
      </c>
      <c r="BA136" s="49">
        <f t="shared" si="61"/>
        <v>1197.4076623078688</v>
      </c>
      <c r="BB136" s="49">
        <f t="shared" si="61"/>
        <v>0</v>
      </c>
      <c r="BC136" s="49">
        <f t="shared" si="61"/>
        <v>0</v>
      </c>
      <c r="BD136" s="49">
        <f t="shared" si="61"/>
        <v>0</v>
      </c>
      <c r="BE136" s="49">
        <f t="shared" si="61"/>
        <v>84</v>
      </c>
      <c r="BF136" s="49">
        <f t="shared" si="61"/>
        <v>706.9349112426036</v>
      </c>
      <c r="BG136" s="49">
        <f t="shared" si="61"/>
        <v>528.2930631332814</v>
      </c>
      <c r="BH136" s="49">
        <f t="shared" si="61"/>
        <v>0</v>
      </c>
      <c r="BI136" s="49">
        <f t="shared" si="61"/>
        <v>0</v>
      </c>
      <c r="BJ136" s="49">
        <f t="shared" si="61"/>
        <v>0</v>
      </c>
    </row>
    <row r="137" spans="1:62" ht="25.5">
      <c r="A137" s="67" t="s">
        <v>221</v>
      </c>
      <c r="B137" s="51">
        <f>+B132*B123</f>
        <v>1809802188.4587421</v>
      </c>
      <c r="C137" s="51">
        <f aca="true" t="shared" si="62" ref="C137:BJ137">+C132*C123</f>
        <v>0</v>
      </c>
      <c r="D137" s="51">
        <f t="shared" si="62"/>
        <v>0</v>
      </c>
      <c r="E137" s="51">
        <f t="shared" si="62"/>
        <v>0</v>
      </c>
      <c r="F137" s="51">
        <f t="shared" si="62"/>
        <v>0</v>
      </c>
      <c r="G137" s="51">
        <f t="shared" si="62"/>
        <v>0</v>
      </c>
      <c r="H137" s="51">
        <f t="shared" si="62"/>
        <v>0</v>
      </c>
      <c r="I137" s="51">
        <f t="shared" si="62"/>
        <v>55263666</v>
      </c>
      <c r="J137" s="51">
        <f t="shared" si="62"/>
        <v>0</v>
      </c>
      <c r="K137" s="51">
        <f t="shared" si="62"/>
        <v>0</v>
      </c>
      <c r="L137" s="51">
        <f t="shared" si="62"/>
        <v>0</v>
      </c>
      <c r="M137" s="51">
        <f t="shared" si="62"/>
        <v>0</v>
      </c>
      <c r="N137" s="51">
        <f t="shared" si="62"/>
        <v>184695701.72500944</v>
      </c>
      <c r="O137" s="51">
        <f t="shared" si="62"/>
        <v>0</v>
      </c>
      <c r="P137" s="51">
        <f t="shared" si="62"/>
        <v>0</v>
      </c>
      <c r="Q137" s="51">
        <f t="shared" si="62"/>
        <v>3000000</v>
      </c>
      <c r="R137" s="51">
        <f t="shared" si="62"/>
        <v>0</v>
      </c>
      <c r="S137" s="51">
        <f t="shared" si="62"/>
        <v>0</v>
      </c>
      <c r="T137" s="51">
        <f t="shared" si="62"/>
        <v>0</v>
      </c>
      <c r="U137" s="51">
        <f t="shared" si="62"/>
        <v>0</v>
      </c>
      <c r="V137" s="51">
        <f t="shared" si="62"/>
        <v>0</v>
      </c>
      <c r="W137" s="51">
        <f t="shared" si="62"/>
        <v>9</v>
      </c>
      <c r="X137" s="51">
        <f t="shared" si="62"/>
        <v>0</v>
      </c>
      <c r="Y137" s="51">
        <f t="shared" si="62"/>
        <v>0</v>
      </c>
      <c r="Z137" s="51">
        <f t="shared" si="62"/>
        <v>0</v>
      </c>
      <c r="AA137" s="51">
        <f t="shared" si="62"/>
        <v>0</v>
      </c>
      <c r="AB137" s="51">
        <f t="shared" si="62"/>
        <v>0</v>
      </c>
      <c r="AC137" s="51">
        <f t="shared" si="62"/>
        <v>73399800</v>
      </c>
      <c r="AD137" s="51">
        <f t="shared" si="62"/>
        <v>0</v>
      </c>
      <c r="AE137" s="51">
        <f t="shared" si="62"/>
        <v>0</v>
      </c>
      <c r="AF137" s="51">
        <f t="shared" si="62"/>
        <v>1110000</v>
      </c>
      <c r="AG137" s="51">
        <f t="shared" si="62"/>
        <v>9847780.882255388</v>
      </c>
      <c r="AH137" s="51">
        <f t="shared" si="62"/>
        <v>0</v>
      </c>
      <c r="AI137" s="51">
        <f t="shared" si="62"/>
        <v>12867592.592592593</v>
      </c>
      <c r="AJ137" s="51">
        <f t="shared" si="62"/>
        <v>0</v>
      </c>
      <c r="AK137" s="51">
        <f t="shared" si="62"/>
        <v>0</v>
      </c>
      <c r="AL137" s="51">
        <f t="shared" si="62"/>
        <v>11800852</v>
      </c>
      <c r="AM137" s="51">
        <f t="shared" si="62"/>
        <v>0</v>
      </c>
      <c r="AN137" s="51">
        <f t="shared" si="62"/>
        <v>0</v>
      </c>
      <c r="AO137" s="51">
        <f t="shared" si="62"/>
        <v>0</v>
      </c>
      <c r="AP137" s="51">
        <f t="shared" si="62"/>
        <v>0</v>
      </c>
      <c r="AQ137" s="51">
        <f t="shared" si="62"/>
        <v>0</v>
      </c>
      <c r="AR137" s="51">
        <f t="shared" si="62"/>
        <v>0</v>
      </c>
      <c r="AS137" s="51">
        <f t="shared" si="62"/>
        <v>0</v>
      </c>
      <c r="AT137" s="51">
        <f t="shared" si="62"/>
        <v>244825608.63064542</v>
      </c>
      <c r="AU137" s="51">
        <f t="shared" si="62"/>
        <v>0</v>
      </c>
      <c r="AV137" s="51">
        <f t="shared" si="62"/>
        <v>0</v>
      </c>
      <c r="AW137" s="51">
        <f t="shared" si="62"/>
        <v>0</v>
      </c>
      <c r="AX137" s="51">
        <f t="shared" si="62"/>
        <v>0</v>
      </c>
      <c r="AY137" s="51">
        <f t="shared" si="62"/>
        <v>0</v>
      </c>
      <c r="AZ137" s="51">
        <f t="shared" si="62"/>
        <v>0</v>
      </c>
      <c r="BA137" s="51">
        <f t="shared" si="62"/>
        <v>0</v>
      </c>
      <c r="BB137" s="51">
        <f t="shared" si="62"/>
        <v>0</v>
      </c>
      <c r="BC137" s="51">
        <f t="shared" si="62"/>
        <v>0</v>
      </c>
      <c r="BD137" s="51">
        <f t="shared" si="62"/>
        <v>10884000.2787068</v>
      </c>
      <c r="BE137" s="51">
        <f t="shared" si="62"/>
        <v>0</v>
      </c>
      <c r="BF137" s="51">
        <f t="shared" si="62"/>
        <v>0</v>
      </c>
      <c r="BG137" s="51">
        <f t="shared" si="62"/>
        <v>0</v>
      </c>
      <c r="BH137" s="51">
        <f t="shared" si="62"/>
        <v>0</v>
      </c>
      <c r="BI137" s="51">
        <f t="shared" si="62"/>
        <v>0</v>
      </c>
      <c r="BJ137" s="51">
        <f t="shared" si="62"/>
        <v>5406331</v>
      </c>
    </row>
    <row r="138" spans="1:62" ht="25.5">
      <c r="A138" s="68" t="s">
        <v>222</v>
      </c>
      <c r="B138" s="53">
        <v>1415233130</v>
      </c>
      <c r="C138" s="53">
        <v>0</v>
      </c>
      <c r="D138" s="53">
        <v>360556</v>
      </c>
      <c r="E138" s="53">
        <v>0</v>
      </c>
      <c r="F138" s="53">
        <v>117</v>
      </c>
      <c r="G138" s="53">
        <v>1000000</v>
      </c>
      <c r="H138" s="53">
        <v>0</v>
      </c>
      <c r="I138" s="53">
        <v>73105422</v>
      </c>
      <c r="J138" s="53">
        <v>0</v>
      </c>
      <c r="K138" s="53">
        <v>7994618</v>
      </c>
      <c r="L138" s="53">
        <v>0</v>
      </c>
      <c r="M138" s="53">
        <v>0</v>
      </c>
      <c r="N138" s="53">
        <v>128956269</v>
      </c>
      <c r="O138" s="53">
        <v>0</v>
      </c>
      <c r="P138" s="53">
        <v>51</v>
      </c>
      <c r="Q138" s="53">
        <v>4990747</v>
      </c>
      <c r="R138" s="53">
        <v>51295000</v>
      </c>
      <c r="S138" s="53">
        <v>1000000</v>
      </c>
      <c r="T138" s="53">
        <v>9998540</v>
      </c>
      <c r="U138" s="53">
        <v>0</v>
      </c>
      <c r="V138" s="53">
        <v>4000000</v>
      </c>
      <c r="W138" s="53">
        <v>13228340</v>
      </c>
      <c r="X138" s="53">
        <v>2857080</v>
      </c>
      <c r="Y138" s="53">
        <v>507905</v>
      </c>
      <c r="Z138" s="53">
        <v>0</v>
      </c>
      <c r="AA138" s="53">
        <v>1310778</v>
      </c>
      <c r="AB138" s="53">
        <v>0</v>
      </c>
      <c r="AC138" s="53">
        <v>0</v>
      </c>
      <c r="AD138" s="53">
        <v>542000</v>
      </c>
      <c r="AE138" s="53">
        <v>0</v>
      </c>
      <c r="AF138" s="53">
        <v>19666052</v>
      </c>
      <c r="AG138" s="53">
        <v>396000</v>
      </c>
      <c r="AH138" s="53">
        <v>2361930</v>
      </c>
      <c r="AI138" s="53">
        <v>12700000</v>
      </c>
      <c r="AJ138" s="53">
        <v>0</v>
      </c>
      <c r="AK138" s="53">
        <v>0</v>
      </c>
      <c r="AL138" s="53">
        <v>5969169</v>
      </c>
      <c r="AM138" s="53">
        <v>0</v>
      </c>
      <c r="AN138" s="53">
        <v>529000</v>
      </c>
      <c r="AO138" s="53">
        <v>0</v>
      </c>
      <c r="AP138" s="53">
        <v>0</v>
      </c>
      <c r="AQ138" s="53">
        <v>0</v>
      </c>
      <c r="AR138" s="53">
        <v>38629</v>
      </c>
      <c r="AS138" s="53">
        <v>0</v>
      </c>
      <c r="AT138" s="53">
        <v>4359159</v>
      </c>
      <c r="AU138" s="53">
        <v>0</v>
      </c>
      <c r="AV138" s="53">
        <v>2986000</v>
      </c>
      <c r="AW138" s="53">
        <v>0</v>
      </c>
      <c r="AX138" s="53">
        <v>121985</v>
      </c>
      <c r="AY138" s="53">
        <v>0</v>
      </c>
      <c r="AZ138" s="53">
        <v>730000</v>
      </c>
      <c r="BA138" s="53">
        <v>26051745</v>
      </c>
      <c r="BB138" s="53">
        <v>0</v>
      </c>
      <c r="BC138" s="53">
        <v>0</v>
      </c>
      <c r="BD138" s="53">
        <v>7792397</v>
      </c>
      <c r="BE138" s="53">
        <v>0</v>
      </c>
      <c r="BF138" s="53">
        <v>188812</v>
      </c>
      <c r="BG138" s="53">
        <v>11058121</v>
      </c>
      <c r="BH138" s="53">
        <v>0</v>
      </c>
      <c r="BI138" s="53">
        <v>0</v>
      </c>
      <c r="BJ138" s="53">
        <v>40330096</v>
      </c>
    </row>
    <row r="139" spans="1:62" ht="12.75">
      <c r="A139" s="69" t="s">
        <v>223</v>
      </c>
      <c r="B139" s="21">
        <v>2115453000</v>
      </c>
      <c r="C139" s="21">
        <v>62870000</v>
      </c>
      <c r="D139" s="21">
        <v>60678000</v>
      </c>
      <c r="E139" s="21">
        <v>127112000</v>
      </c>
      <c r="F139" s="21">
        <v>76322000</v>
      </c>
      <c r="G139" s="21">
        <v>43543000</v>
      </c>
      <c r="H139" s="21">
        <v>125965000</v>
      </c>
      <c r="I139" s="21">
        <v>362776000</v>
      </c>
      <c r="J139" s="21">
        <v>84824000</v>
      </c>
      <c r="K139" s="21">
        <v>44316000</v>
      </c>
      <c r="L139" s="21">
        <v>27603000</v>
      </c>
      <c r="M139" s="21">
        <v>32943000</v>
      </c>
      <c r="N139" s="21">
        <v>395786000</v>
      </c>
      <c r="O139" s="21">
        <v>51341000</v>
      </c>
      <c r="P139" s="21">
        <v>54162000</v>
      </c>
      <c r="Q139" s="21">
        <v>398469000</v>
      </c>
      <c r="R139" s="21">
        <v>120062000</v>
      </c>
      <c r="S139" s="21">
        <v>75580000</v>
      </c>
      <c r="T139" s="21">
        <v>50138000</v>
      </c>
      <c r="U139" s="21">
        <v>98494000</v>
      </c>
      <c r="V139" s="21">
        <v>84471000</v>
      </c>
      <c r="W139" s="21">
        <v>310472000</v>
      </c>
      <c r="X139" s="21">
        <v>41242000</v>
      </c>
      <c r="Y139" s="21">
        <v>115965000</v>
      </c>
      <c r="Z139" s="21">
        <v>134627000</v>
      </c>
      <c r="AA139" s="21">
        <v>85271000</v>
      </c>
      <c r="AB139" s="21">
        <v>240374000</v>
      </c>
      <c r="AC139" s="21">
        <v>298215000</v>
      </c>
      <c r="AD139" s="21">
        <v>21017000</v>
      </c>
      <c r="AE139" s="21">
        <v>74181000</v>
      </c>
      <c r="AF139" s="21">
        <v>120927000</v>
      </c>
      <c r="AG139" s="21">
        <v>57632000</v>
      </c>
      <c r="AH139" s="21">
        <v>96890000</v>
      </c>
      <c r="AI139" s="21">
        <v>106693000</v>
      </c>
      <c r="AJ139" s="21">
        <v>123997000</v>
      </c>
      <c r="AK139" s="21">
        <v>128213000</v>
      </c>
      <c r="AL139" s="21">
        <v>322706000</v>
      </c>
      <c r="AM139" s="21">
        <v>121138000</v>
      </c>
      <c r="AN139" s="21">
        <v>136441000</v>
      </c>
      <c r="AO139" s="21">
        <v>31134000</v>
      </c>
      <c r="AP139" s="21">
        <v>49368000</v>
      </c>
      <c r="AQ139" s="21">
        <v>116487000</v>
      </c>
      <c r="AR139" s="21">
        <v>265376000</v>
      </c>
      <c r="AS139" s="21">
        <v>93949000</v>
      </c>
      <c r="AT139" s="21">
        <v>229925000</v>
      </c>
      <c r="AU139" s="21">
        <v>42362000</v>
      </c>
      <c r="AV139" s="21">
        <v>145537000</v>
      </c>
      <c r="AW139" s="21">
        <v>38963000</v>
      </c>
      <c r="AX139" s="21">
        <v>82242000</v>
      </c>
      <c r="AY139" s="21">
        <v>410276000</v>
      </c>
      <c r="AZ139" s="21">
        <v>119361000</v>
      </c>
      <c r="BA139" s="21">
        <v>105352000</v>
      </c>
      <c r="BB139" s="21">
        <v>110311000</v>
      </c>
      <c r="BC139" s="21">
        <v>74233000</v>
      </c>
      <c r="BD139" s="21">
        <v>338090000</v>
      </c>
      <c r="BE139" s="21">
        <v>83132000</v>
      </c>
      <c r="BF139" s="21">
        <v>15076000</v>
      </c>
      <c r="BG139" s="21">
        <v>47497000</v>
      </c>
      <c r="BH139" s="21">
        <v>85227000</v>
      </c>
      <c r="BI139" s="21">
        <v>151222000</v>
      </c>
      <c r="BJ139" s="21">
        <v>241033000</v>
      </c>
    </row>
    <row r="140" spans="1:62" ht="12.75">
      <c r="A140" s="71" t="s">
        <v>224</v>
      </c>
      <c r="B140" s="62" t="str">
        <f>IF(B10&gt;0,"Funded","Unfunded")</f>
        <v>Funded</v>
      </c>
      <c r="C140" s="62" t="str">
        <f aca="true" t="shared" si="63" ref="C140:BJ140">IF(C10&gt;0,"Funded","Unfunded")</f>
        <v>Unfunded</v>
      </c>
      <c r="D140" s="62" t="str">
        <f t="shared" si="63"/>
        <v>Funded</v>
      </c>
      <c r="E140" s="62" t="str">
        <f t="shared" si="63"/>
        <v>Funded</v>
      </c>
      <c r="F140" s="62" t="str">
        <f t="shared" si="63"/>
        <v>Funded</v>
      </c>
      <c r="G140" s="62" t="str">
        <f t="shared" si="63"/>
        <v>Funded</v>
      </c>
      <c r="H140" s="62" t="str">
        <f t="shared" si="63"/>
        <v>Funded</v>
      </c>
      <c r="I140" s="62" t="str">
        <f t="shared" si="63"/>
        <v>Funded</v>
      </c>
      <c r="J140" s="62" t="str">
        <f t="shared" si="63"/>
        <v>Funded</v>
      </c>
      <c r="K140" s="62" t="str">
        <f t="shared" si="63"/>
        <v>Funded</v>
      </c>
      <c r="L140" s="62" t="str">
        <f t="shared" si="63"/>
        <v>Funded</v>
      </c>
      <c r="M140" s="62" t="str">
        <f t="shared" si="63"/>
        <v>Funded</v>
      </c>
      <c r="N140" s="62" t="str">
        <f t="shared" si="63"/>
        <v>Funded</v>
      </c>
      <c r="O140" s="62" t="str">
        <f t="shared" si="63"/>
        <v>Funded</v>
      </c>
      <c r="P140" s="62" t="str">
        <f t="shared" si="63"/>
        <v>Funded</v>
      </c>
      <c r="Q140" s="62" t="str">
        <f t="shared" si="63"/>
        <v>Funded</v>
      </c>
      <c r="R140" s="62" t="str">
        <f t="shared" si="63"/>
        <v>Funded</v>
      </c>
      <c r="S140" s="62" t="str">
        <f t="shared" si="63"/>
        <v>Funded</v>
      </c>
      <c r="T140" s="62" t="str">
        <f t="shared" si="63"/>
        <v>Funded</v>
      </c>
      <c r="U140" s="62" t="str">
        <f t="shared" si="63"/>
        <v>Funded</v>
      </c>
      <c r="V140" s="62" t="str">
        <f t="shared" si="63"/>
        <v>Funded</v>
      </c>
      <c r="W140" s="62" t="str">
        <f t="shared" si="63"/>
        <v>Funded</v>
      </c>
      <c r="X140" s="62" t="str">
        <f t="shared" si="63"/>
        <v>Unfunded</v>
      </c>
      <c r="Y140" s="62" t="str">
        <f t="shared" si="63"/>
        <v>Funded</v>
      </c>
      <c r="Z140" s="62" t="str">
        <f t="shared" si="63"/>
        <v>Funded</v>
      </c>
      <c r="AA140" s="62" t="str">
        <f t="shared" si="63"/>
        <v>Funded</v>
      </c>
      <c r="AB140" s="62" t="str">
        <f t="shared" si="63"/>
        <v>Funded</v>
      </c>
      <c r="AC140" s="62" t="str">
        <f t="shared" si="63"/>
        <v>Funded</v>
      </c>
      <c r="AD140" s="62" t="str">
        <f t="shared" si="63"/>
        <v>Funded</v>
      </c>
      <c r="AE140" s="62" t="str">
        <f t="shared" si="63"/>
        <v>Funded</v>
      </c>
      <c r="AF140" s="62" t="str">
        <f t="shared" si="63"/>
        <v>Funded</v>
      </c>
      <c r="AG140" s="62" t="str">
        <f t="shared" si="63"/>
        <v>Funded</v>
      </c>
      <c r="AH140" s="62" t="str">
        <f t="shared" si="63"/>
        <v>Funded</v>
      </c>
      <c r="AI140" s="62" t="str">
        <f t="shared" si="63"/>
        <v>Funded</v>
      </c>
      <c r="AJ140" s="62" t="str">
        <f t="shared" si="63"/>
        <v>Funded</v>
      </c>
      <c r="AK140" s="62" t="str">
        <f t="shared" si="63"/>
        <v>Funded</v>
      </c>
      <c r="AL140" s="62" t="str">
        <f t="shared" si="63"/>
        <v>Funded</v>
      </c>
      <c r="AM140" s="62" t="str">
        <f t="shared" si="63"/>
        <v>Funded</v>
      </c>
      <c r="AN140" s="62" t="str">
        <f t="shared" si="63"/>
        <v>Funded</v>
      </c>
      <c r="AO140" s="62" t="str">
        <f t="shared" si="63"/>
        <v>Funded</v>
      </c>
      <c r="AP140" s="62" t="str">
        <f t="shared" si="63"/>
        <v>Funded</v>
      </c>
      <c r="AQ140" s="62" t="str">
        <f t="shared" si="63"/>
        <v>Funded</v>
      </c>
      <c r="AR140" s="62" t="str">
        <f t="shared" si="63"/>
        <v>Funded</v>
      </c>
      <c r="AS140" s="62" t="str">
        <f t="shared" si="63"/>
        <v>Funded</v>
      </c>
      <c r="AT140" s="62" t="str">
        <f t="shared" si="63"/>
        <v>Funded</v>
      </c>
      <c r="AU140" s="62" t="str">
        <f t="shared" si="63"/>
        <v>Funded</v>
      </c>
      <c r="AV140" s="62" t="str">
        <f t="shared" si="63"/>
        <v>Funded</v>
      </c>
      <c r="AW140" s="62" t="str">
        <f t="shared" si="63"/>
        <v>Funded</v>
      </c>
      <c r="AX140" s="62" t="str">
        <f t="shared" si="63"/>
        <v>Unfunded</v>
      </c>
      <c r="AY140" s="62" t="str">
        <f t="shared" si="63"/>
        <v>Funded</v>
      </c>
      <c r="AZ140" s="62" t="str">
        <f t="shared" si="63"/>
        <v>Funded</v>
      </c>
      <c r="BA140" s="62" t="str">
        <f t="shared" si="63"/>
        <v>Funded</v>
      </c>
      <c r="BB140" s="62" t="str">
        <f t="shared" si="63"/>
        <v>Funded</v>
      </c>
      <c r="BC140" s="62" t="str">
        <f t="shared" si="63"/>
        <v>Funded</v>
      </c>
      <c r="BD140" s="62" t="str">
        <f t="shared" si="63"/>
        <v>Funded</v>
      </c>
      <c r="BE140" s="62" t="str">
        <f t="shared" si="63"/>
        <v>Funded</v>
      </c>
      <c r="BF140" s="62" t="str">
        <f t="shared" si="63"/>
        <v>Funded</v>
      </c>
      <c r="BG140" s="62" t="str">
        <f t="shared" si="63"/>
        <v>Funded</v>
      </c>
      <c r="BH140" s="62" t="str">
        <f t="shared" si="63"/>
        <v>Funded</v>
      </c>
      <c r="BI140" s="62" t="str">
        <f t="shared" si="63"/>
        <v>Funded</v>
      </c>
      <c r="BJ140" s="62" t="str">
        <f t="shared" si="63"/>
        <v>Funded</v>
      </c>
    </row>
    <row r="141" spans="1:62" ht="12.75" hidden="1">
      <c r="A141" s="55" t="s">
        <v>225</v>
      </c>
      <c r="B141" s="56">
        <v>24825714504</v>
      </c>
      <c r="C141" s="56">
        <v>1634777</v>
      </c>
      <c r="D141" s="56">
        <v>95250156</v>
      </c>
      <c r="E141" s="56">
        <v>4758000</v>
      </c>
      <c r="F141" s="56">
        <v>50250660</v>
      </c>
      <c r="G141" s="56">
        <v>2439732</v>
      </c>
      <c r="H141" s="56">
        <v>0</v>
      </c>
      <c r="I141" s="56">
        <v>362970668</v>
      </c>
      <c r="J141" s="56">
        <v>22534600</v>
      </c>
      <c r="K141" s="56">
        <v>222152470</v>
      </c>
      <c r="L141" s="56">
        <v>57826557</v>
      </c>
      <c r="M141" s="56">
        <v>15739132</v>
      </c>
      <c r="N141" s="56">
        <v>3134903065</v>
      </c>
      <c r="O141" s="56">
        <v>15503479</v>
      </c>
      <c r="P141" s="56">
        <v>14110320</v>
      </c>
      <c r="Q141" s="56">
        <v>115121804</v>
      </c>
      <c r="R141" s="56">
        <v>462722902</v>
      </c>
      <c r="S141" s="56">
        <v>2525000</v>
      </c>
      <c r="T141" s="56">
        <v>266890965</v>
      </c>
      <c r="U141" s="56">
        <v>26431305</v>
      </c>
      <c r="V141" s="56">
        <v>22126454</v>
      </c>
      <c r="W141" s="56">
        <v>107677655</v>
      </c>
      <c r="X141" s="56">
        <v>172100288</v>
      </c>
      <c r="Y141" s="56">
        <v>35820163</v>
      </c>
      <c r="Z141" s="56">
        <v>6876000</v>
      </c>
      <c r="AA141" s="56">
        <v>91803000</v>
      </c>
      <c r="AB141" s="56">
        <v>33537888</v>
      </c>
      <c r="AC141" s="56">
        <v>1175416668</v>
      </c>
      <c r="AD141" s="56">
        <v>23378275</v>
      </c>
      <c r="AE141" s="56">
        <v>19828600</v>
      </c>
      <c r="AF141" s="56">
        <v>32984088</v>
      </c>
      <c r="AG141" s="56">
        <v>32251781</v>
      </c>
      <c r="AH141" s="56">
        <v>61656678</v>
      </c>
      <c r="AI141" s="56">
        <v>314577243</v>
      </c>
      <c r="AJ141" s="56">
        <v>17134418</v>
      </c>
      <c r="AK141" s="56">
        <v>185807880</v>
      </c>
      <c r="AL141" s="56">
        <v>90726648</v>
      </c>
      <c r="AM141" s="56">
        <v>22055937</v>
      </c>
      <c r="AN141" s="56">
        <v>16931388</v>
      </c>
      <c r="AO141" s="56">
        <v>10377000</v>
      </c>
      <c r="AP141" s="56">
        <v>3341588</v>
      </c>
      <c r="AQ141" s="56">
        <v>25136549</v>
      </c>
      <c r="AR141" s="56">
        <v>76640004</v>
      </c>
      <c r="AS141" s="56">
        <v>13501000</v>
      </c>
      <c r="AT141" s="56">
        <v>2184224800</v>
      </c>
      <c r="AU141" s="56">
        <v>1392802</v>
      </c>
      <c r="AV141" s="56">
        <v>110898005</v>
      </c>
      <c r="AW141" s="56">
        <v>39546055</v>
      </c>
      <c r="AX141" s="56">
        <v>35995452</v>
      </c>
      <c r="AY141" s="56">
        <v>69326796</v>
      </c>
      <c r="AZ141" s="56">
        <v>40464094</v>
      </c>
      <c r="BA141" s="56">
        <v>1050287258</v>
      </c>
      <c r="BB141" s="56">
        <v>4669954</v>
      </c>
      <c r="BC141" s="56">
        <v>7885028</v>
      </c>
      <c r="BD141" s="56">
        <v>152835424</v>
      </c>
      <c r="BE141" s="56">
        <v>5270000</v>
      </c>
      <c r="BF141" s="56">
        <v>20045924</v>
      </c>
      <c r="BG141" s="56">
        <v>203319701</v>
      </c>
      <c r="BH141" s="56">
        <v>16620031</v>
      </c>
      <c r="BI141" s="56">
        <v>12348038</v>
      </c>
      <c r="BJ141" s="56">
        <v>30756308</v>
      </c>
    </row>
    <row r="142" spans="1:62" ht="12.75" hidden="1">
      <c r="A142" s="57" t="s">
        <v>226</v>
      </c>
      <c r="B142" s="23">
        <v>23029719049</v>
      </c>
      <c r="C142" s="23">
        <v>2666048</v>
      </c>
      <c r="D142" s="23">
        <v>83188958</v>
      </c>
      <c r="E142" s="23">
        <v>4157557</v>
      </c>
      <c r="F142" s="23">
        <v>44847570</v>
      </c>
      <c r="G142" s="23">
        <v>2712513</v>
      </c>
      <c r="H142" s="23">
        <v>504632987</v>
      </c>
      <c r="I142" s="23">
        <v>409345729</v>
      </c>
      <c r="J142" s="23">
        <v>24620000</v>
      </c>
      <c r="K142" s="23">
        <v>221463918</v>
      </c>
      <c r="L142" s="23">
        <v>75286000</v>
      </c>
      <c r="M142" s="23">
        <v>1707000</v>
      </c>
      <c r="N142" s="23">
        <v>3392150619</v>
      </c>
      <c r="O142" s="23">
        <v>11454188</v>
      </c>
      <c r="P142" s="23">
        <v>13621500</v>
      </c>
      <c r="Q142" s="23">
        <v>153031343</v>
      </c>
      <c r="R142" s="23">
        <v>451762130</v>
      </c>
      <c r="S142" s="23">
        <v>3527236</v>
      </c>
      <c r="T142" s="23">
        <v>271160884</v>
      </c>
      <c r="U142" s="23">
        <v>31076413</v>
      </c>
      <c r="V142" s="23">
        <v>12136247</v>
      </c>
      <c r="W142" s="23">
        <v>165107166</v>
      </c>
      <c r="X142" s="23">
        <v>185343364</v>
      </c>
      <c r="Y142" s="23">
        <v>35474680</v>
      </c>
      <c r="Z142" s="23">
        <v>10623691</v>
      </c>
      <c r="AA142" s="23">
        <v>105908000</v>
      </c>
      <c r="AB142" s="23">
        <v>55183451</v>
      </c>
      <c r="AC142" s="23">
        <v>1235229452</v>
      </c>
      <c r="AD142" s="23">
        <v>34270767</v>
      </c>
      <c r="AE142" s="23">
        <v>11416458</v>
      </c>
      <c r="AF142" s="23">
        <v>19979683</v>
      </c>
      <c r="AG142" s="23">
        <v>39042916</v>
      </c>
      <c r="AH142" s="23">
        <v>68273302</v>
      </c>
      <c r="AI142" s="23">
        <v>313684746</v>
      </c>
      <c r="AJ142" s="23">
        <v>21147139</v>
      </c>
      <c r="AK142" s="23">
        <v>178466218</v>
      </c>
      <c r="AL142" s="23">
        <v>31826406</v>
      </c>
      <c r="AM142" s="23">
        <v>20407086</v>
      </c>
      <c r="AN142" s="23">
        <v>29535888</v>
      </c>
      <c r="AO142" s="23">
        <v>12107000</v>
      </c>
      <c r="AP142" s="23">
        <v>1069425</v>
      </c>
      <c r="AQ142" s="23">
        <v>33216802</v>
      </c>
      <c r="AR142" s="23">
        <v>48261000</v>
      </c>
      <c r="AS142" s="23">
        <v>5932000</v>
      </c>
      <c r="AT142" s="23">
        <v>2192342500</v>
      </c>
      <c r="AU142" s="23">
        <v>1353259</v>
      </c>
      <c r="AV142" s="23">
        <v>113396840</v>
      </c>
      <c r="AW142" s="23">
        <v>39635000</v>
      </c>
      <c r="AX142" s="23">
        <v>23289385</v>
      </c>
      <c r="AY142" s="23">
        <v>65747554</v>
      </c>
      <c r="AZ142" s="23">
        <v>48626663</v>
      </c>
      <c r="BA142" s="23">
        <v>1027462405</v>
      </c>
      <c r="BB142" s="23">
        <v>7779040</v>
      </c>
      <c r="BC142" s="23">
        <v>12757851</v>
      </c>
      <c r="BD142" s="23">
        <v>181018891</v>
      </c>
      <c r="BE142" s="23">
        <v>5919000</v>
      </c>
      <c r="BF142" s="23">
        <v>17992325</v>
      </c>
      <c r="BG142" s="23">
        <v>215768545</v>
      </c>
      <c r="BH142" s="23">
        <v>15332211</v>
      </c>
      <c r="BI142" s="23">
        <v>9855468</v>
      </c>
      <c r="BJ142" s="23">
        <v>55902000</v>
      </c>
    </row>
    <row r="143" spans="1:62" ht="12.75" hidden="1">
      <c r="A143" s="57" t="s">
        <v>227</v>
      </c>
      <c r="B143" s="23">
        <v>3070382861</v>
      </c>
      <c r="C143" s="23">
        <v>85000</v>
      </c>
      <c r="D143" s="23">
        <v>16124455</v>
      </c>
      <c r="E143" s="23">
        <v>6682513</v>
      </c>
      <c r="F143" s="23">
        <v>4617422</v>
      </c>
      <c r="G143" s="23">
        <v>661000</v>
      </c>
      <c r="H143" s="23">
        <v>95458464</v>
      </c>
      <c r="I143" s="23">
        <v>11458522</v>
      </c>
      <c r="J143" s="23">
        <v>12747000</v>
      </c>
      <c r="K143" s="23">
        <v>43805347</v>
      </c>
      <c r="L143" s="23">
        <v>6580912</v>
      </c>
      <c r="M143" s="23">
        <v>14852000</v>
      </c>
      <c r="N143" s="23">
        <v>159787095</v>
      </c>
      <c r="O143" s="23">
        <v>6570239</v>
      </c>
      <c r="P143" s="23">
        <v>2601700</v>
      </c>
      <c r="Q143" s="23">
        <v>10872237</v>
      </c>
      <c r="R143" s="23">
        <v>35529663</v>
      </c>
      <c r="S143" s="23">
        <v>70000</v>
      </c>
      <c r="T143" s="23">
        <v>16149246</v>
      </c>
      <c r="U143" s="23">
        <v>2729512</v>
      </c>
      <c r="V143" s="23">
        <v>15864538</v>
      </c>
      <c r="W143" s="23">
        <v>26923750</v>
      </c>
      <c r="X143" s="23">
        <v>7501896</v>
      </c>
      <c r="Y143" s="23">
        <v>775000</v>
      </c>
      <c r="Z143" s="23">
        <v>215445</v>
      </c>
      <c r="AA143" s="23">
        <v>4783000</v>
      </c>
      <c r="AB143" s="23">
        <v>4185473</v>
      </c>
      <c r="AC143" s="23">
        <v>26672954</v>
      </c>
      <c r="AD143" s="23">
        <v>7719369</v>
      </c>
      <c r="AE143" s="23">
        <v>20167543</v>
      </c>
      <c r="AF143" s="23">
        <v>14214404</v>
      </c>
      <c r="AG143" s="23">
        <v>7545706</v>
      </c>
      <c r="AH143" s="23">
        <v>9057783</v>
      </c>
      <c r="AI143" s="23">
        <v>35255744</v>
      </c>
      <c r="AJ143" s="23">
        <v>1273888</v>
      </c>
      <c r="AK143" s="23">
        <v>9320227</v>
      </c>
      <c r="AL143" s="23">
        <v>95356784</v>
      </c>
      <c r="AM143" s="23">
        <v>5132785</v>
      </c>
      <c r="AN143" s="23">
        <v>8849277</v>
      </c>
      <c r="AO143" s="23">
        <v>13200000</v>
      </c>
      <c r="AP143" s="23">
        <v>2853262</v>
      </c>
      <c r="AQ143" s="23">
        <v>6304857</v>
      </c>
      <c r="AR143" s="23">
        <v>33091000</v>
      </c>
      <c r="AS143" s="23">
        <v>26820000</v>
      </c>
      <c r="AT143" s="23">
        <v>52024200</v>
      </c>
      <c r="AU143" s="23">
        <v>136156</v>
      </c>
      <c r="AV143" s="23">
        <v>30521720</v>
      </c>
      <c r="AW143" s="23">
        <v>23933500</v>
      </c>
      <c r="AX143" s="23">
        <v>12705766</v>
      </c>
      <c r="AY143" s="23">
        <v>32429709</v>
      </c>
      <c r="AZ143" s="23">
        <v>7210338</v>
      </c>
      <c r="BA143" s="23">
        <v>92336884</v>
      </c>
      <c r="BB143" s="23">
        <v>1115333</v>
      </c>
      <c r="BC143" s="23">
        <v>572461</v>
      </c>
      <c r="BD143" s="23">
        <v>41181804</v>
      </c>
      <c r="BE143" s="23">
        <v>1422000</v>
      </c>
      <c r="BF143" s="23">
        <v>3302812</v>
      </c>
      <c r="BG143" s="23">
        <v>12457145</v>
      </c>
      <c r="BH143" s="23">
        <v>4110500</v>
      </c>
      <c r="BI143" s="23">
        <v>3961705</v>
      </c>
      <c r="BJ143" s="23">
        <v>7338000</v>
      </c>
    </row>
    <row r="144" spans="1:62" ht="12.75" hidden="1">
      <c r="A144" s="57" t="s">
        <v>228</v>
      </c>
      <c r="B144" s="23">
        <v>5490785965</v>
      </c>
      <c r="C144" s="23">
        <v>6759000</v>
      </c>
      <c r="D144" s="23">
        <v>135700928</v>
      </c>
      <c r="E144" s="23">
        <v>99314413</v>
      </c>
      <c r="F144" s="23">
        <v>59055200</v>
      </c>
      <c r="G144" s="23">
        <v>41254000</v>
      </c>
      <c r="H144" s="23">
        <v>171518860</v>
      </c>
      <c r="I144" s="23">
        <v>234570155</v>
      </c>
      <c r="J144" s="23">
        <v>13841000</v>
      </c>
      <c r="K144" s="23">
        <v>26925997</v>
      </c>
      <c r="L144" s="23">
        <v>6183000</v>
      </c>
      <c r="M144" s="23">
        <v>4010000</v>
      </c>
      <c r="N144" s="23">
        <v>1131776000</v>
      </c>
      <c r="O144" s="23">
        <v>17000000</v>
      </c>
      <c r="P144" s="23">
        <v>42600000</v>
      </c>
      <c r="Q144" s="23">
        <v>148467000</v>
      </c>
      <c r="R144" s="23">
        <v>128403000</v>
      </c>
      <c r="S144" s="23">
        <v>144372000</v>
      </c>
      <c r="T144" s="23">
        <v>9487033</v>
      </c>
      <c r="U144" s="23">
        <v>61598935</v>
      </c>
      <c r="V144" s="23">
        <v>25787467</v>
      </c>
      <c r="W144" s="23">
        <v>47030000</v>
      </c>
      <c r="X144" s="23">
        <v>38534714</v>
      </c>
      <c r="Y144" s="23">
        <v>252660000</v>
      </c>
      <c r="Z144" s="23">
        <v>49363000</v>
      </c>
      <c r="AA144" s="23">
        <v>30903000</v>
      </c>
      <c r="AB144" s="23">
        <v>58491018</v>
      </c>
      <c r="AC144" s="23">
        <v>429354264</v>
      </c>
      <c r="AD144" s="23">
        <v>16894613</v>
      </c>
      <c r="AE144" s="23">
        <v>43458000</v>
      </c>
      <c r="AF144" s="23">
        <v>13000000</v>
      </c>
      <c r="AG144" s="23">
        <v>-13138000</v>
      </c>
      <c r="AH144" s="23">
        <v>33626620</v>
      </c>
      <c r="AI144" s="23">
        <v>60000000</v>
      </c>
      <c r="AJ144" s="23">
        <v>20399363</v>
      </c>
      <c r="AK144" s="23">
        <v>8200212</v>
      </c>
      <c r="AL144" s="23">
        <v>48852932</v>
      </c>
      <c r="AM144" s="23">
        <v>92358000</v>
      </c>
      <c r="AN144" s="23">
        <v>21182000</v>
      </c>
      <c r="AO144" s="23">
        <v>83000</v>
      </c>
      <c r="AP144" s="23">
        <v>12741000</v>
      </c>
      <c r="AQ144" s="23">
        <v>29482523</v>
      </c>
      <c r="AR144" s="23">
        <v>25289000</v>
      </c>
      <c r="AS144" s="23">
        <v>8074000</v>
      </c>
      <c r="AT144" s="23">
        <v>435722882</v>
      </c>
      <c r="AU144" s="23">
        <v>672000</v>
      </c>
      <c r="AV144" s="23">
        <v>52606000</v>
      </c>
      <c r="AW144" s="23">
        <v>37509000</v>
      </c>
      <c r="AX144" s="23">
        <v>1503000</v>
      </c>
      <c r="AY144" s="23">
        <v>359154000</v>
      </c>
      <c r="AZ144" s="23">
        <v>73868000</v>
      </c>
      <c r="BA144" s="23">
        <v>280890262</v>
      </c>
      <c r="BB144" s="23">
        <v>79972000</v>
      </c>
      <c r="BC144" s="23">
        <v>71703088</v>
      </c>
      <c r="BD144" s="23">
        <v>58168659</v>
      </c>
      <c r="BE144" s="23">
        <v>34812000</v>
      </c>
      <c r="BF144" s="23">
        <v>23961154</v>
      </c>
      <c r="BG144" s="23">
        <v>56924035</v>
      </c>
      <c r="BH144" s="23">
        <v>44583507</v>
      </c>
      <c r="BI144" s="23">
        <v>60028880</v>
      </c>
      <c r="BJ144" s="23">
        <v>58212000</v>
      </c>
    </row>
    <row r="145" spans="1:62" ht="12.75" hidden="1">
      <c r="A145" s="57" t="s">
        <v>229</v>
      </c>
      <c r="B145" s="23">
        <v>6367255265</v>
      </c>
      <c r="C145" s="23">
        <v>8342279</v>
      </c>
      <c r="D145" s="23">
        <v>38500000</v>
      </c>
      <c r="E145" s="23">
        <v>2100000</v>
      </c>
      <c r="F145" s="23">
        <v>17384520</v>
      </c>
      <c r="G145" s="23">
        <v>2131500</v>
      </c>
      <c r="H145" s="23">
        <v>93625000</v>
      </c>
      <c r="I145" s="23">
        <v>87318742</v>
      </c>
      <c r="J145" s="23">
        <v>4000000</v>
      </c>
      <c r="K145" s="23">
        <v>25556922</v>
      </c>
      <c r="L145" s="23">
        <v>14000000</v>
      </c>
      <c r="M145" s="23">
        <v>-350000</v>
      </c>
      <c r="N145" s="23">
        <v>1217488814</v>
      </c>
      <c r="O145" s="23">
        <v>3000000</v>
      </c>
      <c r="P145" s="23">
        <v>1500000</v>
      </c>
      <c r="Q145" s="23">
        <v>56845988</v>
      </c>
      <c r="R145" s="23">
        <v>104999621</v>
      </c>
      <c r="S145" s="23">
        <v>8227097</v>
      </c>
      <c r="T145" s="23">
        <v>25091000</v>
      </c>
      <c r="U145" s="23">
        <v>27284167</v>
      </c>
      <c r="V145" s="23">
        <v>1577315</v>
      </c>
      <c r="W145" s="23">
        <v>110500000</v>
      </c>
      <c r="X145" s="23">
        <v>36087000</v>
      </c>
      <c r="Y145" s="23">
        <v>10870000</v>
      </c>
      <c r="Z145" s="23">
        <v>16900000</v>
      </c>
      <c r="AA145" s="23">
        <v>20150000</v>
      </c>
      <c r="AB145" s="23">
        <v>5856249</v>
      </c>
      <c r="AC145" s="23">
        <v>103000000</v>
      </c>
      <c r="AD145" s="23">
        <v>16960160</v>
      </c>
      <c r="AE145" s="23">
        <v>11522000</v>
      </c>
      <c r="AF145" s="23">
        <v>13000000</v>
      </c>
      <c r="AG145" s="23">
        <v>7000000</v>
      </c>
      <c r="AH145" s="23">
        <v>43701891</v>
      </c>
      <c r="AI145" s="23">
        <v>55000000</v>
      </c>
      <c r="AJ145" s="23">
        <v>17860299</v>
      </c>
      <c r="AK145" s="23">
        <v>94228000</v>
      </c>
      <c r="AL145" s="23">
        <v>60000000</v>
      </c>
      <c r="AM145" s="23">
        <v>9658000</v>
      </c>
      <c r="AN145" s="23">
        <v>18045111</v>
      </c>
      <c r="AO145" s="23">
        <v>6500000</v>
      </c>
      <c r="AP145" s="23">
        <v>8272375</v>
      </c>
      <c r="AQ145" s="23">
        <v>10185205</v>
      </c>
      <c r="AR145" s="23">
        <v>96717000</v>
      </c>
      <c r="AS145" s="23">
        <v>9540000</v>
      </c>
      <c r="AT145" s="23">
        <v>386359619</v>
      </c>
      <c r="AU145" s="23">
        <v>0</v>
      </c>
      <c r="AV145" s="23">
        <v>41473000</v>
      </c>
      <c r="AW145" s="23">
        <v>2645000</v>
      </c>
      <c r="AX145" s="23">
        <v>17467045</v>
      </c>
      <c r="AY145" s="23">
        <v>115559000</v>
      </c>
      <c r="AZ145" s="23">
        <v>0</v>
      </c>
      <c r="BA145" s="23">
        <v>177420282</v>
      </c>
      <c r="BB145" s="23">
        <v>30893000</v>
      </c>
      <c r="BC145" s="23">
        <v>33872000</v>
      </c>
      <c r="BD145" s="23">
        <v>56843134</v>
      </c>
      <c r="BE145" s="23">
        <v>16495000</v>
      </c>
      <c r="BF145" s="23">
        <v>7498596</v>
      </c>
      <c r="BG145" s="23">
        <v>31667375</v>
      </c>
      <c r="BH145" s="23">
        <v>4432302</v>
      </c>
      <c r="BI145" s="23">
        <v>6968772</v>
      </c>
      <c r="BJ145" s="23">
        <v>45485778</v>
      </c>
    </row>
    <row r="146" spans="1:62" ht="12.75" hidden="1">
      <c r="A146" s="57" t="s">
        <v>230</v>
      </c>
      <c r="B146" s="23">
        <v>3188743028</v>
      </c>
      <c r="C146" s="23">
        <v>1610000</v>
      </c>
      <c r="D146" s="23">
        <v>28000000</v>
      </c>
      <c r="E146" s="23">
        <v>3176419</v>
      </c>
      <c r="F146" s="23">
        <v>7670000</v>
      </c>
      <c r="G146" s="23">
        <v>1880000</v>
      </c>
      <c r="H146" s="23">
        <v>106676860</v>
      </c>
      <c r="I146" s="23">
        <v>75878189</v>
      </c>
      <c r="J146" s="23">
        <v>31500000</v>
      </c>
      <c r="K146" s="23">
        <v>78129034</v>
      </c>
      <c r="L146" s="23">
        <v>29000000</v>
      </c>
      <c r="M146" s="23">
        <v>2650000</v>
      </c>
      <c r="N146" s="23">
        <v>883146939</v>
      </c>
      <c r="O146" s="23">
        <v>3500000</v>
      </c>
      <c r="P146" s="23">
        <v>1615000</v>
      </c>
      <c r="Q146" s="23">
        <v>335772000</v>
      </c>
      <c r="R146" s="23">
        <v>83085000</v>
      </c>
      <c r="S146" s="23">
        <v>1190998</v>
      </c>
      <c r="T146" s="23">
        <v>55470552</v>
      </c>
      <c r="U146" s="23">
        <v>24085132</v>
      </c>
      <c r="V146" s="23">
        <v>11303985</v>
      </c>
      <c r="W146" s="23">
        <v>320315000</v>
      </c>
      <c r="X146" s="23">
        <v>13884818</v>
      </c>
      <c r="Y146" s="23">
        <v>18593000</v>
      </c>
      <c r="Z146" s="23">
        <v>5868000</v>
      </c>
      <c r="AA146" s="23">
        <v>22416000</v>
      </c>
      <c r="AB146" s="23">
        <v>48932160</v>
      </c>
      <c r="AC146" s="23">
        <v>1169587387</v>
      </c>
      <c r="AD146" s="23">
        <v>21504475</v>
      </c>
      <c r="AE146" s="23">
        <v>5681000</v>
      </c>
      <c r="AF146" s="23">
        <v>24610937</v>
      </c>
      <c r="AG146" s="23">
        <v>6000000</v>
      </c>
      <c r="AH146" s="23">
        <v>59411819</v>
      </c>
      <c r="AI146" s="23">
        <v>60000000</v>
      </c>
      <c r="AJ146" s="23">
        <v>13737563</v>
      </c>
      <c r="AK146" s="23">
        <v>848581454</v>
      </c>
      <c r="AL146" s="23">
        <v>4406000</v>
      </c>
      <c r="AM146" s="23">
        <v>0</v>
      </c>
      <c r="AN146" s="23">
        <v>52111111</v>
      </c>
      <c r="AO146" s="23">
        <v>25190038</v>
      </c>
      <c r="AP146" s="23">
        <v>349000</v>
      </c>
      <c r="AQ146" s="23">
        <v>45383151</v>
      </c>
      <c r="AR146" s="23">
        <v>44056000</v>
      </c>
      <c r="AS146" s="23">
        <v>4240000</v>
      </c>
      <c r="AT146" s="23">
        <v>276095800</v>
      </c>
      <c r="AU146" s="23">
        <v>0</v>
      </c>
      <c r="AV146" s="23">
        <v>25110000</v>
      </c>
      <c r="AW146" s="23">
        <v>39659000</v>
      </c>
      <c r="AX146" s="23">
        <v>11128862</v>
      </c>
      <c r="AY146" s="23">
        <v>11702000</v>
      </c>
      <c r="AZ146" s="23">
        <v>46000000</v>
      </c>
      <c r="BA146" s="23">
        <v>104210367</v>
      </c>
      <c r="BB146" s="23">
        <v>2873000</v>
      </c>
      <c r="BC146" s="23">
        <v>10862000</v>
      </c>
      <c r="BD146" s="23">
        <v>69771085</v>
      </c>
      <c r="BE146" s="23">
        <v>749000</v>
      </c>
      <c r="BF146" s="23">
        <v>4082972</v>
      </c>
      <c r="BG146" s="23">
        <v>16277974</v>
      </c>
      <c r="BH146" s="23">
        <v>7288269</v>
      </c>
      <c r="BI146" s="23">
        <v>2038240</v>
      </c>
      <c r="BJ146" s="23">
        <v>16090717</v>
      </c>
    </row>
    <row r="147" spans="1:62" ht="12.75" hidden="1">
      <c r="A147" s="57" t="s">
        <v>231</v>
      </c>
      <c r="B147" s="23">
        <v>2877060998</v>
      </c>
      <c r="C147" s="23">
        <v>0</v>
      </c>
      <c r="D147" s="23">
        <v>0</v>
      </c>
      <c r="E147" s="23">
        <v>0</v>
      </c>
      <c r="F147" s="23">
        <v>0</v>
      </c>
      <c r="G147" s="23">
        <v>429250</v>
      </c>
      <c r="H147" s="23">
        <v>5659230</v>
      </c>
      <c r="I147" s="23">
        <v>5372678</v>
      </c>
      <c r="J147" s="23">
        <v>1500000</v>
      </c>
      <c r="K147" s="23">
        <v>0</v>
      </c>
      <c r="L147" s="23">
        <v>497000</v>
      </c>
      <c r="M147" s="23">
        <v>700000</v>
      </c>
      <c r="N147" s="23">
        <v>376440000</v>
      </c>
      <c r="O147" s="23">
        <v>0</v>
      </c>
      <c r="P147" s="23">
        <v>1390720</v>
      </c>
      <c r="Q147" s="23">
        <v>106803000</v>
      </c>
      <c r="R147" s="23">
        <v>62003000</v>
      </c>
      <c r="S147" s="23">
        <v>980000</v>
      </c>
      <c r="T147" s="23">
        <v>297481</v>
      </c>
      <c r="U147" s="23">
        <v>7320492</v>
      </c>
      <c r="V147" s="23">
        <v>2047000</v>
      </c>
      <c r="W147" s="23">
        <v>12503000</v>
      </c>
      <c r="X147" s="23">
        <v>9737068</v>
      </c>
      <c r="Y147" s="23">
        <v>0</v>
      </c>
      <c r="Z147" s="23">
        <v>2524000</v>
      </c>
      <c r="AA147" s="23">
        <v>1500000</v>
      </c>
      <c r="AB147" s="23">
        <v>19909331</v>
      </c>
      <c r="AC147" s="23">
        <v>0</v>
      </c>
      <c r="AD147" s="23">
        <v>55114</v>
      </c>
      <c r="AE147" s="23">
        <v>13191000</v>
      </c>
      <c r="AF147" s="23">
        <v>5597839</v>
      </c>
      <c r="AG147" s="23">
        <v>26916599</v>
      </c>
      <c r="AH147" s="23">
        <v>834074</v>
      </c>
      <c r="AI147" s="23">
        <v>3000000</v>
      </c>
      <c r="AJ147" s="23">
        <v>518388</v>
      </c>
      <c r="AK147" s="23">
        <v>22766921</v>
      </c>
      <c r="AL147" s="23">
        <v>61101000</v>
      </c>
      <c r="AM147" s="23">
        <v>15482000</v>
      </c>
      <c r="AN147" s="23">
        <v>0</v>
      </c>
      <c r="AO147" s="23">
        <v>1000000</v>
      </c>
      <c r="AP147" s="23">
        <v>2330</v>
      </c>
      <c r="AQ147" s="23">
        <v>0</v>
      </c>
      <c r="AR147" s="23">
        <v>38402000</v>
      </c>
      <c r="AS147" s="23">
        <v>0</v>
      </c>
      <c r="AT147" s="23">
        <v>28127680</v>
      </c>
      <c r="AU147" s="23">
        <v>0</v>
      </c>
      <c r="AV147" s="23">
        <v>5035000</v>
      </c>
      <c r="AW147" s="23">
        <v>19875000</v>
      </c>
      <c r="AX147" s="23">
        <v>2401274</v>
      </c>
      <c r="AY147" s="23">
        <v>10433000</v>
      </c>
      <c r="AZ147" s="23">
        <v>3000000</v>
      </c>
      <c r="BA147" s="23">
        <v>30355867</v>
      </c>
      <c r="BB147" s="23">
        <v>5984000</v>
      </c>
      <c r="BC147" s="23">
        <v>1090431</v>
      </c>
      <c r="BD147" s="23">
        <v>8550000</v>
      </c>
      <c r="BE147" s="23">
        <v>348000</v>
      </c>
      <c r="BF147" s="23">
        <v>2128000</v>
      </c>
      <c r="BG147" s="23">
        <v>0</v>
      </c>
      <c r="BH147" s="23">
        <v>2783551</v>
      </c>
      <c r="BI147" s="23">
        <v>11845775</v>
      </c>
      <c r="BJ147" s="23">
        <v>12103673</v>
      </c>
    </row>
    <row r="148" spans="1:62" ht="12.75" hidden="1">
      <c r="A148" s="57" t="s">
        <v>232</v>
      </c>
      <c r="B148" s="23">
        <v>97097706</v>
      </c>
      <c r="C148" s="23">
        <v>0</v>
      </c>
      <c r="D148" s="23">
        <v>0</v>
      </c>
      <c r="E148" s="23">
        <v>0</v>
      </c>
      <c r="F148" s="23">
        <v>1060</v>
      </c>
      <c r="G148" s="23">
        <v>0</v>
      </c>
      <c r="H148" s="23">
        <v>13644640</v>
      </c>
      <c r="I148" s="23">
        <v>136078</v>
      </c>
      <c r="J148" s="23">
        <v>0</v>
      </c>
      <c r="K148" s="23">
        <v>0</v>
      </c>
      <c r="L148" s="23">
        <v>0</v>
      </c>
      <c r="M148" s="23">
        <v>0</v>
      </c>
      <c r="N148" s="23">
        <v>9455112</v>
      </c>
      <c r="O148" s="23">
        <v>0</v>
      </c>
      <c r="P148" s="23">
        <v>0</v>
      </c>
      <c r="Q148" s="23">
        <v>0</v>
      </c>
      <c r="R148" s="23">
        <v>14000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472000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3200000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142610</v>
      </c>
      <c r="AU148" s="23">
        <v>0</v>
      </c>
      <c r="AV148" s="23">
        <v>1452000</v>
      </c>
      <c r="AW148" s="23">
        <v>0</v>
      </c>
      <c r="AX148" s="23">
        <v>0</v>
      </c>
      <c r="AY148" s="23">
        <v>313000</v>
      </c>
      <c r="AZ148" s="23">
        <v>0</v>
      </c>
      <c r="BA148" s="23">
        <v>4855409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  <c r="BJ148" s="23">
        <v>0</v>
      </c>
    </row>
    <row r="149" spans="1:62" ht="12.75" hidden="1">
      <c r="A149" s="57" t="s">
        <v>233</v>
      </c>
      <c r="B149" s="23">
        <v>4094352100</v>
      </c>
      <c r="C149" s="23">
        <v>472791</v>
      </c>
      <c r="D149" s="23">
        <v>20000000</v>
      </c>
      <c r="E149" s="23">
        <v>3920000</v>
      </c>
      <c r="F149" s="23">
        <v>0</v>
      </c>
      <c r="G149" s="23">
        <v>0</v>
      </c>
      <c r="H149" s="23">
        <v>50554322</v>
      </c>
      <c r="I149" s="23">
        <v>2116481</v>
      </c>
      <c r="J149" s="23">
        <v>5323670</v>
      </c>
      <c r="K149" s="23">
        <v>0</v>
      </c>
      <c r="L149" s="23">
        <v>0</v>
      </c>
      <c r="M149" s="23">
        <v>0</v>
      </c>
      <c r="N149" s="23">
        <v>345510250</v>
      </c>
      <c r="O149" s="23">
        <v>386918</v>
      </c>
      <c r="P149" s="23">
        <v>257841</v>
      </c>
      <c r="Q149" s="23">
        <v>37302000</v>
      </c>
      <c r="R149" s="23">
        <v>0</v>
      </c>
      <c r="S149" s="23">
        <v>1729983</v>
      </c>
      <c r="T149" s="23">
        <v>1095000</v>
      </c>
      <c r="U149" s="23">
        <v>0</v>
      </c>
      <c r="V149" s="23">
        <v>4462975</v>
      </c>
      <c r="W149" s="23">
        <v>3429000</v>
      </c>
      <c r="X149" s="23">
        <v>83023507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1900877</v>
      </c>
      <c r="AH149" s="23">
        <v>10712909</v>
      </c>
      <c r="AI149" s="23">
        <v>0</v>
      </c>
      <c r="AJ149" s="23">
        <v>0</v>
      </c>
      <c r="AK149" s="23">
        <v>9600000</v>
      </c>
      <c r="AL149" s="23">
        <v>0</v>
      </c>
      <c r="AM149" s="23">
        <v>0</v>
      </c>
      <c r="AN149" s="23">
        <v>12590102</v>
      </c>
      <c r="AO149" s="23">
        <v>0</v>
      </c>
      <c r="AP149" s="23">
        <v>0</v>
      </c>
      <c r="AQ149" s="23">
        <v>10000000</v>
      </c>
      <c r="AR149" s="23">
        <v>0</v>
      </c>
      <c r="AS149" s="23">
        <v>0</v>
      </c>
      <c r="AT149" s="23">
        <v>144961997</v>
      </c>
      <c r="AU149" s="23">
        <v>0</v>
      </c>
      <c r="AV149" s="23">
        <v>35097000</v>
      </c>
      <c r="AW149" s="23">
        <v>16113000</v>
      </c>
      <c r="AX149" s="23">
        <v>2300000</v>
      </c>
      <c r="AY149" s="23">
        <v>226651824</v>
      </c>
      <c r="AZ149" s="23">
        <v>28400000</v>
      </c>
      <c r="BA149" s="23">
        <v>0</v>
      </c>
      <c r="BB149" s="23">
        <v>2500000</v>
      </c>
      <c r="BC149" s="23">
        <v>0</v>
      </c>
      <c r="BD149" s="23">
        <v>24532535</v>
      </c>
      <c r="BE149" s="23">
        <v>8000000</v>
      </c>
      <c r="BF149" s="23">
        <v>1248229</v>
      </c>
      <c r="BG149" s="23">
        <v>0</v>
      </c>
      <c r="BH149" s="23">
        <v>0</v>
      </c>
      <c r="BI149" s="23">
        <v>9077762</v>
      </c>
      <c r="BJ149" s="23">
        <v>14334351</v>
      </c>
    </row>
    <row r="150" spans="1:62" ht="12.75" hidden="1">
      <c r="A150" s="57" t="s">
        <v>234</v>
      </c>
      <c r="B150" s="23">
        <v>23310894650</v>
      </c>
      <c r="C150" s="23">
        <v>35917110</v>
      </c>
      <c r="D150" s="23">
        <v>96614484</v>
      </c>
      <c r="E150" s="23">
        <v>55830927</v>
      </c>
      <c r="F150" s="23">
        <v>85846380</v>
      </c>
      <c r="G150" s="23">
        <v>19825562</v>
      </c>
      <c r="H150" s="23">
        <v>437062535</v>
      </c>
      <c r="I150" s="23">
        <v>505974063</v>
      </c>
      <c r="J150" s="23">
        <v>108198500</v>
      </c>
      <c r="K150" s="23">
        <v>213006956</v>
      </c>
      <c r="L150" s="23">
        <v>94457852</v>
      </c>
      <c r="M150" s="23">
        <v>27446032</v>
      </c>
      <c r="N150" s="23">
        <v>2829639682</v>
      </c>
      <c r="O150" s="23">
        <v>30691892</v>
      </c>
      <c r="P150" s="23">
        <v>49818590</v>
      </c>
      <c r="Q150" s="23">
        <v>432459394</v>
      </c>
      <c r="R150" s="23">
        <v>418528830</v>
      </c>
      <c r="S150" s="23">
        <v>27849340</v>
      </c>
      <c r="T150" s="23">
        <v>271945189</v>
      </c>
      <c r="U150" s="23">
        <v>62435865</v>
      </c>
      <c r="V150" s="23">
        <v>50950406</v>
      </c>
      <c r="W150" s="23">
        <v>286635101</v>
      </c>
      <c r="X150" s="23">
        <v>204223868</v>
      </c>
      <c r="Y150" s="23">
        <v>86828823</v>
      </c>
      <c r="Z150" s="23">
        <v>62814000</v>
      </c>
      <c r="AA150" s="23">
        <v>158713000</v>
      </c>
      <c r="AB150" s="23">
        <v>208876923</v>
      </c>
      <c r="AC150" s="23">
        <v>1226922820</v>
      </c>
      <c r="AD150" s="23">
        <v>37977605</v>
      </c>
      <c r="AE150" s="23">
        <v>36841924</v>
      </c>
      <c r="AF150" s="23">
        <v>112895230</v>
      </c>
      <c r="AG150" s="23">
        <v>65387738</v>
      </c>
      <c r="AH150" s="23">
        <v>114728428</v>
      </c>
      <c r="AI150" s="23">
        <v>373189585</v>
      </c>
      <c r="AJ150" s="23">
        <v>83688548</v>
      </c>
      <c r="AK150" s="23">
        <v>314061279</v>
      </c>
      <c r="AL150" s="23">
        <v>289868150</v>
      </c>
      <c r="AM150" s="23">
        <v>50837876</v>
      </c>
      <c r="AN150" s="23">
        <v>57823807</v>
      </c>
      <c r="AO150" s="23">
        <v>41712801</v>
      </c>
      <c r="AP150" s="23">
        <v>45664916</v>
      </c>
      <c r="AQ150" s="23">
        <v>71661236</v>
      </c>
      <c r="AR150" s="23">
        <v>232591000</v>
      </c>
      <c r="AS150" s="23">
        <v>43618000</v>
      </c>
      <c r="AT150" s="23">
        <v>2073135400</v>
      </c>
      <c r="AU150" s="23">
        <v>39602735</v>
      </c>
      <c r="AV150" s="23">
        <v>182949640</v>
      </c>
      <c r="AW150" s="23">
        <v>55672357</v>
      </c>
      <c r="AX150" s="23">
        <v>69497274</v>
      </c>
      <c r="AY150" s="23">
        <v>366230997</v>
      </c>
      <c r="AZ150" s="23">
        <v>119407672</v>
      </c>
      <c r="BA150" s="23">
        <v>922860860</v>
      </c>
      <c r="BB150" s="23">
        <v>58810552</v>
      </c>
      <c r="BC150" s="23">
        <v>49477755</v>
      </c>
      <c r="BD150" s="23">
        <v>335561805</v>
      </c>
      <c r="BE150" s="23">
        <v>44484116</v>
      </c>
      <c r="BF150" s="23">
        <v>24888507</v>
      </c>
      <c r="BG150" s="23">
        <v>229977672</v>
      </c>
      <c r="BH150" s="23">
        <v>71229521</v>
      </c>
      <c r="BI150" s="23">
        <v>96630461</v>
      </c>
      <c r="BJ150" s="23">
        <v>172710093</v>
      </c>
    </row>
    <row r="151" spans="1:62" ht="12.75" hidden="1">
      <c r="A151" s="57" t="s">
        <v>235</v>
      </c>
      <c r="B151" s="23">
        <v>644931230</v>
      </c>
      <c r="C151" s="23">
        <v>938000</v>
      </c>
      <c r="D151" s="23">
        <v>2000000</v>
      </c>
      <c r="E151" s="23">
        <v>0</v>
      </c>
      <c r="F151" s="23">
        <v>168540</v>
      </c>
      <c r="G151" s="23">
        <v>165000</v>
      </c>
      <c r="H151" s="23">
        <v>0</v>
      </c>
      <c r="I151" s="23">
        <v>23071655</v>
      </c>
      <c r="J151" s="23">
        <v>0</v>
      </c>
      <c r="K151" s="23">
        <v>21461953</v>
      </c>
      <c r="L151" s="23">
        <v>23025000</v>
      </c>
      <c r="M151" s="23">
        <v>350000</v>
      </c>
      <c r="N151" s="23">
        <v>124586000</v>
      </c>
      <c r="O151" s="23">
        <v>800000</v>
      </c>
      <c r="P151" s="23">
        <v>1085000</v>
      </c>
      <c r="Q151" s="23">
        <v>37926381</v>
      </c>
      <c r="R151" s="23">
        <v>19994977</v>
      </c>
      <c r="S151" s="23">
        <v>700000</v>
      </c>
      <c r="T151" s="23">
        <v>12907600</v>
      </c>
      <c r="U151" s="23">
        <v>2581680</v>
      </c>
      <c r="V151" s="23">
        <v>750000</v>
      </c>
      <c r="W151" s="23">
        <v>28221500</v>
      </c>
      <c r="X151" s="23">
        <v>8707026</v>
      </c>
      <c r="Y151" s="23">
        <v>1200000</v>
      </c>
      <c r="Z151" s="23">
        <v>1068000</v>
      </c>
      <c r="AA151" s="23">
        <v>2700000</v>
      </c>
      <c r="AB151" s="23">
        <v>33127080</v>
      </c>
      <c r="AC151" s="23">
        <v>102307893</v>
      </c>
      <c r="AD151" s="23">
        <v>2300800</v>
      </c>
      <c r="AE151" s="23">
        <v>0</v>
      </c>
      <c r="AF151" s="23">
        <v>1800000</v>
      </c>
      <c r="AG151" s="23">
        <v>1170960</v>
      </c>
      <c r="AH151" s="23">
        <v>9460034</v>
      </c>
      <c r="AI151" s="23">
        <v>1698120</v>
      </c>
      <c r="AJ151" s="23">
        <v>1819000</v>
      </c>
      <c r="AK151" s="23">
        <v>2124000</v>
      </c>
      <c r="AL151" s="23">
        <v>3594000</v>
      </c>
      <c r="AM151" s="23">
        <v>4000000</v>
      </c>
      <c r="AN151" s="23">
        <v>8024286</v>
      </c>
      <c r="AO151" s="23">
        <v>7000000</v>
      </c>
      <c r="AP151" s="23">
        <v>325500</v>
      </c>
      <c r="AQ151" s="23">
        <v>8616849</v>
      </c>
      <c r="AR151" s="23">
        <v>38511000</v>
      </c>
      <c r="AS151" s="23">
        <v>0</v>
      </c>
      <c r="AT151" s="23">
        <v>3050000</v>
      </c>
      <c r="AU151" s="23">
        <v>76025</v>
      </c>
      <c r="AV151" s="23">
        <v>21583420</v>
      </c>
      <c r="AW151" s="23">
        <v>10499835</v>
      </c>
      <c r="AX151" s="23">
        <v>0</v>
      </c>
      <c r="AY151" s="23">
        <v>3636553</v>
      </c>
      <c r="AZ151" s="23">
        <v>3218094</v>
      </c>
      <c r="BA151" s="23">
        <v>11371788</v>
      </c>
      <c r="BB151" s="23">
        <v>3409357</v>
      </c>
      <c r="BC151" s="23">
        <v>4500000</v>
      </c>
      <c r="BD151" s="23">
        <v>37713589</v>
      </c>
      <c r="BE151" s="23">
        <v>572000</v>
      </c>
      <c r="BF151" s="23">
        <v>115000</v>
      </c>
      <c r="BG151" s="23">
        <v>13000000</v>
      </c>
      <c r="BH151" s="23">
        <v>1700000</v>
      </c>
      <c r="BI151" s="23">
        <v>62952</v>
      </c>
      <c r="BJ151" s="23">
        <v>24691673</v>
      </c>
    </row>
    <row r="152" spans="1:62" ht="12.75" hidden="1">
      <c r="A152" s="57" t="s">
        <v>236</v>
      </c>
      <c r="B152" s="23">
        <v>3334565319</v>
      </c>
      <c r="C152" s="23">
        <v>51231647</v>
      </c>
      <c r="D152" s="23">
        <v>73281132</v>
      </c>
      <c r="E152" s="23">
        <v>83566030</v>
      </c>
      <c r="F152" s="23">
        <v>35497536</v>
      </c>
      <c r="G152" s="23">
        <v>24919533</v>
      </c>
      <c r="H152" s="23">
        <v>262271433</v>
      </c>
      <c r="I152" s="23">
        <v>205257812</v>
      </c>
      <c r="J152" s="23">
        <v>22014500</v>
      </c>
      <c r="K152" s="23">
        <v>71481882</v>
      </c>
      <c r="L152" s="23">
        <v>11483057</v>
      </c>
      <c r="M152" s="23">
        <v>28815201</v>
      </c>
      <c r="N152" s="23">
        <v>593163166</v>
      </c>
      <c r="O152" s="23">
        <v>47436155</v>
      </c>
      <c r="P152" s="23">
        <v>30794060</v>
      </c>
      <c r="Q152" s="23">
        <v>76532606</v>
      </c>
      <c r="R152" s="23">
        <v>181291258</v>
      </c>
      <c r="S152" s="23">
        <v>18738154</v>
      </c>
      <c r="T152" s="23">
        <v>64289728</v>
      </c>
      <c r="U152" s="23">
        <v>55388013</v>
      </c>
      <c r="V152" s="23">
        <v>67079575</v>
      </c>
      <c r="W152" s="23">
        <v>214265554</v>
      </c>
      <c r="X152" s="23">
        <v>34616076</v>
      </c>
      <c r="Y152" s="23">
        <v>32711619</v>
      </c>
      <c r="Z152" s="23">
        <v>130177711</v>
      </c>
      <c r="AA152" s="23">
        <v>21506000</v>
      </c>
      <c r="AB152" s="23">
        <v>101786464</v>
      </c>
      <c r="AC152" s="23">
        <v>257505482</v>
      </c>
      <c r="AD152" s="23">
        <v>23093699</v>
      </c>
      <c r="AE152" s="23">
        <v>44112023</v>
      </c>
      <c r="AF152" s="23">
        <v>44271524</v>
      </c>
      <c r="AG152" s="23">
        <v>38970667</v>
      </c>
      <c r="AH152" s="23">
        <v>53910123</v>
      </c>
      <c r="AI152" s="23">
        <v>92663700</v>
      </c>
      <c r="AJ152" s="23">
        <v>38929000</v>
      </c>
      <c r="AK152" s="23">
        <v>47719772</v>
      </c>
      <c r="AL152" s="23">
        <v>132969040</v>
      </c>
      <c r="AM152" s="23">
        <v>83286493</v>
      </c>
      <c r="AN152" s="23">
        <v>87526177</v>
      </c>
      <c r="AO152" s="23">
        <v>17317878</v>
      </c>
      <c r="AP152" s="23">
        <v>14849700</v>
      </c>
      <c r="AQ152" s="23">
        <v>38458637</v>
      </c>
      <c r="AR152" s="23">
        <v>71115000</v>
      </c>
      <c r="AS152" s="23">
        <v>56375000</v>
      </c>
      <c r="AT152" s="23">
        <v>238164000</v>
      </c>
      <c r="AU152" s="23">
        <v>24671629</v>
      </c>
      <c r="AV152" s="23">
        <v>84039220</v>
      </c>
      <c r="AW152" s="23">
        <v>33306167</v>
      </c>
      <c r="AX152" s="23">
        <v>50822128</v>
      </c>
      <c r="AY152" s="23">
        <v>221271063</v>
      </c>
      <c r="AZ152" s="23">
        <v>61112182</v>
      </c>
      <c r="BA152" s="23">
        <v>257439551</v>
      </c>
      <c r="BB152" s="23">
        <v>39300463</v>
      </c>
      <c r="BC152" s="23">
        <v>33312590</v>
      </c>
      <c r="BD152" s="23">
        <v>157142084</v>
      </c>
      <c r="BE152" s="23">
        <v>37779884</v>
      </c>
      <c r="BF152" s="23">
        <v>16035169</v>
      </c>
      <c r="BG152" s="23">
        <v>37726719</v>
      </c>
      <c r="BH152" s="23">
        <v>33741428</v>
      </c>
      <c r="BI152" s="23">
        <v>71701834</v>
      </c>
      <c r="BJ152" s="23">
        <v>169879408</v>
      </c>
    </row>
    <row r="153" spans="1:62" ht="12.75" hidden="1">
      <c r="A153" s="57" t="s">
        <v>237</v>
      </c>
      <c r="B153" s="23">
        <v>40</v>
      </c>
      <c r="C153" s="23">
        <v>40</v>
      </c>
      <c r="D153" s="23">
        <v>40</v>
      </c>
      <c r="E153" s="23">
        <v>40</v>
      </c>
      <c r="F153" s="23">
        <v>40</v>
      </c>
      <c r="G153" s="23">
        <v>40</v>
      </c>
      <c r="H153" s="23">
        <v>0</v>
      </c>
      <c r="I153" s="23">
        <v>40</v>
      </c>
      <c r="J153" s="23">
        <v>40</v>
      </c>
      <c r="K153" s="23">
        <v>40</v>
      </c>
      <c r="L153" s="23">
        <v>40</v>
      </c>
      <c r="M153" s="23">
        <v>40</v>
      </c>
      <c r="N153" s="23">
        <v>40</v>
      </c>
      <c r="O153" s="23">
        <v>40</v>
      </c>
      <c r="P153" s="23">
        <v>40</v>
      </c>
      <c r="Q153" s="23">
        <v>40</v>
      </c>
      <c r="R153" s="23">
        <v>40</v>
      </c>
      <c r="S153" s="23">
        <v>40</v>
      </c>
      <c r="T153" s="23">
        <v>40</v>
      </c>
      <c r="U153" s="23">
        <v>40</v>
      </c>
      <c r="V153" s="23">
        <v>40</v>
      </c>
      <c r="W153" s="23">
        <v>40</v>
      </c>
      <c r="X153" s="23">
        <v>40</v>
      </c>
      <c r="Y153" s="23">
        <v>40</v>
      </c>
      <c r="Z153" s="23">
        <v>40</v>
      </c>
      <c r="AA153" s="23">
        <v>40</v>
      </c>
      <c r="AB153" s="23">
        <v>40</v>
      </c>
      <c r="AC153" s="23">
        <v>40</v>
      </c>
      <c r="AD153" s="23">
        <v>40</v>
      </c>
      <c r="AE153" s="23">
        <v>40</v>
      </c>
      <c r="AF153" s="23">
        <v>40</v>
      </c>
      <c r="AG153" s="23">
        <v>40</v>
      </c>
      <c r="AH153" s="23">
        <v>40</v>
      </c>
      <c r="AI153" s="23">
        <v>40</v>
      </c>
      <c r="AJ153" s="23">
        <v>40</v>
      </c>
      <c r="AK153" s="23">
        <v>40</v>
      </c>
      <c r="AL153" s="23">
        <v>40</v>
      </c>
      <c r="AM153" s="23">
        <v>40</v>
      </c>
      <c r="AN153" s="23">
        <v>40</v>
      </c>
      <c r="AO153" s="23">
        <v>40</v>
      </c>
      <c r="AP153" s="23">
        <v>40</v>
      </c>
      <c r="AQ153" s="23">
        <v>40</v>
      </c>
      <c r="AR153" s="23">
        <v>40</v>
      </c>
      <c r="AS153" s="23">
        <v>40</v>
      </c>
      <c r="AT153" s="23">
        <v>40</v>
      </c>
      <c r="AU153" s="23">
        <v>40</v>
      </c>
      <c r="AV153" s="23">
        <v>40</v>
      </c>
      <c r="AW153" s="23">
        <v>40</v>
      </c>
      <c r="AX153" s="23">
        <v>40</v>
      </c>
      <c r="AY153" s="23">
        <v>40</v>
      </c>
      <c r="AZ153" s="23">
        <v>40</v>
      </c>
      <c r="BA153" s="23">
        <v>40</v>
      </c>
      <c r="BB153" s="23">
        <v>40</v>
      </c>
      <c r="BC153" s="23">
        <v>40</v>
      </c>
      <c r="BD153" s="23">
        <v>40</v>
      </c>
      <c r="BE153" s="23">
        <v>40</v>
      </c>
      <c r="BF153" s="23">
        <v>55</v>
      </c>
      <c r="BG153" s="23">
        <v>40</v>
      </c>
      <c r="BH153" s="23">
        <v>40</v>
      </c>
      <c r="BI153" s="23">
        <v>40</v>
      </c>
      <c r="BJ153" s="23">
        <v>40</v>
      </c>
    </row>
    <row r="154" spans="1:62" ht="12.75" hidden="1">
      <c r="A154" s="57" t="s">
        <v>238</v>
      </c>
      <c r="B154" s="23">
        <v>26725375219</v>
      </c>
      <c r="C154" s="23">
        <v>63680667</v>
      </c>
      <c r="D154" s="23">
        <v>150943490</v>
      </c>
      <c r="E154" s="23">
        <v>127476942</v>
      </c>
      <c r="F154" s="23">
        <v>117490423</v>
      </c>
      <c r="G154" s="23">
        <v>44269000</v>
      </c>
      <c r="H154" s="23">
        <v>705028961</v>
      </c>
      <c r="I154" s="23">
        <v>736016524</v>
      </c>
      <c r="J154" s="23">
        <v>109279000</v>
      </c>
      <c r="K154" s="23">
        <v>264126474</v>
      </c>
      <c r="L154" s="23">
        <v>110551366</v>
      </c>
      <c r="M154" s="23">
        <v>40967183</v>
      </c>
      <c r="N154" s="23">
        <v>3570334170</v>
      </c>
      <c r="O154" s="23">
        <v>70017703</v>
      </c>
      <c r="P154" s="23">
        <v>62453780</v>
      </c>
      <c r="Q154" s="23">
        <v>548478992</v>
      </c>
      <c r="R154" s="23">
        <v>613922108</v>
      </c>
      <c r="S154" s="23">
        <v>77723992</v>
      </c>
      <c r="T154" s="23">
        <v>316420829</v>
      </c>
      <c r="U154" s="23">
        <v>133714160</v>
      </c>
      <c r="V154" s="23">
        <v>88825860</v>
      </c>
      <c r="W154" s="23">
        <v>504836887</v>
      </c>
      <c r="X154" s="23">
        <v>232419361</v>
      </c>
      <c r="Y154" s="23">
        <v>136252765</v>
      </c>
      <c r="Z154" s="23">
        <v>125395941</v>
      </c>
      <c r="AA154" s="23">
        <v>164546302</v>
      </c>
      <c r="AB154" s="23">
        <v>292789900</v>
      </c>
      <c r="AC154" s="23">
        <v>1526361893</v>
      </c>
      <c r="AD154" s="23">
        <v>63249252</v>
      </c>
      <c r="AE154" s="23">
        <v>100542123</v>
      </c>
      <c r="AF154" s="23">
        <v>143653270</v>
      </c>
      <c r="AG154" s="23">
        <v>92441285</v>
      </c>
      <c r="AH154" s="23">
        <v>150583861</v>
      </c>
      <c r="AI154" s="23">
        <v>420009910</v>
      </c>
      <c r="AJ154" s="23">
        <v>133252000</v>
      </c>
      <c r="AK154" s="23">
        <v>246426594</v>
      </c>
      <c r="AL154" s="23">
        <v>532184000</v>
      </c>
      <c r="AM154" s="23">
        <v>116739436</v>
      </c>
      <c r="AN154" s="23">
        <v>163116842</v>
      </c>
      <c r="AO154" s="23">
        <v>52186000</v>
      </c>
      <c r="AP154" s="23">
        <v>56116468</v>
      </c>
      <c r="AQ154" s="23">
        <v>135955608</v>
      </c>
      <c r="AR154" s="23">
        <v>320950860</v>
      </c>
      <c r="AS154" s="23">
        <v>104329000</v>
      </c>
      <c r="AT154" s="23">
        <v>2370558500</v>
      </c>
      <c r="AU154" s="23">
        <v>45934813</v>
      </c>
      <c r="AV154" s="23">
        <v>234105520</v>
      </c>
      <c r="AW154" s="23">
        <v>78605158</v>
      </c>
      <c r="AX154" s="23">
        <v>104884000</v>
      </c>
      <c r="AY154" s="23">
        <v>581864966</v>
      </c>
      <c r="AZ154" s="23">
        <v>152397887</v>
      </c>
      <c r="BA154" s="23">
        <v>1139563134</v>
      </c>
      <c r="BB154" s="23">
        <v>96381231</v>
      </c>
      <c r="BC154" s="23">
        <v>82313686</v>
      </c>
      <c r="BD154" s="23">
        <v>653874407</v>
      </c>
      <c r="BE154" s="23">
        <v>81526000</v>
      </c>
      <c r="BF154" s="23">
        <v>40017910</v>
      </c>
      <c r="BG154" s="23">
        <v>259000642</v>
      </c>
      <c r="BH154" s="23">
        <v>105035029</v>
      </c>
      <c r="BI154" s="23">
        <v>138049461</v>
      </c>
      <c r="BJ154" s="23">
        <v>351943601</v>
      </c>
    </row>
    <row r="155" spans="1:62" ht="12.75" hidden="1">
      <c r="A155" s="57" t="s">
        <v>239</v>
      </c>
      <c r="B155" s="23">
        <v>5803862627</v>
      </c>
      <c r="C155" s="23">
        <v>2369019</v>
      </c>
      <c r="D155" s="23">
        <v>69059958</v>
      </c>
      <c r="E155" s="23">
        <v>4157557</v>
      </c>
      <c r="F155" s="23">
        <v>11216543</v>
      </c>
      <c r="G155" s="23">
        <v>2702513</v>
      </c>
      <c r="H155" s="23">
        <v>329286000</v>
      </c>
      <c r="I155" s="23">
        <v>0</v>
      </c>
      <c r="J155" s="23">
        <v>20970000</v>
      </c>
      <c r="K155" s="23">
        <v>141136472</v>
      </c>
      <c r="L155" s="23">
        <v>11929000</v>
      </c>
      <c r="M155" s="23">
        <v>1200000</v>
      </c>
      <c r="N155" s="23">
        <v>743112753</v>
      </c>
      <c r="O155" s="23">
        <v>11454188</v>
      </c>
      <c r="P155" s="23">
        <v>10100000</v>
      </c>
      <c r="Q155" s="23">
        <v>0</v>
      </c>
      <c r="R155" s="23">
        <v>139733935</v>
      </c>
      <c r="S155" s="23">
        <v>3220438</v>
      </c>
      <c r="T155" s="23">
        <v>57797902</v>
      </c>
      <c r="U155" s="23">
        <v>28761826</v>
      </c>
      <c r="V155" s="23">
        <v>12064247</v>
      </c>
      <c r="W155" s="23">
        <v>0</v>
      </c>
      <c r="X155" s="23">
        <v>50856254</v>
      </c>
      <c r="Y155" s="23">
        <v>17334000</v>
      </c>
      <c r="Z155" s="23">
        <v>10350900</v>
      </c>
      <c r="AA155" s="23">
        <v>30321000</v>
      </c>
      <c r="AB155" s="23">
        <v>0</v>
      </c>
      <c r="AC155" s="23">
        <v>240640248</v>
      </c>
      <c r="AD155" s="23">
        <v>14316049</v>
      </c>
      <c r="AE155" s="23">
        <v>10080000</v>
      </c>
      <c r="AF155" s="23">
        <v>0</v>
      </c>
      <c r="AG155" s="23">
        <v>8568029</v>
      </c>
      <c r="AH155" s="23">
        <v>24731561</v>
      </c>
      <c r="AI155" s="23">
        <v>54189000</v>
      </c>
      <c r="AJ155" s="23">
        <v>16740021</v>
      </c>
      <c r="AK155" s="23">
        <v>53645000</v>
      </c>
      <c r="AL155" s="23">
        <v>0</v>
      </c>
      <c r="AM155" s="23">
        <v>20018950</v>
      </c>
      <c r="AN155" s="23">
        <v>25134113</v>
      </c>
      <c r="AO155" s="23">
        <v>10310000</v>
      </c>
      <c r="AP155" s="23">
        <v>665390</v>
      </c>
      <c r="AQ155" s="23">
        <v>25482294</v>
      </c>
      <c r="AR155" s="23">
        <v>0</v>
      </c>
      <c r="AS155" s="23">
        <v>5368000</v>
      </c>
      <c r="AT155" s="23">
        <v>361500000</v>
      </c>
      <c r="AU155" s="23">
        <v>1353259</v>
      </c>
      <c r="AV155" s="23">
        <v>41997180</v>
      </c>
      <c r="AW155" s="23">
        <v>14987000</v>
      </c>
      <c r="AX155" s="23">
        <v>7793600</v>
      </c>
      <c r="AY155" s="23">
        <v>0</v>
      </c>
      <c r="AZ155" s="23">
        <v>26769529</v>
      </c>
      <c r="BA155" s="23">
        <v>305870954</v>
      </c>
      <c r="BB155" s="23">
        <v>7417390</v>
      </c>
      <c r="BC155" s="23">
        <v>11667420</v>
      </c>
      <c r="BD155" s="23">
        <v>0</v>
      </c>
      <c r="BE155" s="23">
        <v>5204000</v>
      </c>
      <c r="BF155" s="23">
        <v>14115752</v>
      </c>
      <c r="BG155" s="23">
        <v>91493061</v>
      </c>
      <c r="BH155" s="23">
        <v>12979905</v>
      </c>
      <c r="BI155" s="23">
        <v>7922020</v>
      </c>
      <c r="BJ155" s="23">
        <v>0</v>
      </c>
    </row>
    <row r="156" spans="1:62" ht="12.75" hidden="1">
      <c r="A156" s="57" t="s">
        <v>240</v>
      </c>
      <c r="B156" s="23">
        <v>5352283252</v>
      </c>
      <c r="C156" s="23">
        <v>2234611</v>
      </c>
      <c r="D156" s="23">
        <v>67075333</v>
      </c>
      <c r="E156" s="23">
        <v>4157557</v>
      </c>
      <c r="F156" s="23">
        <v>10582000</v>
      </c>
      <c r="G156" s="23">
        <v>3100000</v>
      </c>
      <c r="H156" s="23">
        <v>309630000</v>
      </c>
      <c r="I156" s="23">
        <v>0</v>
      </c>
      <c r="J156" s="23">
        <v>21500000</v>
      </c>
      <c r="K156" s="23">
        <v>126896080</v>
      </c>
      <c r="L156" s="23">
        <v>12678976</v>
      </c>
      <c r="M156" s="23">
        <v>3711000</v>
      </c>
      <c r="N156" s="23">
        <v>659052000</v>
      </c>
      <c r="O156" s="23">
        <v>16405935</v>
      </c>
      <c r="P156" s="23">
        <v>9752000</v>
      </c>
      <c r="Q156" s="23">
        <v>0</v>
      </c>
      <c r="R156" s="23">
        <v>132675162</v>
      </c>
      <c r="S156" s="23">
        <v>3056643</v>
      </c>
      <c r="T156" s="23">
        <v>54206294</v>
      </c>
      <c r="U156" s="23">
        <v>27565768</v>
      </c>
      <c r="V156" s="23">
        <v>7627446</v>
      </c>
      <c r="W156" s="23">
        <v>0</v>
      </c>
      <c r="X156" s="23">
        <v>46017900</v>
      </c>
      <c r="Y156" s="23">
        <v>17333648</v>
      </c>
      <c r="Z156" s="23">
        <v>3701591</v>
      </c>
      <c r="AA156" s="23">
        <v>22598000</v>
      </c>
      <c r="AB156" s="23">
        <v>0</v>
      </c>
      <c r="AC156" s="23">
        <v>242669800</v>
      </c>
      <c r="AD156" s="23">
        <v>12659662</v>
      </c>
      <c r="AE156" s="23">
        <v>9519000</v>
      </c>
      <c r="AF156" s="23">
        <v>0</v>
      </c>
      <c r="AG156" s="23">
        <v>5995542</v>
      </c>
      <c r="AH156" s="23">
        <v>23064254</v>
      </c>
      <c r="AI156" s="23">
        <v>55650000</v>
      </c>
      <c r="AJ156" s="23">
        <v>23407000</v>
      </c>
      <c r="AK156" s="23">
        <v>45766000</v>
      </c>
      <c r="AL156" s="23">
        <v>0</v>
      </c>
      <c r="AM156" s="23">
        <v>15297216</v>
      </c>
      <c r="AN156" s="23">
        <v>33210938</v>
      </c>
      <c r="AO156" s="23">
        <v>9745000</v>
      </c>
      <c r="AP156" s="23">
        <v>1085997</v>
      </c>
      <c r="AQ156" s="23">
        <v>23584717</v>
      </c>
      <c r="AR156" s="23">
        <v>0</v>
      </c>
      <c r="AS156" s="23">
        <v>5064000</v>
      </c>
      <c r="AT156" s="23">
        <v>314000000</v>
      </c>
      <c r="AU156" s="23">
        <v>1353259</v>
      </c>
      <c r="AV156" s="23">
        <v>34455670</v>
      </c>
      <c r="AW156" s="23">
        <v>9274189</v>
      </c>
      <c r="AX156" s="23">
        <v>5400000</v>
      </c>
      <c r="AY156" s="23">
        <v>0</v>
      </c>
      <c r="AZ156" s="23">
        <v>27685192</v>
      </c>
      <c r="BA156" s="23">
        <v>288499016</v>
      </c>
      <c r="BB156" s="23">
        <v>6314000</v>
      </c>
      <c r="BC156" s="23">
        <v>7107405</v>
      </c>
      <c r="BD156" s="23">
        <v>0</v>
      </c>
      <c r="BE156" s="23">
        <v>5500000</v>
      </c>
      <c r="BF156" s="23">
        <v>13482751</v>
      </c>
      <c r="BG156" s="23">
        <v>88434523</v>
      </c>
      <c r="BH156" s="23">
        <v>12240477</v>
      </c>
      <c r="BI156" s="23">
        <v>8500000</v>
      </c>
      <c r="BJ156" s="23">
        <v>0</v>
      </c>
    </row>
    <row r="157" spans="1:62" ht="12.75" hidden="1">
      <c r="A157" s="57" t="s">
        <v>241</v>
      </c>
      <c r="B157" s="23">
        <v>11778524360</v>
      </c>
      <c r="C157" s="23">
        <v>0</v>
      </c>
      <c r="D157" s="23">
        <v>0</v>
      </c>
      <c r="E157" s="23">
        <v>0</v>
      </c>
      <c r="F157" s="23">
        <v>31107616</v>
      </c>
      <c r="G157" s="23">
        <v>0</v>
      </c>
      <c r="H157" s="23">
        <v>114270273</v>
      </c>
      <c r="I157" s="23">
        <v>0</v>
      </c>
      <c r="J157" s="23">
        <v>0</v>
      </c>
      <c r="K157" s="23">
        <v>68177159</v>
      </c>
      <c r="L157" s="23">
        <v>57150000</v>
      </c>
      <c r="M157" s="23">
        <v>0</v>
      </c>
      <c r="N157" s="23">
        <v>1865706000</v>
      </c>
      <c r="O157" s="23">
        <v>0</v>
      </c>
      <c r="P157" s="23">
        <v>0</v>
      </c>
      <c r="Q157" s="23">
        <v>0</v>
      </c>
      <c r="R157" s="23">
        <v>279486116</v>
      </c>
      <c r="S157" s="23">
        <v>0</v>
      </c>
      <c r="T157" s="23">
        <v>196548961</v>
      </c>
      <c r="U157" s="23">
        <v>0</v>
      </c>
      <c r="V157" s="23">
        <v>0</v>
      </c>
      <c r="W157" s="23">
        <v>0</v>
      </c>
      <c r="X157" s="23">
        <v>109168211</v>
      </c>
      <c r="Y157" s="23">
        <v>15964000</v>
      </c>
      <c r="Z157" s="23">
        <v>0</v>
      </c>
      <c r="AA157" s="23">
        <v>62588000</v>
      </c>
      <c r="AB157" s="23">
        <v>0</v>
      </c>
      <c r="AC157" s="23">
        <v>649212045</v>
      </c>
      <c r="AD157" s="23">
        <v>13694171</v>
      </c>
      <c r="AE157" s="23">
        <v>0</v>
      </c>
      <c r="AF157" s="23">
        <v>0</v>
      </c>
      <c r="AG157" s="23">
        <v>23442420</v>
      </c>
      <c r="AH157" s="23">
        <v>33705352</v>
      </c>
      <c r="AI157" s="23">
        <v>172517400</v>
      </c>
      <c r="AJ157" s="23">
        <v>0</v>
      </c>
      <c r="AK157" s="23">
        <v>115854000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6360000</v>
      </c>
      <c r="AS157" s="23">
        <v>0</v>
      </c>
      <c r="AT157" s="23">
        <v>1386603100</v>
      </c>
      <c r="AU157" s="23">
        <v>0</v>
      </c>
      <c r="AV157" s="23">
        <v>58352150</v>
      </c>
      <c r="AW157" s="23">
        <v>22222000</v>
      </c>
      <c r="AX157" s="23">
        <v>12855737</v>
      </c>
      <c r="AY157" s="23">
        <v>0</v>
      </c>
      <c r="AZ157" s="23">
        <v>14712624</v>
      </c>
      <c r="BA157" s="23">
        <v>649849160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107387740</v>
      </c>
      <c r="BH157" s="23">
        <v>0</v>
      </c>
      <c r="BI157" s="23">
        <v>0</v>
      </c>
      <c r="BJ157" s="23">
        <v>0</v>
      </c>
    </row>
    <row r="158" spans="1:62" ht="12.75" hidden="1">
      <c r="A158" s="57" t="s">
        <v>242</v>
      </c>
      <c r="B158" s="23">
        <v>10477611860</v>
      </c>
      <c r="C158" s="23">
        <v>0</v>
      </c>
      <c r="D158" s="23">
        <v>0</v>
      </c>
      <c r="E158" s="23">
        <v>0</v>
      </c>
      <c r="F158" s="23">
        <v>29346807</v>
      </c>
      <c r="G158" s="23">
        <v>0</v>
      </c>
      <c r="H158" s="23">
        <v>99049000</v>
      </c>
      <c r="I158" s="23">
        <v>0</v>
      </c>
      <c r="J158" s="23">
        <v>0</v>
      </c>
      <c r="K158" s="23">
        <v>56137847</v>
      </c>
      <c r="L158" s="23">
        <v>51347658</v>
      </c>
      <c r="M158" s="23">
        <v>0</v>
      </c>
      <c r="N158" s="23">
        <v>1628542999</v>
      </c>
      <c r="O158" s="23">
        <v>0</v>
      </c>
      <c r="P158" s="23">
        <v>0</v>
      </c>
      <c r="Q158" s="23">
        <v>0</v>
      </c>
      <c r="R158" s="23">
        <v>252986591</v>
      </c>
      <c r="S158" s="23">
        <v>0</v>
      </c>
      <c r="T158" s="23">
        <v>188937134</v>
      </c>
      <c r="U158" s="23">
        <v>0</v>
      </c>
      <c r="V158" s="23">
        <v>0</v>
      </c>
      <c r="W158" s="23">
        <v>0</v>
      </c>
      <c r="X158" s="23">
        <v>97788034</v>
      </c>
      <c r="Y158" s="23">
        <v>15964285</v>
      </c>
      <c r="Z158" s="23">
        <v>0</v>
      </c>
      <c r="AA158" s="23">
        <v>56538500</v>
      </c>
      <c r="AB158" s="23">
        <v>0</v>
      </c>
      <c r="AC158" s="23">
        <v>609525428</v>
      </c>
      <c r="AD158" s="23">
        <v>12027256</v>
      </c>
      <c r="AE158" s="23">
        <v>0</v>
      </c>
      <c r="AF158" s="23">
        <v>0</v>
      </c>
      <c r="AG158" s="23">
        <v>20778593</v>
      </c>
      <c r="AH158" s="23">
        <v>26528763</v>
      </c>
      <c r="AI158" s="23">
        <v>161919370</v>
      </c>
      <c r="AJ158" s="23">
        <v>0</v>
      </c>
      <c r="AK158" s="23">
        <v>72969000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4852000</v>
      </c>
      <c r="AS158" s="23">
        <v>0</v>
      </c>
      <c r="AT158" s="23">
        <v>1385000000</v>
      </c>
      <c r="AU158" s="23">
        <v>0</v>
      </c>
      <c r="AV158" s="23">
        <v>55049600</v>
      </c>
      <c r="AW158" s="23">
        <v>19805837</v>
      </c>
      <c r="AX158" s="23">
        <v>0</v>
      </c>
      <c r="AY158" s="23">
        <v>0</v>
      </c>
      <c r="AZ158" s="23">
        <v>13055838</v>
      </c>
      <c r="BA158" s="23">
        <v>587274106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95710998</v>
      </c>
      <c r="BH158" s="23">
        <v>0</v>
      </c>
      <c r="BI158" s="23">
        <v>0</v>
      </c>
      <c r="BJ158" s="23">
        <v>0</v>
      </c>
    </row>
    <row r="159" spans="1:62" ht="12.75" hidden="1">
      <c r="A159" s="57" t="s">
        <v>243</v>
      </c>
      <c r="B159" s="23">
        <v>3279626610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300751141</v>
      </c>
      <c r="J159" s="23">
        <v>0</v>
      </c>
      <c r="K159" s="23">
        <v>0</v>
      </c>
      <c r="L159" s="23">
        <v>0</v>
      </c>
      <c r="M159" s="23">
        <v>0</v>
      </c>
      <c r="N159" s="23">
        <v>467260500</v>
      </c>
      <c r="O159" s="23">
        <v>0</v>
      </c>
      <c r="P159" s="23">
        <v>0</v>
      </c>
      <c r="Q159" s="23">
        <v>145048185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147050078</v>
      </c>
      <c r="X159" s="23">
        <v>0</v>
      </c>
      <c r="Y159" s="23">
        <v>0</v>
      </c>
      <c r="Z159" s="23">
        <v>0</v>
      </c>
      <c r="AA159" s="23">
        <v>0</v>
      </c>
      <c r="AB159" s="23">
        <v>43434868</v>
      </c>
      <c r="AC159" s="23">
        <v>163809013</v>
      </c>
      <c r="AD159" s="23">
        <v>0</v>
      </c>
      <c r="AE159" s="23">
        <v>0</v>
      </c>
      <c r="AF159" s="23">
        <v>16283844</v>
      </c>
      <c r="AG159" s="23">
        <v>0</v>
      </c>
      <c r="AH159" s="23">
        <v>0</v>
      </c>
      <c r="AI159" s="23">
        <v>45260550</v>
      </c>
      <c r="AJ159" s="23">
        <v>0</v>
      </c>
      <c r="AK159" s="23">
        <v>0</v>
      </c>
      <c r="AL159" s="23">
        <v>22768302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40144000</v>
      </c>
      <c r="AS159" s="23">
        <v>0</v>
      </c>
      <c r="AT159" s="23">
        <v>281565000</v>
      </c>
      <c r="AU159" s="23">
        <v>0</v>
      </c>
      <c r="AV159" s="23">
        <v>0</v>
      </c>
      <c r="AW159" s="23">
        <v>0</v>
      </c>
      <c r="AX159" s="23">
        <v>0</v>
      </c>
      <c r="AY159" s="23">
        <v>45709094</v>
      </c>
      <c r="AZ159" s="23">
        <v>0</v>
      </c>
      <c r="BA159" s="23">
        <v>0</v>
      </c>
      <c r="BB159" s="23">
        <v>0</v>
      </c>
      <c r="BC159" s="23">
        <v>0</v>
      </c>
      <c r="BD159" s="23">
        <v>118253915</v>
      </c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  <c r="BJ159" s="23">
        <v>38409000</v>
      </c>
    </row>
    <row r="160" spans="1:62" ht="12.75" hidden="1">
      <c r="A160" s="57" t="s">
        <v>244</v>
      </c>
      <c r="B160" s="23">
        <v>2879423089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273458501</v>
      </c>
      <c r="J160" s="23">
        <v>0</v>
      </c>
      <c r="K160" s="23">
        <v>0</v>
      </c>
      <c r="L160" s="23">
        <v>0</v>
      </c>
      <c r="M160" s="23">
        <v>0</v>
      </c>
      <c r="N160" s="23">
        <v>391288000</v>
      </c>
      <c r="O160" s="23">
        <v>0</v>
      </c>
      <c r="P160" s="23">
        <v>0</v>
      </c>
      <c r="Q160" s="23">
        <v>99459224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134908329</v>
      </c>
      <c r="X160" s="23">
        <v>0</v>
      </c>
      <c r="Y160" s="23">
        <v>0</v>
      </c>
      <c r="Z160" s="23">
        <v>0</v>
      </c>
      <c r="AA160" s="23">
        <v>0</v>
      </c>
      <c r="AB160" s="23">
        <v>45803000</v>
      </c>
      <c r="AC160" s="23">
        <v>164356278</v>
      </c>
      <c r="AD160" s="23">
        <v>0</v>
      </c>
      <c r="AE160" s="23">
        <v>0</v>
      </c>
      <c r="AF160" s="23">
        <v>12372500</v>
      </c>
      <c r="AG160" s="23">
        <v>0</v>
      </c>
      <c r="AH160" s="23">
        <v>0</v>
      </c>
      <c r="AI160" s="23">
        <v>39758700</v>
      </c>
      <c r="AJ160" s="23">
        <v>0</v>
      </c>
      <c r="AK160" s="23">
        <v>0</v>
      </c>
      <c r="AL160" s="23">
        <v>21949000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38117000</v>
      </c>
      <c r="AS160" s="23">
        <v>0</v>
      </c>
      <c r="AT160" s="23">
        <v>204600000</v>
      </c>
      <c r="AU160" s="23">
        <v>0</v>
      </c>
      <c r="AV160" s="23">
        <v>0</v>
      </c>
      <c r="AW160" s="23">
        <v>0</v>
      </c>
      <c r="AX160" s="23">
        <v>0</v>
      </c>
      <c r="AY160" s="23">
        <v>34941526</v>
      </c>
      <c r="AZ160" s="23">
        <v>0</v>
      </c>
      <c r="BA160" s="23">
        <v>0</v>
      </c>
      <c r="BB160" s="23">
        <v>0</v>
      </c>
      <c r="BC160" s="23">
        <v>0</v>
      </c>
      <c r="BD160" s="23">
        <v>157198357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  <c r="BJ160" s="23">
        <v>31036671</v>
      </c>
    </row>
    <row r="161" spans="1:62" ht="12.75" hidden="1">
      <c r="A161" s="57" t="s">
        <v>245</v>
      </c>
      <c r="B161" s="23">
        <v>22546716422</v>
      </c>
      <c r="C161" s="23">
        <v>2369019</v>
      </c>
      <c r="D161" s="23">
        <v>78309958</v>
      </c>
      <c r="E161" s="23">
        <v>4157557</v>
      </c>
      <c r="F161" s="23">
        <v>44730718</v>
      </c>
      <c r="G161" s="23">
        <v>2702513</v>
      </c>
      <c r="H161" s="23">
        <v>500638262</v>
      </c>
      <c r="I161" s="23">
        <v>407861122</v>
      </c>
      <c r="J161" s="23">
        <v>24320000</v>
      </c>
      <c r="K161" s="23">
        <v>220789178</v>
      </c>
      <c r="L161" s="23">
        <v>75067000</v>
      </c>
      <c r="M161" s="23">
        <v>1241000</v>
      </c>
      <c r="N161" s="23">
        <v>3350821252</v>
      </c>
      <c r="O161" s="23">
        <v>11454188</v>
      </c>
      <c r="P161" s="23">
        <v>10850000</v>
      </c>
      <c r="Q161" s="23">
        <v>153031343</v>
      </c>
      <c r="R161" s="23">
        <v>451135314</v>
      </c>
      <c r="S161" s="23">
        <v>3400438</v>
      </c>
      <c r="T161" s="23">
        <v>270810024</v>
      </c>
      <c r="U161" s="23">
        <v>30971579</v>
      </c>
      <c r="V161" s="23">
        <v>12064247</v>
      </c>
      <c r="W161" s="23">
        <v>165107166</v>
      </c>
      <c r="X161" s="23">
        <v>184241895</v>
      </c>
      <c r="Y161" s="23">
        <v>34991680</v>
      </c>
      <c r="Z161" s="23">
        <v>10350900</v>
      </c>
      <c r="AA161" s="23">
        <v>102382000</v>
      </c>
      <c r="AB161" s="23">
        <v>54837868</v>
      </c>
      <c r="AC161" s="23">
        <v>1228103098</v>
      </c>
      <c r="AD161" s="23">
        <v>32186245</v>
      </c>
      <c r="AE161" s="23">
        <v>11230074</v>
      </c>
      <c r="AF161" s="23">
        <v>19666051</v>
      </c>
      <c r="AG161" s="23">
        <v>37590906</v>
      </c>
      <c r="AH161" s="23">
        <v>66817101</v>
      </c>
      <c r="AI161" s="23">
        <v>312297686</v>
      </c>
      <c r="AJ161" s="23">
        <v>20975033</v>
      </c>
      <c r="AK161" s="23">
        <v>177416000</v>
      </c>
      <c r="AL161" s="23">
        <v>31668406</v>
      </c>
      <c r="AM161" s="23">
        <v>20100252</v>
      </c>
      <c r="AN161" s="23">
        <v>28645817</v>
      </c>
      <c r="AO161" s="23">
        <v>11967000</v>
      </c>
      <c r="AP161" s="23">
        <v>745390</v>
      </c>
      <c r="AQ161" s="23">
        <v>32954333</v>
      </c>
      <c r="AR161" s="23">
        <v>48063000</v>
      </c>
      <c r="AS161" s="23">
        <v>5815000</v>
      </c>
      <c r="AT161" s="23">
        <v>2181468100</v>
      </c>
      <c r="AU161" s="23">
        <v>1353259</v>
      </c>
      <c r="AV161" s="23">
        <v>111926890</v>
      </c>
      <c r="AW161" s="23">
        <v>39162000</v>
      </c>
      <c r="AX161" s="23">
        <v>22396320</v>
      </c>
      <c r="AY161" s="23">
        <v>65747554</v>
      </c>
      <c r="AZ161" s="23">
        <v>48425263</v>
      </c>
      <c r="BA161" s="23">
        <v>1026388776</v>
      </c>
      <c r="BB161" s="23">
        <v>7417390</v>
      </c>
      <c r="BC161" s="23">
        <v>11667420</v>
      </c>
      <c r="BD161" s="23">
        <v>181000339</v>
      </c>
      <c r="BE161" s="23">
        <v>5562000</v>
      </c>
      <c r="BF161" s="23">
        <v>17531276</v>
      </c>
      <c r="BG161" s="23">
        <v>214832149</v>
      </c>
      <c r="BH161" s="23">
        <v>14857931</v>
      </c>
      <c r="BI161" s="23">
        <v>8708068</v>
      </c>
      <c r="BJ161" s="23">
        <v>55902000</v>
      </c>
    </row>
    <row r="162" spans="1:62" ht="12.75" hidden="1">
      <c r="A162" s="57" t="s">
        <v>246</v>
      </c>
      <c r="B162" s="23">
        <v>20272018606</v>
      </c>
      <c r="C162" s="23">
        <v>2234611</v>
      </c>
      <c r="D162" s="23">
        <v>75855477</v>
      </c>
      <c r="E162" s="23">
        <v>4157557</v>
      </c>
      <c r="F162" s="23">
        <v>41966748</v>
      </c>
      <c r="G162" s="23">
        <v>3100000</v>
      </c>
      <c r="H162" s="23">
        <v>461584000</v>
      </c>
      <c r="I162" s="23">
        <v>378550964</v>
      </c>
      <c r="J162" s="23">
        <v>24450000</v>
      </c>
      <c r="K162" s="23">
        <v>193980242</v>
      </c>
      <c r="L162" s="23">
        <v>69373454</v>
      </c>
      <c r="M162" s="23">
        <v>3766752</v>
      </c>
      <c r="N162" s="23">
        <v>2932407996</v>
      </c>
      <c r="O162" s="23">
        <v>16417160</v>
      </c>
      <c r="P162" s="23">
        <v>10602000</v>
      </c>
      <c r="Q162" s="23">
        <v>107290992</v>
      </c>
      <c r="R162" s="23">
        <v>412007916</v>
      </c>
      <c r="S162" s="23">
        <v>3231643</v>
      </c>
      <c r="T162" s="23">
        <v>256818754</v>
      </c>
      <c r="U162" s="23">
        <v>29753604</v>
      </c>
      <c r="V162" s="23">
        <v>7627446</v>
      </c>
      <c r="W162" s="23">
        <v>151506106</v>
      </c>
      <c r="X162" s="23">
        <v>166490017</v>
      </c>
      <c r="Y162" s="23">
        <v>35026334</v>
      </c>
      <c r="Z162" s="23">
        <v>3746591</v>
      </c>
      <c r="AA162" s="23">
        <v>87743152</v>
      </c>
      <c r="AB162" s="23">
        <v>57995000</v>
      </c>
      <c r="AC162" s="23">
        <v>1180289464</v>
      </c>
      <c r="AD162" s="23">
        <v>28146053</v>
      </c>
      <c r="AE162" s="23">
        <v>10604804</v>
      </c>
      <c r="AF162" s="23">
        <v>14892150</v>
      </c>
      <c r="AG162" s="23">
        <v>32605971</v>
      </c>
      <c r="AH162" s="23">
        <v>56377745</v>
      </c>
      <c r="AI162" s="23">
        <v>297034190</v>
      </c>
      <c r="AJ162" s="23">
        <v>29984000</v>
      </c>
      <c r="AK162" s="23">
        <v>126055000</v>
      </c>
      <c r="AL162" s="23">
        <v>29297000</v>
      </c>
      <c r="AM162" s="23">
        <v>15377238</v>
      </c>
      <c r="AN162" s="23">
        <v>38290792</v>
      </c>
      <c r="AO162" s="23">
        <v>11311000</v>
      </c>
      <c r="AP162" s="23">
        <v>1128837</v>
      </c>
      <c r="AQ162" s="23">
        <v>29276931</v>
      </c>
      <c r="AR162" s="23">
        <v>44803000</v>
      </c>
      <c r="AS162" s="23">
        <v>5487000</v>
      </c>
      <c r="AT162" s="23">
        <v>2043600000</v>
      </c>
      <c r="AU162" s="23">
        <v>1353259</v>
      </c>
      <c r="AV162" s="23">
        <v>100163650</v>
      </c>
      <c r="AW162" s="23">
        <v>30763546</v>
      </c>
      <c r="AX162" s="23">
        <v>20457000</v>
      </c>
      <c r="AY162" s="23">
        <v>56956850</v>
      </c>
      <c r="AZ162" s="23">
        <v>51291137</v>
      </c>
      <c r="BA162" s="23">
        <v>940467160</v>
      </c>
      <c r="BB162" s="23">
        <v>6314000</v>
      </c>
      <c r="BC162" s="23">
        <v>7107405</v>
      </c>
      <c r="BD162" s="23">
        <v>269659536</v>
      </c>
      <c r="BE162" s="23">
        <v>5850000</v>
      </c>
      <c r="BF162" s="23">
        <v>16716809</v>
      </c>
      <c r="BG162" s="23">
        <v>197277964</v>
      </c>
      <c r="BH162" s="23">
        <v>14012249</v>
      </c>
      <c r="BI162" s="23">
        <v>9349000</v>
      </c>
      <c r="BJ162" s="23">
        <v>45313157</v>
      </c>
    </row>
    <row r="163" spans="1:62" ht="12.75" hidden="1">
      <c r="A163" s="57" t="s">
        <v>247</v>
      </c>
      <c r="B163" s="23">
        <v>2640037049</v>
      </c>
      <c r="C163" s="23">
        <v>84532000</v>
      </c>
      <c r="D163" s="23">
        <v>71273000</v>
      </c>
      <c r="E163" s="23">
        <v>139556887</v>
      </c>
      <c r="F163" s="23">
        <v>74306840</v>
      </c>
      <c r="G163" s="23">
        <v>50283000</v>
      </c>
      <c r="H163" s="23">
        <v>149227000</v>
      </c>
      <c r="I163" s="23">
        <v>381543814</v>
      </c>
      <c r="J163" s="23">
        <v>107546000</v>
      </c>
      <c r="K163" s="23">
        <v>51426000</v>
      </c>
      <c r="L163" s="23">
        <v>38427000</v>
      </c>
      <c r="M163" s="23">
        <v>43651201</v>
      </c>
      <c r="N163" s="23">
        <v>440652000</v>
      </c>
      <c r="O163" s="23">
        <v>65873000</v>
      </c>
      <c r="P163" s="23">
        <v>69605930</v>
      </c>
      <c r="Q163" s="23">
        <v>405737000</v>
      </c>
      <c r="R163" s="23">
        <v>136790000</v>
      </c>
      <c r="S163" s="23">
        <v>81910800</v>
      </c>
      <c r="T163" s="23">
        <v>58151600</v>
      </c>
      <c r="U163" s="23">
        <v>104103000</v>
      </c>
      <c r="V163" s="23">
        <v>94346999</v>
      </c>
      <c r="W163" s="23">
        <v>318371000</v>
      </c>
      <c r="X163" s="23">
        <v>48403999</v>
      </c>
      <c r="Y163" s="23">
        <v>121188000</v>
      </c>
      <c r="Z163" s="23">
        <v>162953000</v>
      </c>
      <c r="AA163" s="23">
        <v>91052000</v>
      </c>
      <c r="AB163" s="23">
        <v>246498000</v>
      </c>
      <c r="AC163" s="23">
        <v>307059000</v>
      </c>
      <c r="AD163" s="23">
        <v>25650000</v>
      </c>
      <c r="AE163" s="23">
        <v>83634000</v>
      </c>
      <c r="AF163" s="23">
        <v>128624000</v>
      </c>
      <c r="AG163" s="23">
        <v>63497500</v>
      </c>
      <c r="AH163" s="23">
        <v>106754000</v>
      </c>
      <c r="AI163" s="23">
        <v>105866690</v>
      </c>
      <c r="AJ163" s="23">
        <v>129123765</v>
      </c>
      <c r="AK163" s="23">
        <v>133175000</v>
      </c>
      <c r="AL163" s="23">
        <v>336761000</v>
      </c>
      <c r="AM163" s="23">
        <v>126728000</v>
      </c>
      <c r="AN163" s="23">
        <v>142067001</v>
      </c>
      <c r="AO163" s="23">
        <v>45398000</v>
      </c>
      <c r="AP163" s="23">
        <v>65952000</v>
      </c>
      <c r="AQ163" s="23">
        <v>125711000</v>
      </c>
      <c r="AR163" s="23">
        <v>284387000</v>
      </c>
      <c r="AS163" s="23">
        <v>98402000</v>
      </c>
      <c r="AT163" s="23">
        <v>257952700</v>
      </c>
      <c r="AU163" s="23">
        <v>64848000</v>
      </c>
      <c r="AV163" s="23">
        <v>137720000</v>
      </c>
      <c r="AW163" s="23">
        <v>46537000</v>
      </c>
      <c r="AX163" s="23">
        <v>86720000</v>
      </c>
      <c r="AY163" s="23">
        <v>490848800</v>
      </c>
      <c r="AZ163" s="23">
        <v>143970000</v>
      </c>
      <c r="BA163" s="23">
        <v>119022200</v>
      </c>
      <c r="BB163" s="23">
        <v>114943000</v>
      </c>
      <c r="BC163" s="23">
        <v>85966000</v>
      </c>
      <c r="BD163" s="23">
        <v>366590000</v>
      </c>
      <c r="BE163" s="23">
        <v>89991000</v>
      </c>
      <c r="BF163" s="23">
        <v>21536000</v>
      </c>
      <c r="BG163" s="23">
        <v>53928000</v>
      </c>
      <c r="BH163" s="23">
        <v>90100000</v>
      </c>
      <c r="BI163" s="23">
        <v>178247120</v>
      </c>
      <c r="BJ163" s="23">
        <v>302323125</v>
      </c>
    </row>
    <row r="164" spans="1:62" ht="12.75" hidden="1">
      <c r="A164" s="57" t="s">
        <v>248</v>
      </c>
      <c r="B164" s="23">
        <v>2584009904</v>
      </c>
      <c r="C164" s="23">
        <v>57391000</v>
      </c>
      <c r="D164" s="23">
        <v>52353000</v>
      </c>
      <c r="E164" s="23">
        <v>115574000</v>
      </c>
      <c r="F164" s="23">
        <v>59166500</v>
      </c>
      <c r="G164" s="23">
        <v>39097000</v>
      </c>
      <c r="H164" s="23">
        <v>141468000</v>
      </c>
      <c r="I164" s="23">
        <v>336596000</v>
      </c>
      <c r="J164" s="23">
        <v>73922000</v>
      </c>
      <c r="K164" s="23">
        <v>47314000</v>
      </c>
      <c r="L164" s="23">
        <v>29701000</v>
      </c>
      <c r="M164" s="23">
        <v>32746000</v>
      </c>
      <c r="N164" s="23">
        <v>415372000</v>
      </c>
      <c r="O164" s="23">
        <v>48971000</v>
      </c>
      <c r="P164" s="23">
        <v>46917650</v>
      </c>
      <c r="Q164" s="23">
        <v>390746000</v>
      </c>
      <c r="R164" s="23">
        <v>130838000</v>
      </c>
      <c r="S164" s="23">
        <v>71820000</v>
      </c>
      <c r="T164" s="23">
        <v>45778000</v>
      </c>
      <c r="U164" s="23">
        <v>84307000</v>
      </c>
      <c r="V164" s="23">
        <v>78415999</v>
      </c>
      <c r="W164" s="23">
        <v>306828000</v>
      </c>
      <c r="X164" s="23">
        <v>52036000</v>
      </c>
      <c r="Y164" s="23">
        <v>97489000</v>
      </c>
      <c r="Z164" s="23">
        <v>118035000</v>
      </c>
      <c r="AA164" s="23">
        <v>66465000</v>
      </c>
      <c r="AB164" s="23">
        <v>220188000</v>
      </c>
      <c r="AC164" s="23">
        <v>298618069</v>
      </c>
      <c r="AD164" s="23">
        <v>29862000</v>
      </c>
      <c r="AE164" s="23">
        <v>64513000</v>
      </c>
      <c r="AF164" s="23">
        <v>127902000</v>
      </c>
      <c r="AG164" s="23">
        <v>52186550</v>
      </c>
      <c r="AH164" s="23">
        <v>82855000</v>
      </c>
      <c r="AI164" s="23">
        <v>106545000</v>
      </c>
      <c r="AJ164" s="23">
        <v>100870000</v>
      </c>
      <c r="AK164" s="23">
        <v>106030738</v>
      </c>
      <c r="AL164" s="23">
        <v>312569000</v>
      </c>
      <c r="AM164" s="23">
        <v>93146000</v>
      </c>
      <c r="AN164" s="23">
        <v>111119000</v>
      </c>
      <c r="AO164" s="23">
        <v>33874000</v>
      </c>
      <c r="AP164" s="23">
        <v>49802000</v>
      </c>
      <c r="AQ164" s="23">
        <v>90448200</v>
      </c>
      <c r="AR164" s="23">
        <v>238736000</v>
      </c>
      <c r="AS164" s="23">
        <v>73150000</v>
      </c>
      <c r="AT164" s="23">
        <v>260508600</v>
      </c>
      <c r="AU164" s="23">
        <v>43379000</v>
      </c>
      <c r="AV164" s="23">
        <v>119852490</v>
      </c>
      <c r="AW164" s="23">
        <v>37944000</v>
      </c>
      <c r="AX164" s="23">
        <v>71044000</v>
      </c>
      <c r="AY164" s="23">
        <v>457074554</v>
      </c>
      <c r="AZ164" s="23">
        <v>97242000</v>
      </c>
      <c r="BA164" s="23">
        <v>119095800</v>
      </c>
      <c r="BB164" s="23">
        <v>87218000</v>
      </c>
      <c r="BC164" s="23">
        <v>66925000</v>
      </c>
      <c r="BD164" s="23">
        <v>332550337</v>
      </c>
      <c r="BE164" s="23">
        <v>70746000</v>
      </c>
      <c r="BF164" s="23">
        <v>18253000</v>
      </c>
      <c r="BG164" s="23">
        <v>53676000</v>
      </c>
      <c r="BH164" s="23">
        <v>81162000</v>
      </c>
      <c r="BI164" s="23">
        <v>123111320</v>
      </c>
      <c r="BJ164" s="23">
        <v>293536000</v>
      </c>
    </row>
    <row r="165" spans="1:62" ht="12.75" hidden="1">
      <c r="A165" s="57" t="s">
        <v>249</v>
      </c>
      <c r="B165" s="23">
        <v>3564952670</v>
      </c>
      <c r="C165" s="23">
        <v>38560000</v>
      </c>
      <c r="D165" s="23">
        <v>26060000</v>
      </c>
      <c r="E165" s="23">
        <v>57137000</v>
      </c>
      <c r="F165" s="23">
        <v>29561346</v>
      </c>
      <c r="G165" s="23">
        <v>14367000</v>
      </c>
      <c r="H165" s="23">
        <v>0</v>
      </c>
      <c r="I165" s="23">
        <v>354998420</v>
      </c>
      <c r="J165" s="23">
        <v>26764000</v>
      </c>
      <c r="K165" s="23">
        <v>27249000</v>
      </c>
      <c r="L165" s="23">
        <v>16595000</v>
      </c>
      <c r="M165" s="23">
        <v>12063000</v>
      </c>
      <c r="N165" s="23">
        <v>489060000</v>
      </c>
      <c r="O165" s="23">
        <v>16851000</v>
      </c>
      <c r="P165" s="23">
        <v>17376000</v>
      </c>
      <c r="Q165" s="23">
        <v>186132000</v>
      </c>
      <c r="R165" s="23">
        <v>107647000</v>
      </c>
      <c r="S165" s="23">
        <v>30051000</v>
      </c>
      <c r="T165" s="23">
        <v>33055000</v>
      </c>
      <c r="U165" s="23">
        <v>37456000</v>
      </c>
      <c r="V165" s="23">
        <v>23516999</v>
      </c>
      <c r="W165" s="23">
        <v>237940000</v>
      </c>
      <c r="X165" s="23">
        <v>34841000</v>
      </c>
      <c r="Y165" s="23">
        <v>58246000</v>
      </c>
      <c r="Z165" s="23">
        <v>38048000</v>
      </c>
      <c r="AA165" s="23">
        <v>69570000</v>
      </c>
      <c r="AB165" s="23">
        <v>419159000</v>
      </c>
      <c r="AC165" s="23">
        <v>0</v>
      </c>
      <c r="AD165" s="23">
        <v>19183000</v>
      </c>
      <c r="AE165" s="23">
        <v>26074000</v>
      </c>
      <c r="AF165" s="23">
        <v>70695000</v>
      </c>
      <c r="AG165" s="23">
        <v>34691500</v>
      </c>
      <c r="AH165" s="23">
        <v>38459000</v>
      </c>
      <c r="AI165" s="23">
        <v>53566000</v>
      </c>
      <c r="AJ165" s="23">
        <v>42891000</v>
      </c>
      <c r="AK165" s="23">
        <v>44957000</v>
      </c>
      <c r="AL165" s="23">
        <v>497438000</v>
      </c>
      <c r="AM165" s="23">
        <v>48827000</v>
      </c>
      <c r="AN165" s="23">
        <v>51213000</v>
      </c>
      <c r="AO165" s="23">
        <v>11419000</v>
      </c>
      <c r="AP165" s="23">
        <v>14345000</v>
      </c>
      <c r="AQ165" s="23">
        <v>30000000</v>
      </c>
      <c r="AR165" s="23">
        <v>252173000</v>
      </c>
      <c r="AS165" s="23">
        <v>33382000</v>
      </c>
      <c r="AT165" s="23">
        <v>159878200</v>
      </c>
      <c r="AU165" s="23">
        <v>15073000</v>
      </c>
      <c r="AV165" s="23">
        <v>64464000</v>
      </c>
      <c r="AW165" s="23">
        <v>20904000</v>
      </c>
      <c r="AX165" s="23">
        <v>57188000</v>
      </c>
      <c r="AY165" s="23">
        <v>489275200</v>
      </c>
      <c r="AZ165" s="23">
        <v>82112000</v>
      </c>
      <c r="BA165" s="23">
        <v>97816800</v>
      </c>
      <c r="BB165" s="23">
        <v>52517000</v>
      </c>
      <c r="BC165" s="23">
        <v>21689000</v>
      </c>
      <c r="BD165" s="23">
        <v>437502000</v>
      </c>
      <c r="BE165" s="23">
        <v>49819000</v>
      </c>
      <c r="BF165" s="23">
        <v>7530000</v>
      </c>
      <c r="BG165" s="23">
        <v>19867000</v>
      </c>
      <c r="BH165" s="23">
        <v>73624100</v>
      </c>
      <c r="BI165" s="23">
        <v>40298880</v>
      </c>
      <c r="BJ165" s="23">
        <v>298289875</v>
      </c>
    </row>
    <row r="166" spans="1:62" ht="12.75" hidden="1">
      <c r="A166" s="57" t="s">
        <v>250</v>
      </c>
      <c r="B166" s="23">
        <v>3377739831</v>
      </c>
      <c r="C166" s="23">
        <v>17999000</v>
      </c>
      <c r="D166" s="23">
        <v>19367000</v>
      </c>
      <c r="E166" s="23">
        <v>35620000</v>
      </c>
      <c r="F166" s="23">
        <v>31033200</v>
      </c>
      <c r="G166" s="23">
        <v>13987000</v>
      </c>
      <c r="H166" s="23">
        <v>48324000</v>
      </c>
      <c r="I166" s="23">
        <v>311749000</v>
      </c>
      <c r="J166" s="23">
        <v>28698000</v>
      </c>
      <c r="K166" s="23">
        <v>21415000</v>
      </c>
      <c r="L166" s="23">
        <v>16991000</v>
      </c>
      <c r="M166" s="23">
        <v>14736000</v>
      </c>
      <c r="N166" s="23">
        <v>293824000</v>
      </c>
      <c r="O166" s="23">
        <v>16251000</v>
      </c>
      <c r="P166" s="23">
        <v>18868350</v>
      </c>
      <c r="Q166" s="23">
        <v>139097000</v>
      </c>
      <c r="R166" s="23">
        <v>58150000</v>
      </c>
      <c r="S166" s="23">
        <v>21401000</v>
      </c>
      <c r="T166" s="23">
        <v>28615000</v>
      </c>
      <c r="U166" s="23">
        <v>32537000</v>
      </c>
      <c r="V166" s="23">
        <v>22787000</v>
      </c>
      <c r="W166" s="23">
        <v>209225000</v>
      </c>
      <c r="X166" s="23">
        <v>14383000</v>
      </c>
      <c r="Y166" s="23">
        <v>80259000</v>
      </c>
      <c r="Z166" s="23">
        <v>36513000</v>
      </c>
      <c r="AA166" s="23">
        <v>48385651</v>
      </c>
      <c r="AB166" s="23">
        <v>348917000</v>
      </c>
      <c r="AC166" s="23">
        <v>0</v>
      </c>
      <c r="AD166" s="23">
        <v>9050000</v>
      </c>
      <c r="AE166" s="23">
        <v>30422000</v>
      </c>
      <c r="AF166" s="23">
        <v>56403500</v>
      </c>
      <c r="AG166" s="23">
        <v>24198450</v>
      </c>
      <c r="AH166" s="23">
        <v>38789000</v>
      </c>
      <c r="AI166" s="23">
        <v>49182000</v>
      </c>
      <c r="AJ166" s="23">
        <v>45679000</v>
      </c>
      <c r="AK166" s="23">
        <v>34610000</v>
      </c>
      <c r="AL166" s="23">
        <v>336994000</v>
      </c>
      <c r="AM166" s="23">
        <v>34590000</v>
      </c>
      <c r="AN166" s="23">
        <v>40169000</v>
      </c>
      <c r="AO166" s="23">
        <v>11156000</v>
      </c>
      <c r="AP166" s="23">
        <v>13902000</v>
      </c>
      <c r="AQ166" s="23">
        <v>30147800</v>
      </c>
      <c r="AR166" s="23">
        <v>199285000</v>
      </c>
      <c r="AS166" s="23">
        <v>28452000</v>
      </c>
      <c r="AT166" s="23">
        <v>119456100</v>
      </c>
      <c r="AU166" s="23">
        <v>16696000</v>
      </c>
      <c r="AV166" s="23">
        <v>46538210</v>
      </c>
      <c r="AW166" s="23">
        <v>15610000</v>
      </c>
      <c r="AX166" s="23">
        <v>25582000</v>
      </c>
      <c r="AY166" s="23">
        <v>342255446</v>
      </c>
      <c r="AZ166" s="23">
        <v>62334000</v>
      </c>
      <c r="BA166" s="23">
        <v>41489950</v>
      </c>
      <c r="BB166" s="23">
        <v>56036000</v>
      </c>
      <c r="BC166" s="23">
        <v>28070000</v>
      </c>
      <c r="BD166" s="23">
        <v>306688000</v>
      </c>
      <c r="BE166" s="23">
        <v>28647000</v>
      </c>
      <c r="BF166" s="23">
        <v>7478000</v>
      </c>
      <c r="BG166" s="23">
        <v>48545000</v>
      </c>
      <c r="BH166" s="23">
        <v>31553000</v>
      </c>
      <c r="BI166" s="23">
        <v>70396000</v>
      </c>
      <c r="BJ166" s="23">
        <v>245526000</v>
      </c>
    </row>
    <row r="167" spans="1:62" ht="12.75" hidden="1">
      <c r="A167" s="57" t="s">
        <v>251</v>
      </c>
      <c r="B167" s="23">
        <v>26853285219</v>
      </c>
      <c r="C167" s="23">
        <v>67346341</v>
      </c>
      <c r="D167" s="23">
        <v>170309690</v>
      </c>
      <c r="E167" s="23">
        <v>134255885</v>
      </c>
      <c r="F167" s="23">
        <v>117490692</v>
      </c>
      <c r="G167" s="23">
        <v>44681779</v>
      </c>
      <c r="H167" s="23">
        <v>705029627</v>
      </c>
      <c r="I167" s="23">
        <v>726386669</v>
      </c>
      <c r="J167" s="23">
        <v>105279000</v>
      </c>
      <c r="K167" s="23">
        <v>259285019</v>
      </c>
      <c r="L167" s="23">
        <v>118874200</v>
      </c>
      <c r="M167" s="23">
        <v>40966988</v>
      </c>
      <c r="N167" s="23">
        <v>3500013735</v>
      </c>
      <c r="O167" s="23">
        <v>50944260</v>
      </c>
      <c r="P167" s="23">
        <v>66257093</v>
      </c>
      <c r="Q167" s="23">
        <v>563717834</v>
      </c>
      <c r="R167" s="23">
        <v>633662158</v>
      </c>
      <c r="S167" s="23">
        <v>54923403</v>
      </c>
      <c r="T167" s="23">
        <v>335188911</v>
      </c>
      <c r="U167" s="23">
        <v>115112487</v>
      </c>
      <c r="V167" s="23">
        <v>85917439</v>
      </c>
      <c r="W167" s="23">
        <v>466587887</v>
      </c>
      <c r="X167" s="23">
        <v>228015196</v>
      </c>
      <c r="Y167" s="23">
        <v>110846361</v>
      </c>
      <c r="Z167" s="23">
        <v>126529766</v>
      </c>
      <c r="AA167" s="23">
        <v>226353497</v>
      </c>
      <c r="AB167" s="23">
        <v>411560179</v>
      </c>
      <c r="AC167" s="23">
        <v>1858469000</v>
      </c>
      <c r="AD167" s="23">
        <v>69552726</v>
      </c>
      <c r="AE167" s="23">
        <v>67580974</v>
      </c>
      <c r="AF167" s="23">
        <v>141184563</v>
      </c>
      <c r="AG167" s="23">
        <v>90611284</v>
      </c>
      <c r="AH167" s="23">
        <v>143251911</v>
      </c>
      <c r="AI167" s="23">
        <v>450334370</v>
      </c>
      <c r="AJ167" s="23">
        <v>124448669</v>
      </c>
      <c r="AK167" s="23">
        <v>349181183</v>
      </c>
      <c r="AL167" s="23">
        <v>514170000</v>
      </c>
      <c r="AM167" s="23">
        <v>104733302</v>
      </c>
      <c r="AN167" s="23">
        <v>134965428</v>
      </c>
      <c r="AO167" s="23">
        <v>51635000</v>
      </c>
      <c r="AP167" s="23">
        <v>55518468</v>
      </c>
      <c r="AQ167" s="23">
        <v>107729408</v>
      </c>
      <c r="AR167" s="23">
        <v>320950860</v>
      </c>
      <c r="AS167" s="23">
        <v>75538000</v>
      </c>
      <c r="AT167" s="23">
        <v>2363247300</v>
      </c>
      <c r="AU167" s="23">
        <v>45843207</v>
      </c>
      <c r="AV167" s="23">
        <v>234056420</v>
      </c>
      <c r="AW167" s="23">
        <v>72259313</v>
      </c>
      <c r="AX167" s="23">
        <v>102345000</v>
      </c>
      <c r="AY167" s="23">
        <v>586295954</v>
      </c>
      <c r="AZ167" s="23">
        <v>150237889</v>
      </c>
      <c r="BA167" s="23">
        <v>1139546872</v>
      </c>
      <c r="BB167" s="23">
        <v>92912232</v>
      </c>
      <c r="BC167" s="23">
        <v>81947594</v>
      </c>
      <c r="BD167" s="23">
        <v>545487296</v>
      </c>
      <c r="BE167" s="23">
        <v>83569309</v>
      </c>
      <c r="BF167" s="23">
        <v>40005500</v>
      </c>
      <c r="BG167" s="23">
        <v>271696587</v>
      </c>
      <c r="BH167" s="23">
        <v>114652072</v>
      </c>
      <c r="BI167" s="23">
        <v>147096900</v>
      </c>
      <c r="BJ167" s="23">
        <v>341158319</v>
      </c>
    </row>
    <row r="168" spans="1:62" ht="12.75" hidden="1">
      <c r="A168" s="57" t="s">
        <v>252</v>
      </c>
      <c r="B168" s="23">
        <v>7970602808</v>
      </c>
      <c r="C168" s="23">
        <v>20089755</v>
      </c>
      <c r="D168" s="23">
        <v>66794929</v>
      </c>
      <c r="E168" s="23">
        <v>40589107</v>
      </c>
      <c r="F168" s="23">
        <v>45714977</v>
      </c>
      <c r="G168" s="23">
        <v>14734057</v>
      </c>
      <c r="H168" s="23">
        <v>297086717</v>
      </c>
      <c r="I168" s="23">
        <v>290323934</v>
      </c>
      <c r="J168" s="23">
        <v>49726000</v>
      </c>
      <c r="K168" s="23">
        <v>103729282</v>
      </c>
      <c r="L168" s="23">
        <v>29167726</v>
      </c>
      <c r="M168" s="23">
        <v>18399272</v>
      </c>
      <c r="N168" s="23">
        <v>956641551</v>
      </c>
      <c r="O168" s="23">
        <v>25751892</v>
      </c>
      <c r="P168" s="23">
        <v>37136446</v>
      </c>
      <c r="Q168" s="23">
        <v>218051565</v>
      </c>
      <c r="R168" s="23">
        <v>196205329</v>
      </c>
      <c r="S168" s="23">
        <v>12421343</v>
      </c>
      <c r="T168" s="23">
        <v>79738857</v>
      </c>
      <c r="U168" s="23">
        <v>43360994</v>
      </c>
      <c r="V168" s="23">
        <v>35309723</v>
      </c>
      <c r="W168" s="23">
        <v>219377055</v>
      </c>
      <c r="X168" s="23">
        <v>94988112</v>
      </c>
      <c r="Y168" s="23">
        <v>38960022</v>
      </c>
      <c r="Z168" s="23">
        <v>31680000</v>
      </c>
      <c r="AA168" s="23">
        <v>83011000</v>
      </c>
      <c r="AB168" s="23">
        <v>120582511</v>
      </c>
      <c r="AC168" s="23">
        <v>442461085</v>
      </c>
      <c r="AD168" s="23">
        <v>23252032</v>
      </c>
      <c r="AE168" s="23">
        <v>29428898</v>
      </c>
      <c r="AF168" s="23">
        <v>81241640</v>
      </c>
      <c r="AG168" s="23">
        <v>38583827</v>
      </c>
      <c r="AH168" s="23">
        <v>60765407</v>
      </c>
      <c r="AI168" s="23">
        <v>130169605</v>
      </c>
      <c r="AJ168" s="23">
        <v>56681000</v>
      </c>
      <c r="AK168" s="23">
        <v>101150829</v>
      </c>
      <c r="AL168" s="23">
        <v>149580695</v>
      </c>
      <c r="AM168" s="23">
        <v>38237421</v>
      </c>
      <c r="AN168" s="23">
        <v>42802756</v>
      </c>
      <c r="AO168" s="23">
        <v>21133801</v>
      </c>
      <c r="AP168" s="23">
        <v>27948848</v>
      </c>
      <c r="AQ168" s="23">
        <v>46145858</v>
      </c>
      <c r="AR168" s="23">
        <v>135491000</v>
      </c>
      <c r="AS168" s="23">
        <v>31596000</v>
      </c>
      <c r="AT168" s="23">
        <v>615819200</v>
      </c>
      <c r="AU168" s="23">
        <v>15883009</v>
      </c>
      <c r="AV168" s="23">
        <v>88209470</v>
      </c>
      <c r="AW168" s="23">
        <v>27664840</v>
      </c>
      <c r="AX168" s="23">
        <v>37456600</v>
      </c>
      <c r="AY168" s="23">
        <v>175274589</v>
      </c>
      <c r="AZ168" s="23">
        <v>60613780</v>
      </c>
      <c r="BA168" s="23">
        <v>306084435</v>
      </c>
      <c r="BB168" s="23">
        <v>34733621</v>
      </c>
      <c r="BC168" s="23">
        <v>29491378</v>
      </c>
      <c r="BD168" s="23">
        <v>186175900</v>
      </c>
      <c r="BE168" s="23">
        <v>32418194</v>
      </c>
      <c r="BF168" s="23">
        <v>18402477</v>
      </c>
      <c r="BG168" s="23">
        <v>96948235</v>
      </c>
      <c r="BH168" s="23">
        <v>55135458</v>
      </c>
      <c r="BI168" s="23">
        <v>50010501</v>
      </c>
      <c r="BJ168" s="23">
        <v>122390409</v>
      </c>
    </row>
    <row r="169" spans="1:62" ht="12.75" hidden="1">
      <c r="A169" s="57" t="s">
        <v>253</v>
      </c>
      <c r="B169" s="23">
        <v>7353431371</v>
      </c>
      <c r="C169" s="23">
        <v>18331579</v>
      </c>
      <c r="D169" s="23">
        <v>64940997</v>
      </c>
      <c r="E169" s="23">
        <v>35970231</v>
      </c>
      <c r="F169" s="23">
        <v>38855964</v>
      </c>
      <c r="G169" s="23">
        <v>16610779</v>
      </c>
      <c r="H169" s="23">
        <v>274899852</v>
      </c>
      <c r="I169" s="23">
        <v>254616286</v>
      </c>
      <c r="J169" s="23">
        <v>43076000</v>
      </c>
      <c r="K169" s="23">
        <v>80740949</v>
      </c>
      <c r="L169" s="23">
        <v>28845400</v>
      </c>
      <c r="M169" s="23">
        <v>15446988</v>
      </c>
      <c r="N169" s="23">
        <v>855886219</v>
      </c>
      <c r="O169" s="23">
        <v>21968708</v>
      </c>
      <c r="P169" s="23">
        <v>31026857</v>
      </c>
      <c r="Q169" s="23">
        <v>198840000</v>
      </c>
      <c r="R169" s="23">
        <v>173280907</v>
      </c>
      <c r="S169" s="23">
        <v>12853544</v>
      </c>
      <c r="T169" s="23">
        <v>67945570</v>
      </c>
      <c r="U169" s="23">
        <v>39011337</v>
      </c>
      <c r="V169" s="23">
        <v>26909925</v>
      </c>
      <c r="W169" s="23">
        <v>160321000</v>
      </c>
      <c r="X169" s="23">
        <v>83530175</v>
      </c>
      <c r="Y169" s="23">
        <v>37094282</v>
      </c>
      <c r="Z169" s="23">
        <v>26933733</v>
      </c>
      <c r="AA169" s="23">
        <v>71855605</v>
      </c>
      <c r="AB169" s="23">
        <v>99957486</v>
      </c>
      <c r="AC169" s="23">
        <v>399662967</v>
      </c>
      <c r="AD169" s="23">
        <v>21765615</v>
      </c>
      <c r="AE169" s="23">
        <v>28241413</v>
      </c>
      <c r="AF169" s="23">
        <v>70949502</v>
      </c>
      <c r="AG169" s="23">
        <v>35788701</v>
      </c>
      <c r="AH169" s="23">
        <v>45664829</v>
      </c>
      <c r="AI169" s="23">
        <v>110424220</v>
      </c>
      <c r="AJ169" s="23">
        <v>49590512</v>
      </c>
      <c r="AK169" s="23">
        <v>80075000</v>
      </c>
      <c r="AL169" s="23">
        <v>142395000</v>
      </c>
      <c r="AM169" s="23">
        <v>32830000</v>
      </c>
      <c r="AN169" s="23">
        <v>36285000</v>
      </c>
      <c r="AO169" s="23">
        <v>16715000</v>
      </c>
      <c r="AP169" s="23">
        <v>25343000</v>
      </c>
      <c r="AQ169" s="23">
        <v>43017074</v>
      </c>
      <c r="AR169" s="23">
        <v>113787000</v>
      </c>
      <c r="AS169" s="23">
        <v>25244000</v>
      </c>
      <c r="AT169" s="23">
        <v>583140901</v>
      </c>
      <c r="AU169" s="23">
        <v>14894292</v>
      </c>
      <c r="AV169" s="23">
        <v>71573930</v>
      </c>
      <c r="AW169" s="23">
        <v>24487964</v>
      </c>
      <c r="AX169" s="23">
        <v>28325801</v>
      </c>
      <c r="AY169" s="23">
        <v>157400448</v>
      </c>
      <c r="AZ169" s="23">
        <v>55829456</v>
      </c>
      <c r="BA169" s="23">
        <v>283977128</v>
      </c>
      <c r="BB169" s="23">
        <v>28631176</v>
      </c>
      <c r="BC169" s="23">
        <v>26744794</v>
      </c>
      <c r="BD169" s="23">
        <v>165653572</v>
      </c>
      <c r="BE169" s="23">
        <v>31020000</v>
      </c>
      <c r="BF169" s="23">
        <v>18707361</v>
      </c>
      <c r="BG169" s="23">
        <v>84513673</v>
      </c>
      <c r="BH169" s="23">
        <v>40082981</v>
      </c>
      <c r="BI169" s="23">
        <v>43690416</v>
      </c>
      <c r="BJ169" s="23">
        <v>114274335</v>
      </c>
    </row>
    <row r="170" spans="1:62" ht="12.75" hidden="1">
      <c r="A170" s="57" t="s">
        <v>254</v>
      </c>
      <c r="B170" s="23">
        <v>357783402</v>
      </c>
      <c r="C170" s="23">
        <v>0</v>
      </c>
      <c r="D170" s="23">
        <v>1342850</v>
      </c>
      <c r="E170" s="23">
        <v>300000</v>
      </c>
      <c r="F170" s="23">
        <v>2790837</v>
      </c>
      <c r="G170" s="23">
        <v>52900</v>
      </c>
      <c r="H170" s="23">
        <v>10095275</v>
      </c>
      <c r="I170" s="23">
        <v>21391192</v>
      </c>
      <c r="J170" s="23">
        <v>660000</v>
      </c>
      <c r="K170" s="23">
        <v>4418147</v>
      </c>
      <c r="L170" s="23">
        <v>1630784</v>
      </c>
      <c r="M170" s="23">
        <v>53500</v>
      </c>
      <c r="N170" s="23">
        <v>32644125</v>
      </c>
      <c r="O170" s="23">
        <v>855000</v>
      </c>
      <c r="P170" s="23">
        <v>125000</v>
      </c>
      <c r="Q170" s="23">
        <v>7642535</v>
      </c>
      <c r="R170" s="23">
        <v>7845167</v>
      </c>
      <c r="S170" s="23">
        <v>23613</v>
      </c>
      <c r="T170" s="23">
        <v>3262107</v>
      </c>
      <c r="U170" s="23">
        <v>1032966</v>
      </c>
      <c r="V170" s="23">
        <v>96000</v>
      </c>
      <c r="W170" s="23">
        <v>11146000</v>
      </c>
      <c r="X170" s="23">
        <v>1537063</v>
      </c>
      <c r="Y170" s="23">
        <v>1272050</v>
      </c>
      <c r="Z170" s="23">
        <v>0</v>
      </c>
      <c r="AA170" s="23">
        <v>0</v>
      </c>
      <c r="AB170" s="23">
        <v>7645653</v>
      </c>
      <c r="AC170" s="23">
        <v>32116285</v>
      </c>
      <c r="AD170" s="23">
        <v>136443</v>
      </c>
      <c r="AE170" s="23">
        <v>798281</v>
      </c>
      <c r="AF170" s="23">
        <v>3664448</v>
      </c>
      <c r="AG170" s="23">
        <v>820145</v>
      </c>
      <c r="AH170" s="23">
        <v>1678089</v>
      </c>
      <c r="AI170" s="23">
        <v>9633000</v>
      </c>
      <c r="AJ170" s="23">
        <v>1014467</v>
      </c>
      <c r="AK170" s="23">
        <v>0</v>
      </c>
      <c r="AL170" s="23">
        <v>0</v>
      </c>
      <c r="AM170" s="23">
        <v>514757</v>
      </c>
      <c r="AN170" s="23">
        <v>273440</v>
      </c>
      <c r="AO170" s="23">
        <v>640000</v>
      </c>
      <c r="AP170" s="23">
        <v>600000</v>
      </c>
      <c r="AQ170" s="23">
        <v>2031937</v>
      </c>
      <c r="AR170" s="23">
        <v>714000</v>
      </c>
      <c r="AS170" s="23">
        <v>446000</v>
      </c>
      <c r="AT170" s="23">
        <v>35907300</v>
      </c>
      <c r="AU170" s="23">
        <v>396349</v>
      </c>
      <c r="AV170" s="23">
        <v>4975380</v>
      </c>
      <c r="AW170" s="23">
        <v>1156862</v>
      </c>
      <c r="AX170" s="23">
        <v>730171</v>
      </c>
      <c r="AY170" s="23">
        <v>6669479</v>
      </c>
      <c r="AZ170" s="23">
        <v>228628</v>
      </c>
      <c r="BA170" s="23">
        <v>34316022</v>
      </c>
      <c r="BB170" s="23">
        <v>450000</v>
      </c>
      <c r="BC170" s="23">
        <v>0</v>
      </c>
      <c r="BD170" s="23">
        <v>7564187</v>
      </c>
      <c r="BE170" s="23">
        <v>255000</v>
      </c>
      <c r="BF170" s="23">
        <v>778935</v>
      </c>
      <c r="BG170" s="23">
        <v>2671819</v>
      </c>
      <c r="BH170" s="23">
        <v>3508769</v>
      </c>
      <c r="BI170" s="23">
        <v>707875</v>
      </c>
      <c r="BJ170" s="23">
        <v>1589974</v>
      </c>
    </row>
    <row r="171" spans="1:62" ht="12.75" hidden="1">
      <c r="A171" s="57" t="s">
        <v>255</v>
      </c>
      <c r="B171" s="23">
        <v>7969552180</v>
      </c>
      <c r="C171" s="23">
        <v>0</v>
      </c>
      <c r="D171" s="23">
        <v>0</v>
      </c>
      <c r="E171" s="23">
        <v>0</v>
      </c>
      <c r="F171" s="23">
        <v>28099907</v>
      </c>
      <c r="G171" s="23">
        <v>0</v>
      </c>
      <c r="H171" s="23">
        <v>77421693</v>
      </c>
      <c r="I171" s="23">
        <v>0</v>
      </c>
      <c r="J171" s="23">
        <v>0</v>
      </c>
      <c r="K171" s="23">
        <v>80432271</v>
      </c>
      <c r="L171" s="23">
        <v>55735000</v>
      </c>
      <c r="M171" s="23">
        <v>0</v>
      </c>
      <c r="N171" s="23">
        <v>1270801279</v>
      </c>
      <c r="O171" s="23">
        <v>0</v>
      </c>
      <c r="P171" s="23">
        <v>0</v>
      </c>
      <c r="Q171" s="23">
        <v>0</v>
      </c>
      <c r="R171" s="23">
        <v>183766408</v>
      </c>
      <c r="S171" s="23">
        <v>0</v>
      </c>
      <c r="T171" s="23">
        <v>161064691</v>
      </c>
      <c r="U171" s="23">
        <v>0</v>
      </c>
      <c r="V171" s="23">
        <v>0</v>
      </c>
      <c r="W171" s="23">
        <v>0</v>
      </c>
      <c r="X171" s="23">
        <v>85246668</v>
      </c>
      <c r="Y171" s="23">
        <v>18800000</v>
      </c>
      <c r="Z171" s="23">
        <v>0</v>
      </c>
      <c r="AA171" s="23">
        <v>46838000</v>
      </c>
      <c r="AB171" s="23">
        <v>0</v>
      </c>
      <c r="AC171" s="23">
        <v>474096000</v>
      </c>
      <c r="AD171" s="23">
        <v>11309760</v>
      </c>
      <c r="AE171" s="23">
        <v>0</v>
      </c>
      <c r="AF171" s="23">
        <v>0</v>
      </c>
      <c r="AG171" s="23">
        <v>18012000</v>
      </c>
      <c r="AH171" s="23">
        <v>25052035</v>
      </c>
      <c r="AI171" s="23">
        <v>154425000</v>
      </c>
      <c r="AJ171" s="23">
        <v>0</v>
      </c>
      <c r="AK171" s="23">
        <v>99715160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19832000</v>
      </c>
      <c r="AS171" s="23">
        <v>0</v>
      </c>
      <c r="AT171" s="23">
        <v>980824100</v>
      </c>
      <c r="AU171" s="23">
        <v>0</v>
      </c>
      <c r="AV171" s="23">
        <v>45473920</v>
      </c>
      <c r="AW171" s="23">
        <v>21050517</v>
      </c>
      <c r="AX171" s="23">
        <v>16000000</v>
      </c>
      <c r="AY171" s="23">
        <v>0</v>
      </c>
      <c r="AZ171" s="23">
        <v>12556397</v>
      </c>
      <c r="BA171" s="23">
        <v>496944000</v>
      </c>
      <c r="BB171" s="23">
        <v>0</v>
      </c>
      <c r="BC171" s="23">
        <v>0</v>
      </c>
      <c r="BD171" s="23">
        <v>0</v>
      </c>
      <c r="BE171" s="23">
        <v>0</v>
      </c>
      <c r="BF171" s="23">
        <v>0</v>
      </c>
      <c r="BG171" s="23">
        <v>86413421</v>
      </c>
      <c r="BH171" s="23">
        <v>0</v>
      </c>
      <c r="BI171" s="23">
        <v>0</v>
      </c>
      <c r="BJ171" s="23">
        <v>0</v>
      </c>
    </row>
    <row r="172" spans="1:62" ht="12.75" hidden="1">
      <c r="A172" s="57" t="s">
        <v>256</v>
      </c>
      <c r="B172" s="23">
        <v>6973527770</v>
      </c>
      <c r="C172" s="23">
        <v>0</v>
      </c>
      <c r="D172" s="23">
        <v>0</v>
      </c>
      <c r="E172" s="23">
        <v>0</v>
      </c>
      <c r="F172" s="23">
        <v>26509346</v>
      </c>
      <c r="G172" s="23">
        <v>0</v>
      </c>
      <c r="H172" s="23">
        <v>69589000</v>
      </c>
      <c r="I172" s="23">
        <v>0</v>
      </c>
      <c r="J172" s="23">
        <v>0</v>
      </c>
      <c r="K172" s="23">
        <v>65681000</v>
      </c>
      <c r="L172" s="23">
        <v>49674816</v>
      </c>
      <c r="M172" s="23">
        <v>0</v>
      </c>
      <c r="N172" s="23">
        <v>1134643999</v>
      </c>
      <c r="O172" s="23">
        <v>0</v>
      </c>
      <c r="P172" s="23">
        <v>0</v>
      </c>
      <c r="Q172" s="23">
        <v>0</v>
      </c>
      <c r="R172" s="23">
        <v>164306011</v>
      </c>
      <c r="S172" s="23">
        <v>0</v>
      </c>
      <c r="T172" s="23">
        <v>148987858</v>
      </c>
      <c r="U172" s="23">
        <v>0</v>
      </c>
      <c r="V172" s="23">
        <v>0</v>
      </c>
      <c r="W172" s="23">
        <v>0</v>
      </c>
      <c r="X172" s="23">
        <v>73762997</v>
      </c>
      <c r="Y172" s="23">
        <v>17000000</v>
      </c>
      <c r="Z172" s="23">
        <v>0</v>
      </c>
      <c r="AA172" s="23">
        <v>0</v>
      </c>
      <c r="AB172" s="23">
        <v>0</v>
      </c>
      <c r="AC172" s="23">
        <v>432240000</v>
      </c>
      <c r="AD172" s="23">
        <v>11033647</v>
      </c>
      <c r="AE172" s="23">
        <v>0</v>
      </c>
      <c r="AF172" s="23">
        <v>0</v>
      </c>
      <c r="AG172" s="23">
        <v>15800000</v>
      </c>
      <c r="AH172" s="23">
        <v>23298644</v>
      </c>
      <c r="AI172" s="23">
        <v>140000000</v>
      </c>
      <c r="AJ172" s="23">
        <v>0</v>
      </c>
      <c r="AK172" s="23">
        <v>58472000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14781000</v>
      </c>
      <c r="AS172" s="23">
        <v>0</v>
      </c>
      <c r="AT172" s="23">
        <v>998283400</v>
      </c>
      <c r="AU172" s="23">
        <v>0</v>
      </c>
      <c r="AV172" s="23">
        <v>41013240</v>
      </c>
      <c r="AW172" s="23">
        <v>18433026</v>
      </c>
      <c r="AX172" s="23">
        <v>0</v>
      </c>
      <c r="AY172" s="23">
        <v>0</v>
      </c>
      <c r="AZ172" s="23">
        <v>10991244</v>
      </c>
      <c r="BA172" s="23">
        <v>431482820</v>
      </c>
      <c r="BB172" s="23">
        <v>0</v>
      </c>
      <c r="BC172" s="23">
        <v>0</v>
      </c>
      <c r="BD172" s="23">
        <v>0</v>
      </c>
      <c r="BE172" s="23">
        <v>0</v>
      </c>
      <c r="BF172" s="23">
        <v>0</v>
      </c>
      <c r="BG172" s="23">
        <v>75642000</v>
      </c>
      <c r="BH172" s="23">
        <v>0</v>
      </c>
      <c r="BI172" s="23">
        <v>0</v>
      </c>
      <c r="BJ172" s="23">
        <v>0</v>
      </c>
    </row>
    <row r="173" spans="1:62" ht="12.75" hidden="1">
      <c r="A173" s="57" t="s">
        <v>257</v>
      </c>
      <c r="B173" s="23">
        <v>1791212506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69255000</v>
      </c>
      <c r="J173" s="23">
        <v>0</v>
      </c>
      <c r="K173" s="23">
        <v>0</v>
      </c>
      <c r="L173" s="23">
        <v>0</v>
      </c>
      <c r="M173" s="23">
        <v>0</v>
      </c>
      <c r="N173" s="23">
        <v>387901628</v>
      </c>
      <c r="O173" s="23">
        <v>0</v>
      </c>
      <c r="P173" s="23">
        <v>0</v>
      </c>
      <c r="Q173" s="23">
        <v>95592800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6376934</v>
      </c>
      <c r="X173" s="23">
        <v>0</v>
      </c>
      <c r="Y173" s="23">
        <v>0</v>
      </c>
      <c r="Z173" s="23">
        <v>0</v>
      </c>
      <c r="AA173" s="23">
        <v>0</v>
      </c>
      <c r="AB173" s="23">
        <v>16157339</v>
      </c>
      <c r="AC173" s="23">
        <v>0</v>
      </c>
      <c r="AD173" s="23">
        <v>0</v>
      </c>
      <c r="AE173" s="23">
        <v>0</v>
      </c>
      <c r="AF173" s="23">
        <v>9509470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79540000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43405000</v>
      </c>
      <c r="AS173" s="23">
        <v>0</v>
      </c>
      <c r="AT173" s="23">
        <v>144732200</v>
      </c>
      <c r="AU173" s="23">
        <v>0</v>
      </c>
      <c r="AV173" s="23">
        <v>0</v>
      </c>
      <c r="AW173" s="23">
        <v>0</v>
      </c>
      <c r="AX173" s="23">
        <v>0</v>
      </c>
      <c r="AY173" s="23">
        <v>40532506</v>
      </c>
      <c r="AZ173" s="23">
        <v>0</v>
      </c>
      <c r="BA173" s="23">
        <v>0</v>
      </c>
      <c r="BB173" s="23">
        <v>0</v>
      </c>
      <c r="BC173" s="23">
        <v>0</v>
      </c>
      <c r="BD173" s="23">
        <v>40319500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8705737</v>
      </c>
    </row>
    <row r="174" spans="1:62" ht="12.75" hidden="1">
      <c r="A174" s="57" t="s">
        <v>258</v>
      </c>
      <c r="B174" s="23">
        <v>1546731540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49500000</v>
      </c>
      <c r="J174" s="23">
        <v>0</v>
      </c>
      <c r="K174" s="23">
        <v>0</v>
      </c>
      <c r="L174" s="23">
        <v>0</v>
      </c>
      <c r="M174" s="23">
        <v>0</v>
      </c>
      <c r="N174" s="23">
        <v>281663396</v>
      </c>
      <c r="O174" s="23">
        <v>0</v>
      </c>
      <c r="P174" s="23">
        <v>0</v>
      </c>
      <c r="Q174" s="23">
        <v>71925460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6084861</v>
      </c>
      <c r="X174" s="23">
        <v>0</v>
      </c>
      <c r="Y174" s="23">
        <v>0</v>
      </c>
      <c r="Z174" s="23">
        <v>0</v>
      </c>
      <c r="AA174" s="23">
        <v>0</v>
      </c>
      <c r="AB174" s="23">
        <v>15417309</v>
      </c>
      <c r="AC174" s="23">
        <v>0</v>
      </c>
      <c r="AD174" s="23">
        <v>0</v>
      </c>
      <c r="AE174" s="23">
        <v>0</v>
      </c>
      <c r="AF174" s="23">
        <v>5000000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84865000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41819000</v>
      </c>
      <c r="AS174" s="23">
        <v>0</v>
      </c>
      <c r="AT174" s="23">
        <v>97196700</v>
      </c>
      <c r="AU174" s="23">
        <v>0</v>
      </c>
      <c r="AV174" s="23">
        <v>0</v>
      </c>
      <c r="AW174" s="23">
        <v>0</v>
      </c>
      <c r="AX174" s="23">
        <v>0</v>
      </c>
      <c r="AY174" s="23">
        <v>26461614</v>
      </c>
      <c r="AZ174" s="23">
        <v>0</v>
      </c>
      <c r="BA174" s="23">
        <v>0</v>
      </c>
      <c r="BB174" s="23">
        <v>0</v>
      </c>
      <c r="BC174" s="23">
        <v>0</v>
      </c>
      <c r="BD174" s="23">
        <v>40927871</v>
      </c>
      <c r="BE174" s="23">
        <v>0</v>
      </c>
      <c r="BF174" s="23">
        <v>0</v>
      </c>
      <c r="BG174" s="23">
        <v>0</v>
      </c>
      <c r="BH174" s="23">
        <v>0</v>
      </c>
      <c r="BI174" s="23">
        <v>0</v>
      </c>
      <c r="BJ174" s="23">
        <v>5000000</v>
      </c>
    </row>
    <row r="175" spans="1:62" ht="12.75" hidden="1">
      <c r="A175" s="57" t="s">
        <v>259</v>
      </c>
      <c r="B175" s="23">
        <v>98554010</v>
      </c>
      <c r="C175" s="23">
        <v>6712245</v>
      </c>
      <c r="D175" s="23">
        <v>6782235</v>
      </c>
      <c r="E175" s="23">
        <v>12520820</v>
      </c>
      <c r="F175" s="23">
        <v>6612317</v>
      </c>
      <c r="G175" s="23">
        <v>3663445</v>
      </c>
      <c r="H175" s="23">
        <v>19189157</v>
      </c>
      <c r="I175" s="23">
        <v>9916190</v>
      </c>
      <c r="J175" s="23">
        <v>8305000</v>
      </c>
      <c r="K175" s="23">
        <v>6726468</v>
      </c>
      <c r="L175" s="23">
        <v>2261000</v>
      </c>
      <c r="M175" s="23">
        <v>2199760</v>
      </c>
      <c r="N175" s="23">
        <v>42288811</v>
      </c>
      <c r="O175" s="23">
        <v>4800000</v>
      </c>
      <c r="P175" s="23">
        <v>4472944</v>
      </c>
      <c r="Q175" s="23">
        <v>12326793</v>
      </c>
      <c r="R175" s="23">
        <v>15910681</v>
      </c>
      <c r="S175" s="23">
        <v>6001845</v>
      </c>
      <c r="T175" s="23">
        <v>5325895</v>
      </c>
      <c r="U175" s="23">
        <v>7765296</v>
      </c>
      <c r="V175" s="23">
        <v>7220683</v>
      </c>
      <c r="W175" s="23">
        <v>5332217</v>
      </c>
      <c r="X175" s="23">
        <v>3594885</v>
      </c>
      <c r="Y175" s="23">
        <v>18180000</v>
      </c>
      <c r="Z175" s="23">
        <v>10284000</v>
      </c>
      <c r="AA175" s="23">
        <v>8484000</v>
      </c>
      <c r="AB175" s="23">
        <v>4021992</v>
      </c>
      <c r="AC175" s="23">
        <v>19208130</v>
      </c>
      <c r="AD175" s="23">
        <v>1999021</v>
      </c>
      <c r="AE175" s="23">
        <v>7413026</v>
      </c>
      <c r="AF175" s="23">
        <v>5708437</v>
      </c>
      <c r="AG175" s="23">
        <v>4861911</v>
      </c>
      <c r="AH175" s="23">
        <v>7762348</v>
      </c>
      <c r="AI175" s="23">
        <v>16589540</v>
      </c>
      <c r="AJ175" s="23">
        <v>11995755</v>
      </c>
      <c r="AK175" s="23">
        <v>12844682</v>
      </c>
      <c r="AL175" s="23">
        <v>6175455</v>
      </c>
      <c r="AM175" s="23">
        <v>9954775</v>
      </c>
      <c r="AN175" s="23">
        <v>11949478</v>
      </c>
      <c r="AO175" s="23">
        <v>1866000</v>
      </c>
      <c r="AP175" s="23">
        <v>5307000</v>
      </c>
      <c r="AQ175" s="23">
        <v>11022440</v>
      </c>
      <c r="AR175" s="23">
        <v>11409000</v>
      </c>
      <c r="AS175" s="23">
        <v>7772000</v>
      </c>
      <c r="AT175" s="23">
        <v>24728600</v>
      </c>
      <c r="AU175" s="23">
        <v>4595365</v>
      </c>
      <c r="AV175" s="23">
        <v>17792480</v>
      </c>
      <c r="AW175" s="23">
        <v>3366000</v>
      </c>
      <c r="AX175" s="23">
        <v>7623274</v>
      </c>
      <c r="AY175" s="23">
        <v>11411487</v>
      </c>
      <c r="AZ175" s="23">
        <v>11292095</v>
      </c>
      <c r="BA175" s="23">
        <v>20188837</v>
      </c>
      <c r="BB175" s="23">
        <v>10330792</v>
      </c>
      <c r="BC175" s="23">
        <v>5746072</v>
      </c>
      <c r="BD175" s="23">
        <v>8788470</v>
      </c>
      <c r="BE175" s="23">
        <v>7112000</v>
      </c>
      <c r="BF175" s="23">
        <v>1876491</v>
      </c>
      <c r="BG175" s="23">
        <v>6108572</v>
      </c>
      <c r="BH175" s="23">
        <v>7556463</v>
      </c>
      <c r="BI175" s="23">
        <v>14967745</v>
      </c>
      <c r="BJ175" s="23">
        <v>7320558</v>
      </c>
    </row>
    <row r="176" spans="1:62" ht="12.75" hidden="1">
      <c r="A176" s="57" t="s">
        <v>260</v>
      </c>
      <c r="B176" s="23">
        <v>2145380942</v>
      </c>
      <c r="C176" s="23">
        <v>11979486</v>
      </c>
      <c r="D176" s="23">
        <v>29000000</v>
      </c>
      <c r="E176" s="23">
        <v>15500000</v>
      </c>
      <c r="F176" s="23">
        <v>6259062</v>
      </c>
      <c r="G176" s="23">
        <v>10395000</v>
      </c>
      <c r="H176" s="23">
        <v>55526378</v>
      </c>
      <c r="I176" s="23">
        <v>70284811</v>
      </c>
      <c r="J176" s="23">
        <v>10000000</v>
      </c>
      <c r="K176" s="23">
        <v>11232364</v>
      </c>
      <c r="L176" s="23">
        <v>10367170</v>
      </c>
      <c r="M176" s="23">
        <v>3800000</v>
      </c>
      <c r="N176" s="23">
        <v>485745586</v>
      </c>
      <c r="O176" s="23">
        <v>4700000</v>
      </c>
      <c r="P176" s="23">
        <v>7899034</v>
      </c>
      <c r="Q176" s="23">
        <v>30000000</v>
      </c>
      <c r="R176" s="23">
        <v>72446855</v>
      </c>
      <c r="S176" s="23">
        <v>13000000</v>
      </c>
      <c r="T176" s="23">
        <v>44436002</v>
      </c>
      <c r="U176" s="23">
        <v>12962988</v>
      </c>
      <c r="V176" s="23">
        <v>9230150</v>
      </c>
      <c r="W176" s="23">
        <v>51430176</v>
      </c>
      <c r="X176" s="23">
        <v>10664195</v>
      </c>
      <c r="Y176" s="23">
        <v>6500000</v>
      </c>
      <c r="Z176" s="23">
        <v>22042000</v>
      </c>
      <c r="AA176" s="23">
        <v>24854000</v>
      </c>
      <c r="AB176" s="23">
        <v>61236849</v>
      </c>
      <c r="AC176" s="23">
        <v>247951555</v>
      </c>
      <c r="AD176" s="23">
        <v>5294151</v>
      </c>
      <c r="AE176" s="23">
        <v>5000000</v>
      </c>
      <c r="AF176" s="23">
        <v>2685000</v>
      </c>
      <c r="AG176" s="23">
        <v>2047293</v>
      </c>
      <c r="AH176" s="23">
        <v>7832794</v>
      </c>
      <c r="AI176" s="23">
        <v>21993690</v>
      </c>
      <c r="AJ176" s="23">
        <v>18330000</v>
      </c>
      <c r="AK176" s="23">
        <v>81558000</v>
      </c>
      <c r="AL176" s="23">
        <v>32565000</v>
      </c>
      <c r="AM176" s="23">
        <v>12000000</v>
      </c>
      <c r="AN176" s="23">
        <v>13733731</v>
      </c>
      <c r="AO176" s="23">
        <v>4000000</v>
      </c>
      <c r="AP176" s="23">
        <v>4715160</v>
      </c>
      <c r="AQ176" s="23">
        <v>16520000</v>
      </c>
      <c r="AR176" s="23">
        <v>24607000</v>
      </c>
      <c r="AS176" s="23">
        <v>1750000</v>
      </c>
      <c r="AT176" s="23">
        <v>205014200</v>
      </c>
      <c r="AU176" s="23">
        <v>2825050</v>
      </c>
      <c r="AV176" s="23">
        <v>28484350</v>
      </c>
      <c r="AW176" s="23">
        <v>5613000</v>
      </c>
      <c r="AX176" s="23">
        <v>2585000</v>
      </c>
      <c r="AY176" s="23">
        <v>52920151</v>
      </c>
      <c r="AZ176" s="23">
        <v>19000000</v>
      </c>
      <c r="BA176" s="23">
        <v>71081518</v>
      </c>
      <c r="BB176" s="23">
        <v>14472000</v>
      </c>
      <c r="BC176" s="23">
        <v>12113138</v>
      </c>
      <c r="BD176" s="23">
        <v>60580552</v>
      </c>
      <c r="BE176" s="23">
        <v>6332000</v>
      </c>
      <c r="BF176" s="23">
        <v>3038134</v>
      </c>
      <c r="BG176" s="23">
        <v>42000000</v>
      </c>
      <c r="BH176" s="23">
        <v>18000000</v>
      </c>
      <c r="BI176" s="23">
        <v>36965196</v>
      </c>
      <c r="BJ176" s="23">
        <v>30299692</v>
      </c>
    </row>
    <row r="177" spans="1:62" ht="12.75" hidden="1">
      <c r="A177" s="57" t="s">
        <v>261</v>
      </c>
      <c r="B177" s="23">
        <v>3830530774</v>
      </c>
      <c r="C177" s="23">
        <v>3868625</v>
      </c>
      <c r="D177" s="23">
        <v>18725000</v>
      </c>
      <c r="E177" s="23">
        <v>2250000</v>
      </c>
      <c r="F177" s="23">
        <v>1584498</v>
      </c>
      <c r="G177" s="23">
        <v>1258000</v>
      </c>
      <c r="H177" s="23">
        <v>37966919</v>
      </c>
      <c r="I177" s="23">
        <v>22337123</v>
      </c>
      <c r="J177" s="23">
        <v>46417500</v>
      </c>
      <c r="K177" s="23">
        <v>10249430</v>
      </c>
      <c r="L177" s="23">
        <v>6659000</v>
      </c>
      <c r="M177" s="23">
        <v>950000</v>
      </c>
      <c r="N177" s="23">
        <v>18555560</v>
      </c>
      <c r="O177" s="23">
        <v>0</v>
      </c>
      <c r="P177" s="23">
        <v>7489200</v>
      </c>
      <c r="Q177" s="23">
        <v>90204038</v>
      </c>
      <c r="R177" s="23">
        <v>3000000</v>
      </c>
      <c r="S177" s="23">
        <v>8246152</v>
      </c>
      <c r="T177" s="23">
        <v>10886112</v>
      </c>
      <c r="U177" s="23">
        <v>3151322</v>
      </c>
      <c r="V177" s="23">
        <v>4300000</v>
      </c>
      <c r="W177" s="23">
        <v>42260555</v>
      </c>
      <c r="X177" s="23">
        <v>15640159</v>
      </c>
      <c r="Y177" s="23">
        <v>7584801</v>
      </c>
      <c r="Z177" s="23">
        <v>13450000</v>
      </c>
      <c r="AA177" s="23">
        <v>16616000</v>
      </c>
      <c r="AB177" s="23">
        <v>66695669</v>
      </c>
      <c r="AC177" s="23">
        <v>190653000</v>
      </c>
      <c r="AD177" s="23">
        <v>1315792</v>
      </c>
      <c r="AE177" s="23">
        <v>0</v>
      </c>
      <c r="AF177" s="23">
        <v>12750000</v>
      </c>
      <c r="AG177" s="23">
        <v>3480000</v>
      </c>
      <c r="AH177" s="23">
        <v>16934682</v>
      </c>
      <c r="AI177" s="23">
        <v>57259000</v>
      </c>
      <c r="AJ177" s="23">
        <v>14785325</v>
      </c>
      <c r="AK177" s="23">
        <v>100190608</v>
      </c>
      <c r="AL177" s="23">
        <v>47383000</v>
      </c>
      <c r="AM177" s="23">
        <v>2539680</v>
      </c>
      <c r="AN177" s="23">
        <v>2542573</v>
      </c>
      <c r="AO177" s="23">
        <v>18263000</v>
      </c>
      <c r="AP177" s="23">
        <v>1559068</v>
      </c>
      <c r="AQ177" s="23">
        <v>13903539</v>
      </c>
      <c r="AR177" s="23">
        <v>18309000</v>
      </c>
      <c r="AS177" s="23">
        <v>3800000</v>
      </c>
      <c r="AT177" s="23">
        <v>204839600</v>
      </c>
      <c r="AU177" s="23">
        <v>18038000</v>
      </c>
      <c r="AV177" s="23">
        <v>26958470</v>
      </c>
      <c r="AW177" s="23">
        <v>2905000</v>
      </c>
      <c r="AX177" s="23">
        <v>7504400</v>
      </c>
      <c r="AY177" s="23">
        <v>109793489</v>
      </c>
      <c r="AZ177" s="23">
        <v>15345400</v>
      </c>
      <c r="BA177" s="23">
        <v>31117530</v>
      </c>
      <c r="BB177" s="23">
        <v>13696139</v>
      </c>
      <c r="BC177" s="23">
        <v>9502000</v>
      </c>
      <c r="BD177" s="23">
        <v>53152559</v>
      </c>
      <c r="BE177" s="23">
        <v>3667922</v>
      </c>
      <c r="BF177" s="23">
        <v>4031000</v>
      </c>
      <c r="BG177" s="23">
        <v>24599350</v>
      </c>
      <c r="BH177" s="23">
        <v>6072600</v>
      </c>
      <c r="BI177" s="23">
        <v>6852215</v>
      </c>
      <c r="BJ177" s="23">
        <v>32015000</v>
      </c>
    </row>
    <row r="178" spans="1:62" ht="12.75" hidden="1">
      <c r="A178" s="57" t="s">
        <v>262</v>
      </c>
      <c r="B178" s="18">
        <v>518649000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1000000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89781750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1875000</v>
      </c>
      <c r="AE178" s="18">
        <v>0</v>
      </c>
      <c r="AF178" s="18">
        <v>0</v>
      </c>
      <c r="AG178" s="18">
        <v>0</v>
      </c>
      <c r="AH178" s="18">
        <v>2149025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  <c r="AT178" s="18">
        <v>38022000</v>
      </c>
      <c r="AU178" s="18">
        <v>0</v>
      </c>
      <c r="AV178" s="18">
        <v>5258222</v>
      </c>
      <c r="AW178" s="18">
        <v>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</row>
    <row r="179" spans="1:62" ht="12.75" hidden="1">
      <c r="A179" s="57" t="s">
        <v>263</v>
      </c>
      <c r="B179" s="18">
        <v>644836502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83664080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3274517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  <c r="AT179" s="18">
        <v>24505864</v>
      </c>
      <c r="AU179" s="18">
        <v>0</v>
      </c>
      <c r="AV179" s="18">
        <v>0</v>
      </c>
      <c r="AW179" s="18">
        <v>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0</v>
      </c>
      <c r="BD179" s="18">
        <v>32789939</v>
      </c>
      <c r="BE179" s="18">
        <v>0</v>
      </c>
      <c r="BF179" s="18">
        <v>0</v>
      </c>
      <c r="BG179" s="18">
        <v>0</v>
      </c>
      <c r="BH179" s="18">
        <v>0</v>
      </c>
      <c r="BI179" s="18">
        <v>0</v>
      </c>
      <c r="BJ179" s="18">
        <v>1334460</v>
      </c>
    </row>
    <row r="180" spans="1:62" ht="12.75" hidden="1">
      <c r="A180" s="57" t="s">
        <v>264</v>
      </c>
      <c r="B180" s="18">
        <v>1190563000</v>
      </c>
      <c r="C180" s="18">
        <v>500000</v>
      </c>
      <c r="D180" s="18">
        <v>1157724</v>
      </c>
      <c r="E180" s="18">
        <v>0</v>
      </c>
      <c r="F180" s="18">
        <v>239016</v>
      </c>
      <c r="G180" s="18">
        <v>0</v>
      </c>
      <c r="H180" s="18">
        <v>0</v>
      </c>
      <c r="I180" s="18">
        <v>18753676</v>
      </c>
      <c r="J180" s="18">
        <v>3000000</v>
      </c>
      <c r="K180" s="18">
        <v>2650000</v>
      </c>
      <c r="L180" s="18">
        <v>70000</v>
      </c>
      <c r="M180" s="18">
        <v>744000</v>
      </c>
      <c r="N180" s="18">
        <v>49849760</v>
      </c>
      <c r="O180" s="18">
        <v>0</v>
      </c>
      <c r="P180" s="18">
        <v>0</v>
      </c>
      <c r="Q180" s="18">
        <v>20565996</v>
      </c>
      <c r="R180" s="18">
        <v>273316</v>
      </c>
      <c r="S180" s="18">
        <v>190000</v>
      </c>
      <c r="T180" s="18">
        <v>6071662</v>
      </c>
      <c r="U180" s="18">
        <v>2567682</v>
      </c>
      <c r="V180" s="18">
        <v>0</v>
      </c>
      <c r="W180" s="18">
        <v>0</v>
      </c>
      <c r="X180" s="18">
        <v>954020</v>
      </c>
      <c r="Y180" s="18">
        <v>521000</v>
      </c>
      <c r="Z180" s="18">
        <v>0</v>
      </c>
      <c r="AA180" s="18">
        <v>3000000</v>
      </c>
      <c r="AB180" s="18">
        <v>35990694</v>
      </c>
      <c r="AC180" s="18">
        <v>27104604</v>
      </c>
      <c r="AD180" s="18">
        <v>52400</v>
      </c>
      <c r="AE180" s="18">
        <v>0</v>
      </c>
      <c r="AF180" s="18">
        <v>1079520</v>
      </c>
      <c r="AG180" s="18">
        <v>1418964</v>
      </c>
      <c r="AH180" s="18">
        <v>6939705</v>
      </c>
      <c r="AI180" s="18">
        <v>0</v>
      </c>
      <c r="AJ180" s="18">
        <v>325837</v>
      </c>
      <c r="AK180" s="18">
        <v>0</v>
      </c>
      <c r="AL180" s="18">
        <v>0</v>
      </c>
      <c r="AM180" s="18">
        <v>0</v>
      </c>
      <c r="AN180" s="18">
        <v>0</v>
      </c>
      <c r="AO180" s="18">
        <v>360000</v>
      </c>
      <c r="AP180" s="18">
        <v>1125159</v>
      </c>
      <c r="AQ180" s="18">
        <v>1250004</v>
      </c>
      <c r="AR180" s="18">
        <v>1300000</v>
      </c>
      <c r="AS180" s="18">
        <v>0</v>
      </c>
      <c r="AT180" s="18">
        <v>140619462</v>
      </c>
      <c r="AU180" s="18">
        <v>0</v>
      </c>
      <c r="AV180" s="18">
        <v>343000</v>
      </c>
      <c r="AW180" s="18">
        <v>0</v>
      </c>
      <c r="AX180" s="18">
        <v>0</v>
      </c>
      <c r="AY180" s="18">
        <v>9528744</v>
      </c>
      <c r="AZ180" s="18">
        <v>0</v>
      </c>
      <c r="BA180" s="18">
        <v>13949064</v>
      </c>
      <c r="BB180" s="18">
        <v>800000</v>
      </c>
      <c r="BC180" s="18">
        <v>3761500</v>
      </c>
      <c r="BD180" s="18">
        <v>3389572</v>
      </c>
      <c r="BE180" s="18">
        <v>0</v>
      </c>
      <c r="BF180" s="18">
        <v>736000</v>
      </c>
      <c r="BG180" s="18">
        <v>897471</v>
      </c>
      <c r="BH180" s="18">
        <v>0</v>
      </c>
      <c r="BI180" s="18">
        <v>10000000</v>
      </c>
      <c r="BJ180" s="18">
        <v>3834521</v>
      </c>
    </row>
    <row r="181" spans="1:62" ht="12.75" hidden="1">
      <c r="A181" s="57" t="s">
        <v>265</v>
      </c>
      <c r="B181" s="18">
        <v>1427941027</v>
      </c>
      <c r="C181" s="18">
        <v>143539</v>
      </c>
      <c r="D181" s="18">
        <v>500320</v>
      </c>
      <c r="E181" s="18">
        <v>121000</v>
      </c>
      <c r="F181" s="18">
        <v>305455</v>
      </c>
      <c r="G181" s="18">
        <v>60060</v>
      </c>
      <c r="H181" s="18">
        <v>5398049</v>
      </c>
      <c r="I181" s="18">
        <v>18951934</v>
      </c>
      <c r="J181" s="18">
        <v>1750000</v>
      </c>
      <c r="K181" s="18">
        <v>4759799</v>
      </c>
      <c r="L181" s="18">
        <v>635126</v>
      </c>
      <c r="M181" s="18">
        <v>264000</v>
      </c>
      <c r="N181" s="18">
        <v>69489091</v>
      </c>
      <c r="O181" s="18">
        <v>140000</v>
      </c>
      <c r="P181" s="18">
        <v>175000</v>
      </c>
      <c r="Q181" s="18">
        <v>13284198</v>
      </c>
      <c r="R181" s="18">
        <v>418764</v>
      </c>
      <c r="S181" s="18">
        <v>180000</v>
      </c>
      <c r="T181" s="18">
        <v>6392484</v>
      </c>
      <c r="U181" s="18">
        <v>487152</v>
      </c>
      <c r="V181" s="18">
        <v>120000</v>
      </c>
      <c r="W181" s="18">
        <v>60000</v>
      </c>
      <c r="X181" s="18">
        <v>790394</v>
      </c>
      <c r="Y181" s="18">
        <v>4000</v>
      </c>
      <c r="Z181" s="18">
        <v>0</v>
      </c>
      <c r="AA181" s="18">
        <v>1364000</v>
      </c>
      <c r="AB181" s="18">
        <v>999650</v>
      </c>
      <c r="AC181" s="18">
        <v>27104605</v>
      </c>
      <c r="AD181" s="18">
        <v>101000</v>
      </c>
      <c r="AE181" s="18">
        <v>0</v>
      </c>
      <c r="AF181" s="18">
        <v>3685683</v>
      </c>
      <c r="AG181" s="18">
        <v>150000</v>
      </c>
      <c r="AH181" s="18">
        <v>1175216</v>
      </c>
      <c r="AI181" s="18">
        <v>650000</v>
      </c>
      <c r="AJ181" s="18">
        <v>19468</v>
      </c>
      <c r="AK181" s="18">
        <v>160000</v>
      </c>
      <c r="AL181" s="18">
        <v>0</v>
      </c>
      <c r="AM181" s="18">
        <v>106000</v>
      </c>
      <c r="AN181" s="18">
        <v>0</v>
      </c>
      <c r="AO181" s="18">
        <v>150000</v>
      </c>
      <c r="AP181" s="18">
        <v>250000</v>
      </c>
      <c r="AQ181" s="18">
        <v>441991</v>
      </c>
      <c r="AR181" s="18">
        <v>317000</v>
      </c>
      <c r="AS181" s="18">
        <v>0</v>
      </c>
      <c r="AT181" s="18">
        <v>79806300</v>
      </c>
      <c r="AU181" s="18">
        <v>35595</v>
      </c>
      <c r="AV181" s="18">
        <v>755640</v>
      </c>
      <c r="AW181" s="18">
        <v>0</v>
      </c>
      <c r="AX181" s="18">
        <v>83000</v>
      </c>
      <c r="AY181" s="18">
        <v>16655926</v>
      </c>
      <c r="AZ181" s="18">
        <v>0</v>
      </c>
      <c r="BA181" s="18">
        <v>26032509</v>
      </c>
      <c r="BB181" s="18">
        <v>50000</v>
      </c>
      <c r="BC181" s="18">
        <v>3058000</v>
      </c>
      <c r="BD181" s="18">
        <v>10678680</v>
      </c>
      <c r="BE181" s="18">
        <v>377000</v>
      </c>
      <c r="BF181" s="18">
        <v>150539</v>
      </c>
      <c r="BG181" s="18">
        <v>1536385</v>
      </c>
      <c r="BH181" s="18">
        <v>0</v>
      </c>
      <c r="BI181" s="18">
        <v>900000</v>
      </c>
      <c r="BJ181" s="18">
        <v>2278389</v>
      </c>
    </row>
    <row r="182" spans="1:62" ht="12.75" hidden="1">
      <c r="A182" s="57" t="s">
        <v>266</v>
      </c>
      <c r="B182" s="18">
        <v>6170329148</v>
      </c>
      <c r="C182" s="18">
        <v>1610000</v>
      </c>
      <c r="D182" s="18">
        <v>28000000</v>
      </c>
      <c r="E182" s="18">
        <v>3176419</v>
      </c>
      <c r="F182" s="18">
        <v>7671060</v>
      </c>
      <c r="G182" s="18">
        <v>2309250</v>
      </c>
      <c r="H182" s="18">
        <v>127842805</v>
      </c>
      <c r="I182" s="18">
        <v>81444406</v>
      </c>
      <c r="J182" s="18">
        <v>33000000</v>
      </c>
      <c r="K182" s="18">
        <v>78129034</v>
      </c>
      <c r="L182" s="18">
        <v>29997000</v>
      </c>
      <c r="M182" s="18">
        <v>3350000</v>
      </c>
      <c r="N182" s="18">
        <v>1269085132</v>
      </c>
      <c r="O182" s="18">
        <v>3500000</v>
      </c>
      <c r="P182" s="18">
        <v>3005720</v>
      </c>
      <c r="Q182" s="18">
        <v>442575000</v>
      </c>
      <c r="R182" s="18">
        <v>145102000</v>
      </c>
      <c r="S182" s="18">
        <v>2170998</v>
      </c>
      <c r="T182" s="18">
        <v>56275880</v>
      </c>
      <c r="U182" s="18">
        <v>31405624</v>
      </c>
      <c r="V182" s="18">
        <v>13350985</v>
      </c>
      <c r="W182" s="18">
        <v>332818000</v>
      </c>
      <c r="X182" s="18">
        <v>24178886</v>
      </c>
      <c r="Y182" s="18">
        <v>18593000</v>
      </c>
      <c r="Z182" s="18">
        <v>8392000</v>
      </c>
      <c r="AA182" s="18">
        <v>23916000</v>
      </c>
      <c r="AB182" s="18">
        <v>68841491</v>
      </c>
      <c r="AC182" s="18">
        <v>1169587387</v>
      </c>
      <c r="AD182" s="18">
        <v>21559589</v>
      </c>
      <c r="AE182" s="18">
        <v>18872000</v>
      </c>
      <c r="AF182" s="18">
        <v>30208776</v>
      </c>
      <c r="AG182" s="18">
        <v>33069977</v>
      </c>
      <c r="AH182" s="18">
        <v>60245893</v>
      </c>
      <c r="AI182" s="18">
        <v>63000000</v>
      </c>
      <c r="AJ182" s="18">
        <v>14255951</v>
      </c>
      <c r="AK182" s="18">
        <v>890297375</v>
      </c>
      <c r="AL182" s="18">
        <v>70307000</v>
      </c>
      <c r="AM182" s="18">
        <v>15482000</v>
      </c>
      <c r="AN182" s="18">
        <v>52111111</v>
      </c>
      <c r="AO182" s="18">
        <v>26190038</v>
      </c>
      <c r="AP182" s="18">
        <v>1736330</v>
      </c>
      <c r="AQ182" s="18">
        <v>45383151</v>
      </c>
      <c r="AR182" s="18">
        <v>82458000</v>
      </c>
      <c r="AS182" s="18">
        <v>4240000</v>
      </c>
      <c r="AT182" s="18">
        <v>304408666</v>
      </c>
      <c r="AU182" s="18">
        <v>0</v>
      </c>
      <c r="AV182" s="18">
        <v>31618000</v>
      </c>
      <c r="AW182" s="18">
        <v>59534000</v>
      </c>
      <c r="AX182" s="18">
        <v>13530136</v>
      </c>
      <c r="AY182" s="18">
        <v>22490000</v>
      </c>
      <c r="AZ182" s="18">
        <v>49000000</v>
      </c>
      <c r="BA182" s="18">
        <v>144433027</v>
      </c>
      <c r="BB182" s="18">
        <v>8857000</v>
      </c>
      <c r="BC182" s="18">
        <v>12402431</v>
      </c>
      <c r="BD182" s="18">
        <v>78321085</v>
      </c>
      <c r="BE182" s="18">
        <v>1097000</v>
      </c>
      <c r="BF182" s="18">
        <v>6210972</v>
      </c>
      <c r="BG182" s="18">
        <v>16277974</v>
      </c>
      <c r="BH182" s="18">
        <v>10071820</v>
      </c>
      <c r="BI182" s="18">
        <v>13884015</v>
      </c>
      <c r="BJ182" s="18">
        <v>32440623</v>
      </c>
    </row>
    <row r="183" spans="1:62" ht="12.75" hidden="1">
      <c r="A183" s="57" t="s">
        <v>267</v>
      </c>
      <c r="B183" s="18">
        <v>23953503370</v>
      </c>
      <c r="C183" s="18">
        <v>3366048</v>
      </c>
      <c r="D183" s="18">
        <v>87438958</v>
      </c>
      <c r="E183" s="18">
        <v>8657557</v>
      </c>
      <c r="F183" s="18">
        <v>48847570</v>
      </c>
      <c r="G183" s="18">
        <v>4762513</v>
      </c>
      <c r="H183" s="18">
        <v>520918987</v>
      </c>
      <c r="I183" s="18">
        <v>418447855</v>
      </c>
      <c r="J183" s="18">
        <v>35420000</v>
      </c>
      <c r="K183" s="18">
        <v>224815026</v>
      </c>
      <c r="L183" s="18">
        <v>78159000</v>
      </c>
      <c r="M183" s="18">
        <v>2027000</v>
      </c>
      <c r="N183" s="18">
        <v>3488731916</v>
      </c>
      <c r="O183" s="18">
        <v>13526188</v>
      </c>
      <c r="P183" s="18">
        <v>16226500</v>
      </c>
      <c r="Q183" s="18">
        <v>165263580</v>
      </c>
      <c r="R183" s="18">
        <v>458777849</v>
      </c>
      <c r="S183" s="18">
        <v>8527236</v>
      </c>
      <c r="T183" s="18">
        <v>276681877</v>
      </c>
      <c r="U183" s="18">
        <v>33344476</v>
      </c>
      <c r="V183" s="18">
        <v>14436247</v>
      </c>
      <c r="W183" s="18">
        <v>199685350</v>
      </c>
      <c r="X183" s="18">
        <v>187296264</v>
      </c>
      <c r="Y183" s="18">
        <v>38730680</v>
      </c>
      <c r="Z183" s="18">
        <v>13895691</v>
      </c>
      <c r="AA183" s="18">
        <v>109199000</v>
      </c>
      <c r="AB183" s="18">
        <v>63875808</v>
      </c>
      <c r="AC183" s="18">
        <v>1255929501</v>
      </c>
      <c r="AD183" s="18">
        <v>35400743</v>
      </c>
      <c r="AE183" s="18">
        <v>12311458</v>
      </c>
      <c r="AF183" s="18">
        <v>21539683</v>
      </c>
      <c r="AG183" s="18">
        <v>39192916</v>
      </c>
      <c r="AH183" s="18">
        <v>75239769</v>
      </c>
      <c r="AI183" s="18">
        <v>317090396</v>
      </c>
      <c r="AJ183" s="18">
        <v>22391093</v>
      </c>
      <c r="AK183" s="18">
        <v>179016218</v>
      </c>
      <c r="AL183" s="18">
        <v>32826406</v>
      </c>
      <c r="AM183" s="18">
        <v>26008395</v>
      </c>
      <c r="AN183" s="18">
        <v>38021215</v>
      </c>
      <c r="AO183" s="18">
        <v>13057000</v>
      </c>
      <c r="AP183" s="18">
        <v>1474500</v>
      </c>
      <c r="AQ183" s="18">
        <v>38606713</v>
      </c>
      <c r="AR183" s="18">
        <v>54058000</v>
      </c>
      <c r="AS183" s="18">
        <v>6395000</v>
      </c>
      <c r="AT183" s="18">
        <v>2214382000</v>
      </c>
      <c r="AU183" s="18">
        <v>2513601</v>
      </c>
      <c r="AV183" s="18">
        <v>117825590</v>
      </c>
      <c r="AW183" s="18">
        <v>42603000</v>
      </c>
      <c r="AX183" s="18">
        <v>24389385</v>
      </c>
      <c r="AY183" s="18">
        <v>96397910</v>
      </c>
      <c r="AZ183" s="18">
        <v>57626663</v>
      </c>
      <c r="BA183" s="18">
        <v>1056697407</v>
      </c>
      <c r="BB183" s="18">
        <v>10289373</v>
      </c>
      <c r="BC183" s="18">
        <v>14607812</v>
      </c>
      <c r="BD183" s="18">
        <v>206395567</v>
      </c>
      <c r="BE183" s="18">
        <v>10158000</v>
      </c>
      <c r="BF183" s="18">
        <v>19443518</v>
      </c>
      <c r="BG183" s="18">
        <v>221892373</v>
      </c>
      <c r="BH183" s="18">
        <v>18332211</v>
      </c>
      <c r="BI183" s="18">
        <v>13992654</v>
      </c>
      <c r="BJ183" s="18">
        <v>66697000</v>
      </c>
    </row>
    <row r="184" spans="1:62" ht="12.75" hidden="1">
      <c r="A184" s="57" t="s">
        <v>268</v>
      </c>
      <c r="B184" s="18">
        <v>-897557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2000</v>
      </c>
      <c r="S184" s="18">
        <v>0</v>
      </c>
      <c r="T184" s="18">
        <v>584425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225000000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  <c r="AT184" s="18">
        <v>230000</v>
      </c>
      <c r="AU184" s="18">
        <v>0</v>
      </c>
      <c r="AV184" s="18">
        <v>-3000</v>
      </c>
      <c r="AW184" s="18">
        <v>0</v>
      </c>
      <c r="AX184" s="18">
        <v>0</v>
      </c>
      <c r="AY184" s="18">
        <v>41250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8">
        <v>0</v>
      </c>
    </row>
    <row r="185" spans="1:62" ht="12.75" hidden="1">
      <c r="A185" s="57" t="s">
        <v>269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  <c r="AT185" s="18">
        <v>1115000</v>
      </c>
      <c r="AU185" s="18">
        <v>0</v>
      </c>
      <c r="AV185" s="18">
        <v>0</v>
      </c>
      <c r="AW185" s="18">
        <v>0</v>
      </c>
      <c r="AX185" s="18">
        <v>0</v>
      </c>
      <c r="AY185" s="18">
        <v>0</v>
      </c>
      <c r="AZ185" s="18">
        <v>0</v>
      </c>
      <c r="BA185" s="18">
        <v>14500000</v>
      </c>
      <c r="BB185" s="18">
        <v>0</v>
      </c>
      <c r="BC185" s="18">
        <v>0</v>
      </c>
      <c r="BD185" s="18">
        <v>110671930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</row>
    <row r="186" spans="1:62" ht="12.75" hidden="1">
      <c r="A186" s="57" t="s">
        <v>270</v>
      </c>
      <c r="B186" s="18">
        <v>36251464944</v>
      </c>
      <c r="C186" s="18">
        <v>164237467</v>
      </c>
      <c r="D186" s="18">
        <v>832658540</v>
      </c>
      <c r="E186" s="18">
        <v>365495000</v>
      </c>
      <c r="F186" s="18">
        <v>269305777</v>
      </c>
      <c r="G186" s="18">
        <v>165903555</v>
      </c>
      <c r="H186" s="18">
        <v>931489000</v>
      </c>
      <c r="I186" s="18">
        <v>2648760069</v>
      </c>
      <c r="J186" s="18">
        <v>225350000</v>
      </c>
      <c r="K186" s="18">
        <v>866496766</v>
      </c>
      <c r="L186" s="18">
        <v>54879000</v>
      </c>
      <c r="M186" s="18">
        <v>109720000</v>
      </c>
      <c r="N186" s="18">
        <v>8061779420</v>
      </c>
      <c r="O186" s="18">
        <v>124815000</v>
      </c>
      <c r="P186" s="18">
        <v>160074720</v>
      </c>
      <c r="Q186" s="18">
        <v>1531475212</v>
      </c>
      <c r="R186" s="18">
        <v>1162678338</v>
      </c>
      <c r="S186" s="18">
        <v>311285918</v>
      </c>
      <c r="T186" s="18">
        <v>661100796</v>
      </c>
      <c r="U186" s="18">
        <v>322165779</v>
      </c>
      <c r="V186" s="18">
        <v>174913020</v>
      </c>
      <c r="W186" s="18">
        <v>2335774000</v>
      </c>
      <c r="X186" s="18">
        <v>180151097</v>
      </c>
      <c r="Y186" s="18">
        <v>472068000</v>
      </c>
      <c r="Z186" s="18">
        <v>212079000</v>
      </c>
      <c r="AA186" s="18">
        <v>501297000</v>
      </c>
      <c r="AB186" s="18">
        <v>1965879622</v>
      </c>
      <c r="AC186" s="18">
        <v>5536628751</v>
      </c>
      <c r="AD186" s="18">
        <v>148741100</v>
      </c>
      <c r="AE186" s="18">
        <v>290450000</v>
      </c>
      <c r="AF186" s="18">
        <v>382659432</v>
      </c>
      <c r="AG186" s="18">
        <v>196395200</v>
      </c>
      <c r="AH186" s="18">
        <v>388008264</v>
      </c>
      <c r="AI186" s="18">
        <v>2072427000</v>
      </c>
      <c r="AJ186" s="18">
        <v>312201409</v>
      </c>
      <c r="AK186" s="18">
        <v>1382216000</v>
      </c>
      <c r="AL186" s="18">
        <v>3184829400</v>
      </c>
      <c r="AM186" s="18">
        <v>475300000</v>
      </c>
      <c r="AN186" s="18">
        <v>248724000</v>
      </c>
      <c r="AO186" s="18">
        <v>138328038</v>
      </c>
      <c r="AP186" s="18">
        <v>123246933</v>
      </c>
      <c r="AQ186" s="18">
        <v>396578546</v>
      </c>
      <c r="AR186" s="18">
        <v>1431634000</v>
      </c>
      <c r="AS186" s="18">
        <v>71786000</v>
      </c>
      <c r="AT186" s="18">
        <v>4034243417</v>
      </c>
      <c r="AU186" s="18">
        <v>92187000</v>
      </c>
      <c r="AV186" s="18">
        <v>609132000</v>
      </c>
      <c r="AW186" s="18">
        <v>289210000</v>
      </c>
      <c r="AX186" s="18">
        <v>317925510</v>
      </c>
      <c r="AY186" s="18">
        <v>2559706000</v>
      </c>
      <c r="AZ186" s="18">
        <v>415459000</v>
      </c>
      <c r="BA186" s="18">
        <v>1469526422</v>
      </c>
      <c r="BB186" s="18">
        <v>344950000</v>
      </c>
      <c r="BC186" s="18">
        <v>205073198</v>
      </c>
      <c r="BD186" s="18">
        <v>1575254010</v>
      </c>
      <c r="BE186" s="18">
        <v>209872000</v>
      </c>
      <c r="BF186" s="18">
        <v>117726702</v>
      </c>
      <c r="BG186" s="18">
        <v>600433601</v>
      </c>
      <c r="BH186" s="18">
        <v>281807667</v>
      </c>
      <c r="BI186" s="18">
        <v>643780624</v>
      </c>
      <c r="BJ186" s="18">
        <v>1630578292</v>
      </c>
    </row>
    <row r="187" spans="1:62" ht="12.75" hidden="1">
      <c r="A187" s="57" t="s">
        <v>271</v>
      </c>
      <c r="B187" s="18">
        <v>12756504147</v>
      </c>
      <c r="C187" s="18">
        <v>8369000</v>
      </c>
      <c r="D187" s="18">
        <v>163700928</v>
      </c>
      <c r="E187" s="18">
        <v>102490832</v>
      </c>
      <c r="F187" s="18">
        <v>66841800</v>
      </c>
      <c r="G187" s="18">
        <v>43563250</v>
      </c>
      <c r="H187" s="18">
        <v>288301075</v>
      </c>
      <c r="I187" s="18">
        <v>324931483</v>
      </c>
      <c r="J187" s="18">
        <v>46841000</v>
      </c>
      <c r="K187" s="18">
        <v>134984891</v>
      </c>
      <c r="L187" s="18">
        <v>36180000</v>
      </c>
      <c r="M187" s="18">
        <v>7360000</v>
      </c>
      <c r="N187" s="18">
        <v>3133299026</v>
      </c>
      <c r="O187" s="18">
        <v>20500000</v>
      </c>
      <c r="P187" s="18">
        <v>45730720</v>
      </c>
      <c r="Q187" s="18">
        <v>594081000</v>
      </c>
      <c r="R187" s="18">
        <v>312569000</v>
      </c>
      <c r="S187" s="18">
        <v>146670998</v>
      </c>
      <c r="T187" s="18">
        <v>67086283</v>
      </c>
      <c r="U187" s="18">
        <v>93004559</v>
      </c>
      <c r="V187" s="18">
        <v>39138452</v>
      </c>
      <c r="W187" s="18">
        <v>388114000</v>
      </c>
      <c r="X187" s="18">
        <v>66091600</v>
      </c>
      <c r="Y187" s="18">
        <v>273904000</v>
      </c>
      <c r="Z187" s="18">
        <v>57755000</v>
      </c>
      <c r="AA187" s="18">
        <v>56619000</v>
      </c>
      <c r="AB187" s="18">
        <v>127332509</v>
      </c>
      <c r="AC187" s="18">
        <v>1598941651</v>
      </c>
      <c r="AD187" s="18">
        <v>38454202</v>
      </c>
      <c r="AE187" s="18">
        <v>62330000</v>
      </c>
      <c r="AF187" s="18">
        <v>43208776</v>
      </c>
      <c r="AG187" s="18">
        <v>33458687</v>
      </c>
      <c r="AH187" s="18">
        <v>93872513</v>
      </c>
      <c r="AI187" s="18">
        <v>131500000</v>
      </c>
      <c r="AJ187" s="18">
        <v>34655314</v>
      </c>
      <c r="AK187" s="18">
        <v>899676637</v>
      </c>
      <c r="AL187" s="18">
        <v>119459932</v>
      </c>
      <c r="AM187" s="18">
        <v>107840000</v>
      </c>
      <c r="AN187" s="18">
        <v>73293111</v>
      </c>
      <c r="AO187" s="18">
        <v>26273038</v>
      </c>
      <c r="AP187" s="18">
        <v>14482930</v>
      </c>
      <c r="AQ187" s="18">
        <v>74865674</v>
      </c>
      <c r="AR187" s="18">
        <v>107812000</v>
      </c>
      <c r="AS187" s="18">
        <v>12314000</v>
      </c>
      <c r="AT187" s="18">
        <v>817367878</v>
      </c>
      <c r="AU187" s="18">
        <v>672000</v>
      </c>
      <c r="AV187" s="18">
        <v>87239000</v>
      </c>
      <c r="AW187" s="18">
        <v>97360000</v>
      </c>
      <c r="AX187" s="18">
        <v>15128947</v>
      </c>
      <c r="AY187" s="18">
        <v>375945000</v>
      </c>
      <c r="AZ187" s="18">
        <v>122868000</v>
      </c>
      <c r="BA187" s="18">
        <v>425229220</v>
      </c>
      <c r="BB187" s="18">
        <v>88829000</v>
      </c>
      <c r="BC187" s="18">
        <v>84105519</v>
      </c>
      <c r="BD187" s="18">
        <v>118220626</v>
      </c>
      <c r="BE187" s="18">
        <v>35909000</v>
      </c>
      <c r="BF187" s="18">
        <v>30172126</v>
      </c>
      <c r="BG187" s="18">
        <v>73607253</v>
      </c>
      <c r="BH187" s="18">
        <v>54655327</v>
      </c>
      <c r="BI187" s="18">
        <v>73912895</v>
      </c>
      <c r="BJ187" s="18">
        <v>91002047</v>
      </c>
    </row>
    <row r="188" spans="1:62" ht="12.75" hidden="1">
      <c r="A188" s="57" t="s">
        <v>272</v>
      </c>
      <c r="B188" s="18">
        <v>8496490097</v>
      </c>
      <c r="C188" s="18">
        <v>8842279</v>
      </c>
      <c r="D188" s="18">
        <v>39657722</v>
      </c>
      <c r="E188" s="18">
        <v>4500000</v>
      </c>
      <c r="F188" s="18">
        <v>21669040</v>
      </c>
      <c r="G188" s="18">
        <v>2131500</v>
      </c>
      <c r="H188" s="18">
        <v>150931835</v>
      </c>
      <c r="I188" s="18">
        <v>127810214</v>
      </c>
      <c r="J188" s="18">
        <v>7000000</v>
      </c>
      <c r="K188" s="18">
        <v>32459455</v>
      </c>
      <c r="L188" s="18">
        <v>23236000</v>
      </c>
      <c r="M188" s="18">
        <v>1844000</v>
      </c>
      <c r="N188" s="18">
        <v>1378121655</v>
      </c>
      <c r="O188" s="18">
        <v>4791000</v>
      </c>
      <c r="P188" s="18">
        <v>1500000</v>
      </c>
      <c r="Q188" s="18">
        <v>119696788</v>
      </c>
      <c r="R188" s="18">
        <v>141973458</v>
      </c>
      <c r="S188" s="18">
        <v>8417097</v>
      </c>
      <c r="T188" s="18">
        <v>38899475</v>
      </c>
      <c r="U188" s="18">
        <v>29852167</v>
      </c>
      <c r="V188" s="18">
        <v>5351290</v>
      </c>
      <c r="W188" s="18">
        <v>134300000</v>
      </c>
      <c r="X188" s="18">
        <v>41329020</v>
      </c>
      <c r="Y188" s="18">
        <v>16547000</v>
      </c>
      <c r="Z188" s="18">
        <v>16900000</v>
      </c>
      <c r="AA188" s="18">
        <v>25150000</v>
      </c>
      <c r="AB188" s="18">
        <v>10302216</v>
      </c>
      <c r="AC188" s="18">
        <v>143539649</v>
      </c>
      <c r="AD188" s="18">
        <v>18811351</v>
      </c>
      <c r="AE188" s="18">
        <v>14022000</v>
      </c>
      <c r="AF188" s="18">
        <v>33925000</v>
      </c>
      <c r="AG188" s="18">
        <v>-4596244</v>
      </c>
      <c r="AH188" s="18">
        <v>51094103</v>
      </c>
      <c r="AI188" s="18">
        <v>77362000</v>
      </c>
      <c r="AJ188" s="18">
        <v>19257888</v>
      </c>
      <c r="AK188" s="18">
        <v>104525582</v>
      </c>
      <c r="AL188" s="18">
        <v>89000000</v>
      </c>
      <c r="AM188" s="18">
        <v>9658000</v>
      </c>
      <c r="AN188" s="18">
        <v>18045111</v>
      </c>
      <c r="AO188" s="18">
        <v>6500000</v>
      </c>
      <c r="AP188" s="18">
        <v>9968575</v>
      </c>
      <c r="AQ188" s="18">
        <v>19501535</v>
      </c>
      <c r="AR188" s="18">
        <v>102084000</v>
      </c>
      <c r="AS188" s="18">
        <v>9540000</v>
      </c>
      <c r="AT188" s="18">
        <v>595404965</v>
      </c>
      <c r="AU188" s="18">
        <v>0</v>
      </c>
      <c r="AV188" s="18">
        <v>44142000</v>
      </c>
      <c r="AW188" s="18">
        <v>28192000</v>
      </c>
      <c r="AX188" s="18">
        <v>19329772</v>
      </c>
      <c r="AY188" s="18">
        <v>147365000</v>
      </c>
      <c r="AZ188" s="18">
        <v>15045000</v>
      </c>
      <c r="BA188" s="18">
        <v>226833578</v>
      </c>
      <c r="BB188" s="18">
        <v>30893000</v>
      </c>
      <c r="BC188" s="18">
        <v>37221204</v>
      </c>
      <c r="BD188" s="18">
        <v>67004857</v>
      </c>
      <c r="BE188" s="18">
        <v>18495000</v>
      </c>
      <c r="BF188" s="18">
        <v>8591002</v>
      </c>
      <c r="BG188" s="18">
        <v>43218576</v>
      </c>
      <c r="BH188" s="18">
        <v>4861869</v>
      </c>
      <c r="BI188" s="18">
        <v>16968772</v>
      </c>
      <c r="BJ188" s="18">
        <v>58662287</v>
      </c>
    </row>
    <row r="189" spans="1:62" ht="12.75" hidden="1">
      <c r="A189" s="57" t="s">
        <v>273</v>
      </c>
      <c r="B189" s="18">
        <v>6392131041</v>
      </c>
      <c r="C189" s="18">
        <v>6759000</v>
      </c>
      <c r="D189" s="18">
        <v>135700928</v>
      </c>
      <c r="E189" s="18">
        <v>99314413</v>
      </c>
      <c r="F189" s="18">
        <v>59055200</v>
      </c>
      <c r="G189" s="18">
        <v>41254000</v>
      </c>
      <c r="H189" s="18">
        <v>171518860</v>
      </c>
      <c r="I189" s="18">
        <v>234570155</v>
      </c>
      <c r="J189" s="18">
        <v>13841000</v>
      </c>
      <c r="K189" s="18">
        <v>26925997</v>
      </c>
      <c r="L189" s="18">
        <v>6183000</v>
      </c>
      <c r="M189" s="18">
        <v>4010000</v>
      </c>
      <c r="N189" s="18">
        <v>1131776000</v>
      </c>
      <c r="O189" s="18">
        <v>17000000</v>
      </c>
      <c r="P189" s="18">
        <v>42600000</v>
      </c>
      <c r="Q189" s="18">
        <v>148467000</v>
      </c>
      <c r="R189" s="18">
        <v>128403000</v>
      </c>
      <c r="S189" s="18">
        <v>144372000</v>
      </c>
      <c r="T189" s="18">
        <v>9487033</v>
      </c>
      <c r="U189" s="18">
        <v>61598935</v>
      </c>
      <c r="V189" s="18">
        <v>25787467</v>
      </c>
      <c r="W189" s="18">
        <v>47030000</v>
      </c>
      <c r="X189" s="18">
        <v>38534714</v>
      </c>
      <c r="Y189" s="18">
        <v>252660000</v>
      </c>
      <c r="Z189" s="18">
        <v>49363000</v>
      </c>
      <c r="AA189" s="18">
        <v>30903000</v>
      </c>
      <c r="AB189" s="18">
        <v>58491018</v>
      </c>
      <c r="AC189" s="18">
        <v>429354264</v>
      </c>
      <c r="AD189" s="18">
        <v>16894613</v>
      </c>
      <c r="AE189" s="18">
        <v>43458000</v>
      </c>
      <c r="AF189" s="18">
        <v>13000000</v>
      </c>
      <c r="AG189" s="18">
        <v>0</v>
      </c>
      <c r="AH189" s="18">
        <v>33626620</v>
      </c>
      <c r="AI189" s="18">
        <v>60000000</v>
      </c>
      <c r="AJ189" s="18">
        <v>20399363</v>
      </c>
      <c r="AK189" s="18">
        <v>8200212</v>
      </c>
      <c r="AL189" s="18">
        <v>48852932</v>
      </c>
      <c r="AM189" s="18">
        <v>92358000</v>
      </c>
      <c r="AN189" s="18">
        <v>21182000</v>
      </c>
      <c r="AO189" s="18">
        <v>83000</v>
      </c>
      <c r="AP189" s="18">
        <v>12741000</v>
      </c>
      <c r="AQ189" s="18">
        <v>29482523</v>
      </c>
      <c r="AR189" s="18">
        <v>25289000</v>
      </c>
      <c r="AS189" s="18">
        <v>8074000</v>
      </c>
      <c r="AT189" s="18">
        <v>435722882</v>
      </c>
      <c r="AU189" s="18">
        <v>672000</v>
      </c>
      <c r="AV189" s="18">
        <v>52605000</v>
      </c>
      <c r="AW189" s="18">
        <v>37509000</v>
      </c>
      <c r="AX189" s="18">
        <v>1503000</v>
      </c>
      <c r="AY189" s="18">
        <v>344782000</v>
      </c>
      <c r="AZ189" s="18">
        <v>73868000</v>
      </c>
      <c r="BA189" s="18">
        <v>280890262</v>
      </c>
      <c r="BB189" s="18">
        <v>79972000</v>
      </c>
      <c r="BC189" s="18">
        <v>71703088</v>
      </c>
      <c r="BD189" s="18">
        <v>33636124</v>
      </c>
      <c r="BE189" s="18">
        <v>34812000</v>
      </c>
      <c r="BF189" s="18">
        <v>23961154</v>
      </c>
      <c r="BG189" s="18">
        <v>56924035</v>
      </c>
      <c r="BH189" s="18">
        <v>44583507</v>
      </c>
      <c r="BI189" s="18">
        <v>60028880</v>
      </c>
      <c r="BJ189" s="18">
        <v>58212000</v>
      </c>
    </row>
    <row r="190" spans="1:62" ht="12.75" hidden="1">
      <c r="A190" s="57" t="s">
        <v>274</v>
      </c>
      <c r="B190" s="18">
        <v>6073231442</v>
      </c>
      <c r="C190" s="18">
        <v>1610000</v>
      </c>
      <c r="D190" s="18">
        <v>28000000</v>
      </c>
      <c r="E190" s="18">
        <v>3176419</v>
      </c>
      <c r="F190" s="18">
        <v>7670000</v>
      </c>
      <c r="G190" s="18">
        <v>2309250</v>
      </c>
      <c r="H190" s="18">
        <v>114198165</v>
      </c>
      <c r="I190" s="18">
        <v>81308328</v>
      </c>
      <c r="J190" s="18">
        <v>33000000</v>
      </c>
      <c r="K190" s="18">
        <v>78129034</v>
      </c>
      <c r="L190" s="18">
        <v>29997000</v>
      </c>
      <c r="M190" s="18">
        <v>3350000</v>
      </c>
      <c r="N190" s="18">
        <v>1259630020</v>
      </c>
      <c r="O190" s="18">
        <v>3500000</v>
      </c>
      <c r="P190" s="18">
        <v>3005720</v>
      </c>
      <c r="Q190" s="18">
        <v>442575000</v>
      </c>
      <c r="R190" s="18">
        <v>145088000</v>
      </c>
      <c r="S190" s="18">
        <v>2170998</v>
      </c>
      <c r="T190" s="18">
        <v>56275880</v>
      </c>
      <c r="U190" s="18">
        <v>31405624</v>
      </c>
      <c r="V190" s="18">
        <v>13350985</v>
      </c>
      <c r="W190" s="18">
        <v>332818000</v>
      </c>
      <c r="X190" s="18">
        <v>23706886</v>
      </c>
      <c r="Y190" s="18">
        <v>18593000</v>
      </c>
      <c r="Z190" s="18">
        <v>8392000</v>
      </c>
      <c r="AA190" s="18">
        <v>23916000</v>
      </c>
      <c r="AB190" s="18">
        <v>68841491</v>
      </c>
      <c r="AC190" s="18">
        <v>1169587387</v>
      </c>
      <c r="AD190" s="18">
        <v>21559589</v>
      </c>
      <c r="AE190" s="18">
        <v>18872000</v>
      </c>
      <c r="AF190" s="18">
        <v>30208776</v>
      </c>
      <c r="AG190" s="18">
        <v>33069977</v>
      </c>
      <c r="AH190" s="18">
        <v>60245893</v>
      </c>
      <c r="AI190" s="18">
        <v>63000000</v>
      </c>
      <c r="AJ190" s="18">
        <v>14255951</v>
      </c>
      <c r="AK190" s="18">
        <v>890297375</v>
      </c>
      <c r="AL190" s="18">
        <v>67107000</v>
      </c>
      <c r="AM190" s="18">
        <v>15482000</v>
      </c>
      <c r="AN190" s="18">
        <v>52111111</v>
      </c>
      <c r="AO190" s="18">
        <v>26190038</v>
      </c>
      <c r="AP190" s="18">
        <v>1736330</v>
      </c>
      <c r="AQ190" s="18">
        <v>45383151</v>
      </c>
      <c r="AR190" s="18">
        <v>82458000</v>
      </c>
      <c r="AS190" s="18">
        <v>4240000</v>
      </c>
      <c r="AT190" s="18">
        <v>304266056</v>
      </c>
      <c r="AU190" s="18">
        <v>0</v>
      </c>
      <c r="AV190" s="18">
        <v>30166000</v>
      </c>
      <c r="AW190" s="18">
        <v>59534000</v>
      </c>
      <c r="AX190" s="18">
        <v>13530136</v>
      </c>
      <c r="AY190" s="18">
        <v>22177000</v>
      </c>
      <c r="AZ190" s="18">
        <v>49000000</v>
      </c>
      <c r="BA190" s="18">
        <v>139577618</v>
      </c>
      <c r="BB190" s="18">
        <v>8857000</v>
      </c>
      <c r="BC190" s="18">
        <v>12402431</v>
      </c>
      <c r="BD190" s="18">
        <v>78321085</v>
      </c>
      <c r="BE190" s="18">
        <v>1097000</v>
      </c>
      <c r="BF190" s="18">
        <v>6210972</v>
      </c>
      <c r="BG190" s="18">
        <v>16277974</v>
      </c>
      <c r="BH190" s="18">
        <v>10071820</v>
      </c>
      <c r="BI190" s="18">
        <v>13884015</v>
      </c>
      <c r="BJ190" s="18">
        <v>32440623</v>
      </c>
    </row>
    <row r="191" spans="1:62" ht="12.75" hidden="1">
      <c r="A191" s="57" t="s">
        <v>275</v>
      </c>
      <c r="B191" s="18">
        <v>1000000000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100000000</v>
      </c>
      <c r="O191" s="18">
        <v>0</v>
      </c>
      <c r="P191" s="18">
        <v>0</v>
      </c>
      <c r="Q191" s="18">
        <v>58764000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15000000</v>
      </c>
      <c r="AB191" s="18">
        <v>0</v>
      </c>
      <c r="AC191" s="18">
        <v>63336000</v>
      </c>
      <c r="AD191" s="18">
        <v>0</v>
      </c>
      <c r="AE191" s="18">
        <v>0</v>
      </c>
      <c r="AF191" s="18">
        <v>7637208</v>
      </c>
      <c r="AG191" s="18">
        <v>0</v>
      </c>
      <c r="AH191" s="18">
        <v>13550000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17000000</v>
      </c>
      <c r="AT191" s="18">
        <v>185500000</v>
      </c>
      <c r="AU191" s="18">
        <v>0</v>
      </c>
      <c r="AV191" s="18">
        <v>0</v>
      </c>
      <c r="AW191" s="18">
        <v>0</v>
      </c>
      <c r="AX191" s="18">
        <v>0</v>
      </c>
      <c r="AY191" s="18">
        <v>0</v>
      </c>
      <c r="AZ191" s="18">
        <v>0</v>
      </c>
      <c r="BA191" s="18">
        <v>15108468</v>
      </c>
      <c r="BB191" s="18">
        <v>0</v>
      </c>
      <c r="BC191" s="18">
        <v>7600000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</row>
    <row r="192" spans="1:62" ht="12.75" hidden="1">
      <c r="A192" s="57" t="s">
        <v>276</v>
      </c>
      <c r="B192" s="18">
        <v>21687747351</v>
      </c>
      <c r="C192" s="18">
        <v>1252748</v>
      </c>
      <c r="D192" s="18">
        <v>74444460</v>
      </c>
      <c r="E192" s="18">
        <v>4158000</v>
      </c>
      <c r="F192" s="18">
        <v>42487392</v>
      </c>
      <c r="G192" s="18">
        <v>2026992</v>
      </c>
      <c r="H192" s="18">
        <v>0</v>
      </c>
      <c r="I192" s="18">
        <v>354839176</v>
      </c>
      <c r="J192" s="18">
        <v>19479600</v>
      </c>
      <c r="K192" s="18">
        <v>194551471</v>
      </c>
      <c r="L192" s="18">
        <v>53376561</v>
      </c>
      <c r="M192" s="18">
        <v>1241353</v>
      </c>
      <c r="N192" s="18">
        <v>3050582704</v>
      </c>
      <c r="O192" s="18">
        <v>7445107</v>
      </c>
      <c r="P192" s="18">
        <v>9765000</v>
      </c>
      <c r="Q192" s="18">
        <v>107121804</v>
      </c>
      <c r="R192" s="18">
        <v>428874342</v>
      </c>
      <c r="S192" s="18">
        <v>2328000</v>
      </c>
      <c r="T192" s="18">
        <v>252417760</v>
      </c>
      <c r="U192" s="18">
        <v>23761762</v>
      </c>
      <c r="V192" s="18">
        <v>6997000</v>
      </c>
      <c r="W192" s="18">
        <v>107319655</v>
      </c>
      <c r="X192" s="18">
        <v>163975292</v>
      </c>
      <c r="Y192" s="18">
        <v>34992000</v>
      </c>
      <c r="Z192" s="18">
        <v>6360000</v>
      </c>
      <c r="AA192" s="18">
        <v>85463000</v>
      </c>
      <c r="AB192" s="18">
        <v>32902716</v>
      </c>
      <c r="AC192" s="18">
        <v>927827328</v>
      </c>
      <c r="AD192" s="18">
        <v>19668970</v>
      </c>
      <c r="AE192" s="18">
        <v>7810600</v>
      </c>
      <c r="AF192" s="18">
        <v>19666056</v>
      </c>
      <c r="AG192" s="18">
        <v>30072725</v>
      </c>
      <c r="AH192" s="18">
        <v>56884812</v>
      </c>
      <c r="AI192" s="18">
        <v>301228999</v>
      </c>
      <c r="AJ192" s="18">
        <v>15731273</v>
      </c>
      <c r="AK192" s="18">
        <v>175437880</v>
      </c>
      <c r="AL192" s="18">
        <v>26918148</v>
      </c>
      <c r="AM192" s="18">
        <v>17278942</v>
      </c>
      <c r="AN192" s="18">
        <v>14664156</v>
      </c>
      <c r="AO192" s="18">
        <v>8377000</v>
      </c>
      <c r="AP192" s="18">
        <v>446884</v>
      </c>
      <c r="AQ192" s="18">
        <v>21830877</v>
      </c>
      <c r="AR192" s="18">
        <v>48063000</v>
      </c>
      <c r="AS192" s="18">
        <v>5815000</v>
      </c>
      <c r="AT192" s="18">
        <v>2134688200</v>
      </c>
      <c r="AU192" s="18">
        <v>1285697</v>
      </c>
      <c r="AV192" s="18">
        <v>99730490</v>
      </c>
      <c r="AW192" s="18">
        <v>26783830</v>
      </c>
      <c r="AX192" s="18">
        <v>22396620</v>
      </c>
      <c r="AY192" s="18">
        <v>59172792</v>
      </c>
      <c r="AZ192" s="18">
        <v>39052366</v>
      </c>
      <c r="BA192" s="18">
        <v>989471420</v>
      </c>
      <c r="BB192" s="18">
        <v>4450450</v>
      </c>
      <c r="BC192" s="18">
        <v>6570997</v>
      </c>
      <c r="BD192" s="18">
        <v>132635064</v>
      </c>
      <c r="BE192" s="18">
        <v>3800000</v>
      </c>
      <c r="BF192" s="18">
        <v>16654540</v>
      </c>
      <c r="BG192" s="18">
        <v>193348934</v>
      </c>
      <c r="BH192" s="18">
        <v>12034921</v>
      </c>
      <c r="BI192" s="18">
        <v>7488933</v>
      </c>
      <c r="BJ192" s="18">
        <v>30746312</v>
      </c>
    </row>
    <row r="193" spans="1:62" ht="12.75" hidden="1">
      <c r="A193" s="57" t="s">
        <v>277</v>
      </c>
      <c r="B193" s="18">
        <v>923784505</v>
      </c>
      <c r="C193" s="18">
        <v>700000</v>
      </c>
      <c r="D193" s="18">
        <v>4250004</v>
      </c>
      <c r="E193" s="18">
        <v>4500000</v>
      </c>
      <c r="F193" s="18">
        <v>3999996</v>
      </c>
      <c r="G193" s="18">
        <v>1987200</v>
      </c>
      <c r="H193" s="18">
        <v>0</v>
      </c>
      <c r="I193" s="18">
        <v>7918860</v>
      </c>
      <c r="J193" s="18">
        <v>8800000</v>
      </c>
      <c r="K193" s="18">
        <v>3112103</v>
      </c>
      <c r="L193" s="18">
        <v>2873004</v>
      </c>
      <c r="M193" s="18">
        <v>320004</v>
      </c>
      <c r="N193" s="18">
        <v>64894113</v>
      </c>
      <c r="O193" s="18">
        <v>1626800</v>
      </c>
      <c r="P193" s="18">
        <v>2499996</v>
      </c>
      <c r="Q193" s="18">
        <v>9360000</v>
      </c>
      <c r="R193" s="18">
        <v>5000000</v>
      </c>
      <c r="S193" s="18">
        <v>5000000</v>
      </c>
      <c r="T193" s="18">
        <v>3494040</v>
      </c>
      <c r="U193" s="18">
        <v>3491063</v>
      </c>
      <c r="V193" s="18">
        <v>1964000</v>
      </c>
      <c r="W193" s="18">
        <v>13323870</v>
      </c>
      <c r="X193" s="18">
        <v>1952900</v>
      </c>
      <c r="Y193" s="18">
        <v>3256008</v>
      </c>
      <c r="Z193" s="18">
        <v>3272000</v>
      </c>
      <c r="AA193" s="18">
        <v>3291000</v>
      </c>
      <c r="AB193" s="18">
        <v>8692356</v>
      </c>
      <c r="AC193" s="18">
        <v>12174000</v>
      </c>
      <c r="AD193" s="18">
        <v>1129976</v>
      </c>
      <c r="AE193" s="18">
        <v>894980</v>
      </c>
      <c r="AF193" s="18">
        <v>1560000</v>
      </c>
      <c r="AG193" s="18">
        <v>150000</v>
      </c>
      <c r="AH193" s="18">
        <v>1846488</v>
      </c>
      <c r="AI193" s="18">
        <v>3405650</v>
      </c>
      <c r="AJ193" s="18">
        <v>1243956</v>
      </c>
      <c r="AK193" s="18">
        <v>550000</v>
      </c>
      <c r="AL193" s="18">
        <v>999996</v>
      </c>
      <c r="AM193" s="18">
        <v>4910594</v>
      </c>
      <c r="AN193" s="18">
        <v>1671540</v>
      </c>
      <c r="AO193" s="18">
        <v>150000</v>
      </c>
      <c r="AP193" s="18">
        <v>371773</v>
      </c>
      <c r="AQ193" s="18">
        <v>2128085</v>
      </c>
      <c r="AR193" s="18">
        <v>5797004</v>
      </c>
      <c r="AS193" s="18">
        <v>463000</v>
      </c>
      <c r="AT193" s="18">
        <v>23539500</v>
      </c>
      <c r="AU193" s="18">
        <v>1160119</v>
      </c>
      <c r="AV193" s="18">
        <v>4055004</v>
      </c>
      <c r="AW193" s="18">
        <v>2967996</v>
      </c>
      <c r="AX193" s="18">
        <v>1100004</v>
      </c>
      <c r="AY193" s="18">
        <v>30650364</v>
      </c>
      <c r="AZ193" s="18">
        <v>3000000</v>
      </c>
      <c r="BA193" s="18">
        <v>28490657</v>
      </c>
      <c r="BB193" s="18">
        <v>2510333</v>
      </c>
      <c r="BC193" s="18">
        <v>1500000</v>
      </c>
      <c r="BD193" s="18">
        <v>20126676</v>
      </c>
      <c r="BE193" s="18">
        <v>4232000</v>
      </c>
      <c r="BF193" s="18">
        <v>1441476</v>
      </c>
      <c r="BG193" s="18">
        <v>5165529</v>
      </c>
      <c r="BH193" s="18">
        <v>3000000</v>
      </c>
      <c r="BI193" s="18">
        <v>3887184</v>
      </c>
      <c r="BJ193" s="18">
        <v>7714251</v>
      </c>
    </row>
  </sheetData>
  <sheetProtection password="F954" sheet="1" objects="1" scenarios="1"/>
  <mergeCells count="1">
    <mergeCell ref="A1:BJ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93"/>
  <sheetViews>
    <sheetView showGridLines="0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1" bestFit="1" customWidth="1"/>
    <col min="2" max="71" width="9.7109375" style="1" customWidth="1"/>
    <col min="72" max="16384" width="9.140625" style="1" customWidth="1"/>
  </cols>
  <sheetData>
    <row r="1" spans="1:31" s="59" customFormat="1" ht="15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65"/>
      <c r="B2" s="60" t="s">
        <v>483</v>
      </c>
      <c r="C2" s="60" t="s">
        <v>484</v>
      </c>
      <c r="D2" s="60" t="s">
        <v>485</v>
      </c>
      <c r="E2" s="60" t="s">
        <v>486</v>
      </c>
      <c r="F2" s="60" t="s">
        <v>487</v>
      </c>
      <c r="G2" s="60" t="s">
        <v>488</v>
      </c>
      <c r="H2" s="60" t="s">
        <v>489</v>
      </c>
      <c r="I2" s="60" t="s">
        <v>490</v>
      </c>
      <c r="J2" s="60" t="s">
        <v>491</v>
      </c>
      <c r="K2" s="60" t="s">
        <v>492</v>
      </c>
      <c r="L2" s="60" t="s">
        <v>493</v>
      </c>
      <c r="M2" s="60" t="s">
        <v>494</v>
      </c>
      <c r="N2" s="60" t="s">
        <v>495</v>
      </c>
      <c r="O2" s="60" t="s">
        <v>496</v>
      </c>
      <c r="P2" s="60" t="s">
        <v>497</v>
      </c>
      <c r="Q2" s="60" t="s">
        <v>498</v>
      </c>
      <c r="R2" s="60" t="s">
        <v>499</v>
      </c>
      <c r="S2" s="60" t="s">
        <v>500</v>
      </c>
      <c r="T2" s="60" t="s">
        <v>501</v>
      </c>
      <c r="U2" s="60" t="s">
        <v>502</v>
      </c>
      <c r="V2" s="60" t="s">
        <v>503</v>
      </c>
      <c r="W2" s="60" t="s">
        <v>504</v>
      </c>
      <c r="X2" s="60" t="s">
        <v>505</v>
      </c>
      <c r="Y2" s="60" t="s">
        <v>506</v>
      </c>
      <c r="Z2" s="60" t="s">
        <v>507</v>
      </c>
      <c r="AA2" s="60" t="s">
        <v>508</v>
      </c>
      <c r="AB2" s="60" t="s">
        <v>509</v>
      </c>
      <c r="AC2" s="60" t="s">
        <v>510</v>
      </c>
      <c r="AD2" s="60" t="s">
        <v>511</v>
      </c>
      <c r="AE2" s="60" t="s">
        <v>512</v>
      </c>
    </row>
    <row r="3" spans="1:31" ht="12.75">
      <c r="A3" s="66"/>
      <c r="B3" s="2" t="s">
        <v>474</v>
      </c>
      <c r="C3" s="2" t="s">
        <v>474</v>
      </c>
      <c r="D3" s="2" t="s">
        <v>474</v>
      </c>
      <c r="E3" s="2" t="s">
        <v>513</v>
      </c>
      <c r="F3" s="2" t="s">
        <v>514</v>
      </c>
      <c r="G3" s="2" t="s">
        <v>515</v>
      </c>
      <c r="H3" s="2" t="s">
        <v>516</v>
      </c>
      <c r="I3" s="2" t="s">
        <v>517</v>
      </c>
      <c r="J3" s="2" t="s">
        <v>518</v>
      </c>
      <c r="K3" s="2" t="s">
        <v>519</v>
      </c>
      <c r="L3" s="2" t="s">
        <v>520</v>
      </c>
      <c r="M3" s="2" t="s">
        <v>521</v>
      </c>
      <c r="N3" s="2" t="s">
        <v>522</v>
      </c>
      <c r="O3" s="2" t="s">
        <v>523</v>
      </c>
      <c r="P3" s="2" t="s">
        <v>524</v>
      </c>
      <c r="Q3" s="2" t="s">
        <v>525</v>
      </c>
      <c r="R3" s="2" t="s">
        <v>526</v>
      </c>
      <c r="S3" s="2" t="s">
        <v>527</v>
      </c>
      <c r="T3" s="2" t="s">
        <v>528</v>
      </c>
      <c r="U3" s="2" t="s">
        <v>529</v>
      </c>
      <c r="V3" s="2" t="s">
        <v>530</v>
      </c>
      <c r="W3" s="2" t="s">
        <v>531</v>
      </c>
      <c r="X3" s="2" t="s">
        <v>532</v>
      </c>
      <c r="Y3" s="2" t="s">
        <v>533</v>
      </c>
      <c r="Z3" s="2" t="s">
        <v>534</v>
      </c>
      <c r="AA3" s="2" t="s">
        <v>535</v>
      </c>
      <c r="AB3" s="2" t="s">
        <v>536</v>
      </c>
      <c r="AC3" s="2" t="s">
        <v>537</v>
      </c>
      <c r="AD3" s="2" t="s">
        <v>474</v>
      </c>
      <c r="AE3" s="2" t="s">
        <v>538</v>
      </c>
    </row>
    <row r="4" spans="1:31" ht="25.5">
      <c r="A4" s="67" t="s">
        <v>110</v>
      </c>
      <c r="B4" s="2" t="s">
        <v>539</v>
      </c>
      <c r="C4" s="2" t="s">
        <v>540</v>
      </c>
      <c r="D4" s="2" t="s">
        <v>541</v>
      </c>
      <c r="E4" s="2" t="s">
        <v>95</v>
      </c>
      <c r="F4" s="2" t="s">
        <v>93</v>
      </c>
      <c r="G4" s="2" t="s">
        <v>93</v>
      </c>
      <c r="H4" s="2" t="s">
        <v>93</v>
      </c>
      <c r="I4" s="2" t="s">
        <v>93</v>
      </c>
      <c r="J4" s="2" t="s">
        <v>95</v>
      </c>
      <c r="K4" s="2" t="s">
        <v>95</v>
      </c>
      <c r="L4" s="2" t="s">
        <v>93</v>
      </c>
      <c r="M4" s="2" t="s">
        <v>93</v>
      </c>
      <c r="N4" s="2" t="s">
        <v>93</v>
      </c>
      <c r="O4" s="2" t="s">
        <v>93</v>
      </c>
      <c r="P4" s="2" t="s">
        <v>99</v>
      </c>
      <c r="Q4" s="2" t="s">
        <v>93</v>
      </c>
      <c r="R4" s="2" t="s">
        <v>95</v>
      </c>
      <c r="S4" s="2" t="s">
        <v>93</v>
      </c>
      <c r="T4" s="2" t="s">
        <v>95</v>
      </c>
      <c r="U4" s="2" t="s">
        <v>95</v>
      </c>
      <c r="V4" s="2" t="s">
        <v>93</v>
      </c>
      <c r="W4" s="2" t="s">
        <v>542</v>
      </c>
      <c r="X4" s="2" t="s">
        <v>93</v>
      </c>
      <c r="Y4" s="2" t="s">
        <v>93</v>
      </c>
      <c r="Z4" s="2" t="s">
        <v>543</v>
      </c>
      <c r="AA4" s="2" t="s">
        <v>544</v>
      </c>
      <c r="AB4" s="2" t="s">
        <v>93</v>
      </c>
      <c r="AC4" s="2" t="s">
        <v>93</v>
      </c>
      <c r="AD4" s="2" t="s">
        <v>545</v>
      </c>
      <c r="AE4" s="2" t="s">
        <v>99</v>
      </c>
    </row>
    <row r="5" spans="1:31" ht="12.75">
      <c r="A5" s="68" t="s">
        <v>111</v>
      </c>
      <c r="B5" s="4">
        <v>285121970</v>
      </c>
      <c r="C5" s="4">
        <v>261674978</v>
      </c>
      <c r="D5" s="4">
        <v>953193355</v>
      </c>
      <c r="E5" s="4">
        <v>443064865</v>
      </c>
      <c r="F5" s="4">
        <v>131965027</v>
      </c>
      <c r="G5" s="4">
        <v>854377377</v>
      </c>
      <c r="H5" s="4">
        <v>228643000</v>
      </c>
      <c r="I5" s="4">
        <v>105110450</v>
      </c>
      <c r="J5" s="4">
        <v>737790822</v>
      </c>
      <c r="K5" s="4">
        <v>751592195</v>
      </c>
      <c r="L5" s="4">
        <v>901784950</v>
      </c>
      <c r="M5" s="4">
        <v>202498708</v>
      </c>
      <c r="N5" s="4">
        <v>114695569</v>
      </c>
      <c r="O5" s="4">
        <v>151248432</v>
      </c>
      <c r="P5" s="4">
        <v>2404462999</v>
      </c>
      <c r="Q5" s="4">
        <v>345475177</v>
      </c>
      <c r="R5" s="4">
        <v>627286000</v>
      </c>
      <c r="S5" s="4">
        <v>305709946</v>
      </c>
      <c r="T5" s="4">
        <v>396741439</v>
      </c>
      <c r="U5" s="4">
        <v>162722811</v>
      </c>
      <c r="V5" s="4">
        <v>280478686</v>
      </c>
      <c r="W5" s="4">
        <v>340948766</v>
      </c>
      <c r="X5" s="4">
        <v>791578201</v>
      </c>
      <c r="Y5" s="4">
        <v>153668600</v>
      </c>
      <c r="Z5" s="4">
        <v>224769250</v>
      </c>
      <c r="AA5" s="4">
        <v>331223575</v>
      </c>
      <c r="AB5" s="4">
        <v>302787055</v>
      </c>
      <c r="AC5" s="4">
        <v>107395507</v>
      </c>
      <c r="AD5" s="4">
        <v>521376000</v>
      </c>
      <c r="AE5" s="4">
        <v>685318000</v>
      </c>
    </row>
    <row r="6" spans="1:31" ht="12.75">
      <c r="A6" s="67" t="s">
        <v>112</v>
      </c>
      <c r="B6" s="6">
        <v>272924269</v>
      </c>
      <c r="C6" s="6">
        <v>182015469</v>
      </c>
      <c r="D6" s="6">
        <v>965232591</v>
      </c>
      <c r="E6" s="6">
        <v>469991864</v>
      </c>
      <c r="F6" s="6">
        <v>137671335</v>
      </c>
      <c r="G6" s="6">
        <v>1010278430</v>
      </c>
      <c r="H6" s="6">
        <v>226035000</v>
      </c>
      <c r="I6" s="6">
        <v>90837057</v>
      </c>
      <c r="J6" s="6">
        <v>638190824</v>
      </c>
      <c r="K6" s="6">
        <v>835129253</v>
      </c>
      <c r="L6" s="6">
        <v>832924924</v>
      </c>
      <c r="M6" s="6">
        <v>190695203</v>
      </c>
      <c r="N6" s="6">
        <v>118931178</v>
      </c>
      <c r="O6" s="6">
        <v>133114557</v>
      </c>
      <c r="P6" s="6">
        <v>2288560000</v>
      </c>
      <c r="Q6" s="6">
        <v>292877670</v>
      </c>
      <c r="R6" s="6">
        <v>708980000</v>
      </c>
      <c r="S6" s="6">
        <v>268385038</v>
      </c>
      <c r="T6" s="6">
        <v>437350733</v>
      </c>
      <c r="U6" s="6">
        <v>162689872</v>
      </c>
      <c r="V6" s="6">
        <v>335738868</v>
      </c>
      <c r="W6" s="6">
        <v>368226250</v>
      </c>
      <c r="X6" s="6">
        <v>783557725</v>
      </c>
      <c r="Y6" s="6">
        <v>167008097</v>
      </c>
      <c r="Z6" s="6">
        <v>305416261</v>
      </c>
      <c r="AA6" s="6">
        <v>340430917</v>
      </c>
      <c r="AB6" s="6">
        <v>228614603</v>
      </c>
      <c r="AC6" s="6">
        <v>102346945</v>
      </c>
      <c r="AD6" s="6">
        <v>528521657</v>
      </c>
      <c r="AE6" s="6">
        <v>707525747</v>
      </c>
    </row>
    <row r="7" spans="1:31" ht="12.75">
      <c r="A7" s="67" t="s">
        <v>113</v>
      </c>
      <c r="B7" s="6">
        <f>+B5-B6</f>
        <v>12197701</v>
      </c>
      <c r="C7" s="6">
        <f aca="true" t="shared" si="0" ref="C7:AE7">+C5-C6</f>
        <v>79659509</v>
      </c>
      <c r="D7" s="6">
        <f t="shared" si="0"/>
        <v>-12039236</v>
      </c>
      <c r="E7" s="6">
        <f t="shared" si="0"/>
        <v>-26926999</v>
      </c>
      <c r="F7" s="6">
        <f t="shared" si="0"/>
        <v>-5706308</v>
      </c>
      <c r="G7" s="6">
        <f t="shared" si="0"/>
        <v>-155901053</v>
      </c>
      <c r="H7" s="6">
        <f t="shared" si="0"/>
        <v>2608000</v>
      </c>
      <c r="I7" s="6">
        <f t="shared" si="0"/>
        <v>14273393</v>
      </c>
      <c r="J7" s="6">
        <f t="shared" si="0"/>
        <v>99599998</v>
      </c>
      <c r="K7" s="6">
        <f t="shared" si="0"/>
        <v>-83537058</v>
      </c>
      <c r="L7" s="6">
        <f t="shared" si="0"/>
        <v>68860026</v>
      </c>
      <c r="M7" s="6">
        <f t="shared" si="0"/>
        <v>11803505</v>
      </c>
      <c r="N7" s="6">
        <f t="shared" si="0"/>
        <v>-4235609</v>
      </c>
      <c r="O7" s="6">
        <f t="shared" si="0"/>
        <v>18133875</v>
      </c>
      <c r="P7" s="6">
        <f t="shared" si="0"/>
        <v>115902999</v>
      </c>
      <c r="Q7" s="6">
        <f t="shared" si="0"/>
        <v>52597507</v>
      </c>
      <c r="R7" s="6">
        <f t="shared" si="0"/>
        <v>-81694000</v>
      </c>
      <c r="S7" s="6">
        <f t="shared" si="0"/>
        <v>37324908</v>
      </c>
      <c r="T7" s="6">
        <f t="shared" si="0"/>
        <v>-40609294</v>
      </c>
      <c r="U7" s="6">
        <f t="shared" si="0"/>
        <v>32939</v>
      </c>
      <c r="V7" s="6">
        <f t="shared" si="0"/>
        <v>-55260182</v>
      </c>
      <c r="W7" s="6">
        <f t="shared" si="0"/>
        <v>-27277484</v>
      </c>
      <c r="X7" s="6">
        <f t="shared" si="0"/>
        <v>8020476</v>
      </c>
      <c r="Y7" s="6">
        <f t="shared" si="0"/>
        <v>-13339497</v>
      </c>
      <c r="Z7" s="6">
        <f t="shared" si="0"/>
        <v>-80647011</v>
      </c>
      <c r="AA7" s="6">
        <f t="shared" si="0"/>
        <v>-9207342</v>
      </c>
      <c r="AB7" s="6">
        <f t="shared" si="0"/>
        <v>74172452</v>
      </c>
      <c r="AC7" s="6">
        <f t="shared" si="0"/>
        <v>5048562</v>
      </c>
      <c r="AD7" s="6">
        <f t="shared" si="0"/>
        <v>-7145657</v>
      </c>
      <c r="AE7" s="6">
        <f t="shared" si="0"/>
        <v>-22207747</v>
      </c>
    </row>
    <row r="8" spans="1:31" ht="12.75">
      <c r="A8" s="67" t="s">
        <v>114</v>
      </c>
      <c r="B8" s="6">
        <v>88439951</v>
      </c>
      <c r="C8" s="6">
        <v>54428708</v>
      </c>
      <c r="D8" s="6">
        <v>12343059</v>
      </c>
      <c r="E8" s="6">
        <v>1612077</v>
      </c>
      <c r="F8" s="6">
        <v>38690717</v>
      </c>
      <c r="G8" s="6">
        <v>106000674</v>
      </c>
      <c r="H8" s="6">
        <v>14907000</v>
      </c>
      <c r="I8" s="6">
        <v>9733948</v>
      </c>
      <c r="J8" s="6">
        <v>116656635</v>
      </c>
      <c r="K8" s="6">
        <v>12414699</v>
      </c>
      <c r="L8" s="6">
        <v>79796152</v>
      </c>
      <c r="M8" s="6">
        <v>44284865</v>
      </c>
      <c r="N8" s="6">
        <v>91356179</v>
      </c>
      <c r="O8" s="6">
        <v>63916011</v>
      </c>
      <c r="P8" s="6">
        <v>315251563</v>
      </c>
      <c r="Q8" s="6">
        <v>193458505</v>
      </c>
      <c r="R8" s="6">
        <v>47448263</v>
      </c>
      <c r="S8" s="6">
        <v>1940013</v>
      </c>
      <c r="T8" s="6">
        <v>67804433</v>
      </c>
      <c r="U8" s="6">
        <v>388772</v>
      </c>
      <c r="V8" s="6">
        <v>16770696</v>
      </c>
      <c r="W8" s="6">
        <v>41720124</v>
      </c>
      <c r="X8" s="6">
        <v>310186901</v>
      </c>
      <c r="Y8" s="6">
        <v>62798984</v>
      </c>
      <c r="Z8" s="6">
        <v>3751792</v>
      </c>
      <c r="AA8" s="6">
        <v>25631382</v>
      </c>
      <c r="AB8" s="6">
        <v>51931674</v>
      </c>
      <c r="AC8" s="6">
        <v>2497085</v>
      </c>
      <c r="AD8" s="6">
        <v>-796945573</v>
      </c>
      <c r="AE8" s="6">
        <v>119236310</v>
      </c>
    </row>
    <row r="9" spans="1:31" ht="12.75">
      <c r="A9" s="67" t="s">
        <v>115</v>
      </c>
      <c r="B9" s="6">
        <v>4439951</v>
      </c>
      <c r="C9" s="6">
        <v>-18912597</v>
      </c>
      <c r="D9" s="6">
        <v>-10656939</v>
      </c>
      <c r="E9" s="6">
        <v>799519</v>
      </c>
      <c r="F9" s="6">
        <v>3013716</v>
      </c>
      <c r="G9" s="6">
        <v>22874393</v>
      </c>
      <c r="H9" s="6">
        <v>2600000</v>
      </c>
      <c r="I9" s="6">
        <v>7733948</v>
      </c>
      <c r="J9" s="6">
        <v>-40225752</v>
      </c>
      <c r="K9" s="6">
        <v>7414699</v>
      </c>
      <c r="L9" s="6">
        <v>-848</v>
      </c>
      <c r="M9" s="6">
        <v>0</v>
      </c>
      <c r="N9" s="6">
        <v>-14</v>
      </c>
      <c r="O9" s="6">
        <v>-1345047</v>
      </c>
      <c r="P9" s="6">
        <v>78261160</v>
      </c>
      <c r="Q9" s="6">
        <v>34871930</v>
      </c>
      <c r="R9" s="6">
        <v>-83166981</v>
      </c>
      <c r="S9" s="6">
        <v>-2159987</v>
      </c>
      <c r="T9" s="6">
        <v>-22938567</v>
      </c>
      <c r="U9" s="6">
        <v>-38228</v>
      </c>
      <c r="V9" s="6">
        <v>-857065</v>
      </c>
      <c r="W9" s="6">
        <v>-19427630</v>
      </c>
      <c r="X9" s="6">
        <v>13969488</v>
      </c>
      <c r="Y9" s="6">
        <v>-5895018</v>
      </c>
      <c r="Z9" s="6">
        <v>3751792</v>
      </c>
      <c r="AA9" s="6">
        <v>-4518319</v>
      </c>
      <c r="AB9" s="6">
        <v>-6569630</v>
      </c>
      <c r="AC9" s="6">
        <v>2496067</v>
      </c>
      <c r="AD9" s="6">
        <v>-796945573</v>
      </c>
      <c r="AE9" s="6">
        <v>9236310</v>
      </c>
    </row>
    <row r="10" spans="1:31" ht="12.75">
      <c r="A10" s="67" t="s">
        <v>116</v>
      </c>
      <c r="B10" s="6">
        <f>IF((B142+B143)=0,0,(B144-(B149-(((B146+B147+B148)*(B141/(B142+B143)))-B145))))</f>
        <v>24593622.44762376</v>
      </c>
      <c r="C10" s="6">
        <f aca="true" t="shared" si="1" ref="C10:AE10">IF((C142+C143)=0,0,(C144-(C149-(((C146+C147+C148)*(C141/(C142+C143)))-C145))))</f>
        <v>114673296.18022865</v>
      </c>
      <c r="D10" s="6">
        <f t="shared" si="1"/>
        <v>54816951.31277487</v>
      </c>
      <c r="E10" s="6">
        <f t="shared" si="1"/>
        <v>121938952.02615912</v>
      </c>
      <c r="F10" s="6">
        <f t="shared" si="1"/>
        <v>79914875.71607277</v>
      </c>
      <c r="G10" s="6">
        <f t="shared" si="1"/>
        <v>362228401.14825785</v>
      </c>
      <c r="H10" s="6">
        <f t="shared" si="1"/>
        <v>-364552121.6512654</v>
      </c>
      <c r="I10" s="6">
        <f t="shared" si="1"/>
        <v>2852898.8093652376</v>
      </c>
      <c r="J10" s="6">
        <f t="shared" si="1"/>
        <v>365274131.0967473</v>
      </c>
      <c r="K10" s="6">
        <f t="shared" si="1"/>
        <v>16190964.418009728</v>
      </c>
      <c r="L10" s="6">
        <f t="shared" si="1"/>
        <v>-89757362.30191791</v>
      </c>
      <c r="M10" s="6">
        <f t="shared" si="1"/>
        <v>40696875.146071166</v>
      </c>
      <c r="N10" s="6">
        <f t="shared" si="1"/>
        <v>26697326.282565504</v>
      </c>
      <c r="O10" s="6">
        <f t="shared" si="1"/>
        <v>36488724.050300285</v>
      </c>
      <c r="P10" s="6">
        <f t="shared" si="1"/>
        <v>113395509.19016582</v>
      </c>
      <c r="Q10" s="6">
        <f t="shared" si="1"/>
        <v>156244248.12858638</v>
      </c>
      <c r="R10" s="6">
        <f t="shared" si="1"/>
        <v>48793692.37246022</v>
      </c>
      <c r="S10" s="6">
        <f t="shared" si="1"/>
        <v>5185260.414824843</v>
      </c>
      <c r="T10" s="6">
        <f t="shared" si="1"/>
        <v>97078755.04886591</v>
      </c>
      <c r="U10" s="6">
        <f t="shared" si="1"/>
        <v>-16291459.619151182</v>
      </c>
      <c r="V10" s="6">
        <f t="shared" si="1"/>
        <v>16627783.242955998</v>
      </c>
      <c r="W10" s="6">
        <f t="shared" si="1"/>
        <v>4683567.173357792</v>
      </c>
      <c r="X10" s="6">
        <f t="shared" si="1"/>
        <v>367083247.54747605</v>
      </c>
      <c r="Y10" s="6">
        <f t="shared" si="1"/>
        <v>19251964.809486777</v>
      </c>
      <c r="Z10" s="6">
        <f t="shared" si="1"/>
        <v>0</v>
      </c>
      <c r="AA10" s="6">
        <f t="shared" si="1"/>
        <v>15924222.61432761</v>
      </c>
      <c r="AB10" s="6">
        <f t="shared" si="1"/>
        <v>29959281.871756624</v>
      </c>
      <c r="AC10" s="6">
        <f t="shared" si="1"/>
        <v>409280.49180897884</v>
      </c>
      <c r="AD10" s="6">
        <f t="shared" si="1"/>
        <v>0</v>
      </c>
      <c r="AE10" s="6">
        <f t="shared" si="1"/>
        <v>233081369.4048488</v>
      </c>
    </row>
    <row r="11" spans="1:31" ht="12.75">
      <c r="A11" s="67" t="s">
        <v>117</v>
      </c>
      <c r="B11" s="8">
        <f>IF(((B150+B151+(B152*B153/100))/12)=0,0,B8/((B150+B151+(B152*B153/100))/12))</f>
        <v>5.499628971239388</v>
      </c>
      <c r="C11" s="8">
        <f aca="true" t="shared" si="2" ref="C11:AE11">IF(((C150+C151+(C152*C153/100))/12)=0,0,C8/((C150+C151+(C152*C153/100))/12))</f>
        <v>4.87650762126505</v>
      </c>
      <c r="D11" s="8">
        <f t="shared" si="2"/>
        <v>0.2112704882041282</v>
      </c>
      <c r="E11" s="8">
        <f t="shared" si="2"/>
        <v>0.05519693893220198</v>
      </c>
      <c r="F11" s="8">
        <f t="shared" si="2"/>
        <v>5.555288461227828</v>
      </c>
      <c r="G11" s="8">
        <f t="shared" si="2"/>
        <v>1.8316694155285034</v>
      </c>
      <c r="H11" s="8">
        <f t="shared" si="2"/>
        <v>0.8960283709258118</v>
      </c>
      <c r="I11" s="8">
        <f t="shared" si="2"/>
        <v>1.660028082149625</v>
      </c>
      <c r="J11" s="8">
        <f t="shared" si="2"/>
        <v>3.4371854509968993</v>
      </c>
      <c r="K11" s="8">
        <f t="shared" si="2"/>
        <v>0.26098419100649095</v>
      </c>
      <c r="L11" s="8">
        <f t="shared" si="2"/>
        <v>1.62984284412198</v>
      </c>
      <c r="M11" s="8">
        <f t="shared" si="2"/>
        <v>3.583428542986392</v>
      </c>
      <c r="N11" s="8">
        <f t="shared" si="2"/>
        <v>12.310573895925867</v>
      </c>
      <c r="O11" s="8">
        <f t="shared" si="2"/>
        <v>7.213938239138805</v>
      </c>
      <c r="P11" s="8">
        <f t="shared" si="2"/>
        <v>2.1489573290795834</v>
      </c>
      <c r="Q11" s="8">
        <f t="shared" si="2"/>
        <v>12.20867844578271</v>
      </c>
      <c r="R11" s="8">
        <f t="shared" si="2"/>
        <v>1.182685031760846</v>
      </c>
      <c r="S11" s="8">
        <f t="shared" si="2"/>
        <v>0.10871833355278909</v>
      </c>
      <c r="T11" s="8">
        <f t="shared" si="2"/>
        <v>2.4556564675110524</v>
      </c>
      <c r="U11" s="8">
        <f t="shared" si="2"/>
        <v>0.03638911227861474</v>
      </c>
      <c r="V11" s="8">
        <f t="shared" si="2"/>
        <v>0.7354534958359565</v>
      </c>
      <c r="W11" s="8">
        <f t="shared" si="2"/>
        <v>1.7013763839837073</v>
      </c>
      <c r="X11" s="8">
        <f t="shared" si="2"/>
        <v>5.985416347522906</v>
      </c>
      <c r="Y11" s="8">
        <f t="shared" si="2"/>
        <v>5.19458733715996</v>
      </c>
      <c r="Z11" s="8">
        <f t="shared" si="2"/>
        <v>0.2619857277038501</v>
      </c>
      <c r="AA11" s="8">
        <f t="shared" si="2"/>
        <v>1.1827961156482636</v>
      </c>
      <c r="AB11" s="8">
        <f t="shared" si="2"/>
        <v>3.5911043847182422</v>
      </c>
      <c r="AC11" s="8">
        <f t="shared" si="2"/>
        <v>0.3905097781485001</v>
      </c>
      <c r="AD11" s="8">
        <f t="shared" si="2"/>
        <v>-31.065118759369476</v>
      </c>
      <c r="AE11" s="8">
        <f t="shared" si="2"/>
        <v>2.5581400999319954</v>
      </c>
    </row>
    <row r="12" spans="1:31" ht="12.75">
      <c r="A12" s="68" t="s">
        <v>118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2.75">
      <c r="A13" s="67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>
      <c r="A14" s="69" t="s">
        <v>120</v>
      </c>
      <c r="B14" s="14">
        <f>IF(B154=0,0,(B5-B154)*100/B154)</f>
        <v>18.647593892565755</v>
      </c>
      <c r="C14" s="14">
        <f aca="true" t="shared" si="3" ref="C14:AE14">IF(C154=0,0,(C5-C154)*100/C154)</f>
        <v>12.885195011493346</v>
      </c>
      <c r="D14" s="14">
        <f t="shared" si="3"/>
        <v>15.62719802154905</v>
      </c>
      <c r="E14" s="14">
        <f t="shared" si="3"/>
        <v>24.36862653752521</v>
      </c>
      <c r="F14" s="14">
        <f t="shared" si="3"/>
        <v>29.166233673820603</v>
      </c>
      <c r="G14" s="14">
        <f t="shared" si="3"/>
        <v>-8.990125681668987</v>
      </c>
      <c r="H14" s="14">
        <f t="shared" si="3"/>
        <v>22.116827695972397</v>
      </c>
      <c r="I14" s="14">
        <f t="shared" si="3"/>
        <v>28.034209580883985</v>
      </c>
      <c r="J14" s="14">
        <f t="shared" si="3"/>
        <v>-0.5914464825373688</v>
      </c>
      <c r="K14" s="14">
        <f t="shared" si="3"/>
        <v>14.533221226962826</v>
      </c>
      <c r="L14" s="14">
        <f t="shared" si="3"/>
        <v>19.412362565934885</v>
      </c>
      <c r="M14" s="14">
        <f t="shared" si="3"/>
        <v>22.757804096814755</v>
      </c>
      <c r="N14" s="14">
        <f t="shared" si="3"/>
        <v>11.99686892699271</v>
      </c>
      <c r="O14" s="14">
        <f t="shared" si="3"/>
        <v>20.578601520860712</v>
      </c>
      <c r="P14" s="14">
        <f t="shared" si="3"/>
        <v>7.9154471592150975</v>
      </c>
      <c r="Q14" s="14">
        <f t="shared" si="3"/>
        <v>19.75948882048561</v>
      </c>
      <c r="R14" s="14">
        <f t="shared" si="3"/>
        <v>3.8133601657608516</v>
      </c>
      <c r="S14" s="14">
        <f t="shared" si="3"/>
        <v>14.33150513094275</v>
      </c>
      <c r="T14" s="14">
        <f t="shared" si="3"/>
        <v>12.68789841481559</v>
      </c>
      <c r="U14" s="14">
        <f t="shared" si="3"/>
        <v>30.50890616465878</v>
      </c>
      <c r="V14" s="14">
        <f t="shared" si="3"/>
        <v>10.758275167295121</v>
      </c>
      <c r="W14" s="14">
        <f t="shared" si="3"/>
        <v>10.993526887472672</v>
      </c>
      <c r="X14" s="14">
        <f t="shared" si="3"/>
        <v>15.862855993982519</v>
      </c>
      <c r="Y14" s="14">
        <f t="shared" si="3"/>
        <v>37.873779787539476</v>
      </c>
      <c r="Z14" s="14">
        <f t="shared" si="3"/>
        <v>0.5703899774517901</v>
      </c>
      <c r="AA14" s="14">
        <f t="shared" si="3"/>
        <v>18.244049127762313</v>
      </c>
      <c r="AB14" s="14">
        <f t="shared" si="3"/>
        <v>20.020526210795186</v>
      </c>
      <c r="AC14" s="14">
        <f t="shared" si="3"/>
        <v>19.339082954566834</v>
      </c>
      <c r="AD14" s="14">
        <f t="shared" si="3"/>
        <v>88.27505890637272</v>
      </c>
      <c r="AE14" s="14">
        <f t="shared" si="3"/>
        <v>1.2910463313444174</v>
      </c>
    </row>
    <row r="15" spans="1:31" ht="12.75">
      <c r="A15" s="70" t="s">
        <v>121</v>
      </c>
      <c r="B15" s="16">
        <f>IF(B156=0,0,(B155-B156)*100/B156)</f>
        <v>16.666666666666668</v>
      </c>
      <c r="C15" s="16">
        <f aca="true" t="shared" si="4" ref="C15:AE15">IF(C156=0,0,(C155-C156)*100/C156)</f>
        <v>4.799993957521376</v>
      </c>
      <c r="D15" s="16">
        <f t="shared" si="4"/>
        <v>-3.776134375</v>
      </c>
      <c r="E15" s="16">
        <f t="shared" si="4"/>
        <v>76.3879405664451</v>
      </c>
      <c r="F15" s="16">
        <f t="shared" si="4"/>
        <v>41.2740339962598</v>
      </c>
      <c r="G15" s="16">
        <f t="shared" si="4"/>
        <v>0</v>
      </c>
      <c r="H15" s="16">
        <f t="shared" si="4"/>
        <v>26.516478931998332</v>
      </c>
      <c r="I15" s="16">
        <f t="shared" si="4"/>
        <v>0</v>
      </c>
      <c r="J15" s="16">
        <f t="shared" si="4"/>
        <v>-48.27797987196652</v>
      </c>
      <c r="K15" s="16">
        <f t="shared" si="4"/>
        <v>23.593214579026366</v>
      </c>
      <c r="L15" s="16">
        <f t="shared" si="4"/>
        <v>0</v>
      </c>
      <c r="M15" s="16">
        <f t="shared" si="4"/>
        <v>9.773371104815864</v>
      </c>
      <c r="N15" s="16">
        <f t="shared" si="4"/>
        <v>-40.88700591576241</v>
      </c>
      <c r="O15" s="16">
        <f t="shared" si="4"/>
        <v>30.199496938060978</v>
      </c>
      <c r="P15" s="16">
        <f t="shared" si="4"/>
        <v>10</v>
      </c>
      <c r="Q15" s="16">
        <f t="shared" si="4"/>
        <v>4.800001338932932</v>
      </c>
      <c r="R15" s="16">
        <f t="shared" si="4"/>
        <v>0</v>
      </c>
      <c r="S15" s="16">
        <f t="shared" si="4"/>
        <v>57.92651255296618</v>
      </c>
      <c r="T15" s="16">
        <f t="shared" si="4"/>
        <v>1.7586725917340742</v>
      </c>
      <c r="U15" s="16">
        <f t="shared" si="4"/>
        <v>14.715655558720213</v>
      </c>
      <c r="V15" s="16">
        <f t="shared" si="4"/>
        <v>9.278350515463918</v>
      </c>
      <c r="W15" s="16">
        <f t="shared" si="4"/>
        <v>0.9397974586226918</v>
      </c>
      <c r="X15" s="16">
        <f t="shared" si="4"/>
        <v>6.224578699399834</v>
      </c>
      <c r="Y15" s="16">
        <f t="shared" si="4"/>
        <v>0</v>
      </c>
      <c r="Z15" s="16">
        <f t="shared" si="4"/>
        <v>76.03738420035717</v>
      </c>
      <c r="AA15" s="16">
        <f t="shared" si="4"/>
        <v>-12.726666666666667</v>
      </c>
      <c r="AB15" s="16">
        <f t="shared" si="4"/>
        <v>-7.828260118504713</v>
      </c>
      <c r="AC15" s="16">
        <f t="shared" si="4"/>
        <v>8</v>
      </c>
      <c r="AD15" s="16">
        <f t="shared" si="4"/>
        <v>23.495074790222546</v>
      </c>
      <c r="AE15" s="16">
        <f t="shared" si="4"/>
        <v>0</v>
      </c>
    </row>
    <row r="16" spans="1:31" ht="12.75">
      <c r="A16" s="70" t="s">
        <v>122</v>
      </c>
      <c r="B16" s="16">
        <f>IF(B158=0,0,(B157-B158)*100/B158)</f>
        <v>0</v>
      </c>
      <c r="C16" s="16">
        <f aca="true" t="shared" si="5" ref="C16:AE16">IF(C158=0,0,(C157-C158)*100/C158)</f>
        <v>5.633340785224836</v>
      </c>
      <c r="D16" s="16">
        <f t="shared" si="5"/>
        <v>13.060555069889517</v>
      </c>
      <c r="E16" s="16">
        <f t="shared" si="5"/>
        <v>10.845089940179749</v>
      </c>
      <c r="F16" s="16">
        <f t="shared" si="5"/>
        <v>0</v>
      </c>
      <c r="G16" s="16">
        <f t="shared" si="5"/>
        <v>0</v>
      </c>
      <c r="H16" s="16">
        <f t="shared" si="5"/>
        <v>11.09545819701715</v>
      </c>
      <c r="I16" s="16">
        <f t="shared" si="5"/>
        <v>0</v>
      </c>
      <c r="J16" s="16">
        <f t="shared" si="5"/>
        <v>0</v>
      </c>
      <c r="K16" s="16">
        <f t="shared" si="5"/>
        <v>12.653342615125421</v>
      </c>
      <c r="L16" s="16">
        <f t="shared" si="5"/>
        <v>0</v>
      </c>
      <c r="M16" s="16">
        <f t="shared" si="5"/>
        <v>14.052229458132155</v>
      </c>
      <c r="N16" s="16">
        <f t="shared" si="5"/>
        <v>0</v>
      </c>
      <c r="O16" s="16">
        <f t="shared" si="5"/>
        <v>6.000001577720379</v>
      </c>
      <c r="P16" s="16">
        <f t="shared" si="5"/>
        <v>2.3807490631340347</v>
      </c>
      <c r="Q16" s="16">
        <f t="shared" si="5"/>
        <v>0</v>
      </c>
      <c r="R16" s="16">
        <f t="shared" si="5"/>
        <v>0</v>
      </c>
      <c r="S16" s="16">
        <f t="shared" si="5"/>
        <v>22.97070700879291</v>
      </c>
      <c r="T16" s="16">
        <f t="shared" si="5"/>
        <v>6.856819259065326</v>
      </c>
      <c r="U16" s="16">
        <f t="shared" si="5"/>
        <v>47.908149721263605</v>
      </c>
      <c r="V16" s="16">
        <f t="shared" si="5"/>
        <v>18.15496368038741</v>
      </c>
      <c r="W16" s="16">
        <f t="shared" si="5"/>
        <v>1.7879582171466302</v>
      </c>
      <c r="X16" s="16">
        <f t="shared" si="5"/>
        <v>11.210356938188765</v>
      </c>
      <c r="Y16" s="16">
        <f t="shared" si="5"/>
        <v>0</v>
      </c>
      <c r="Z16" s="16">
        <f t="shared" si="5"/>
        <v>11.355874326730396</v>
      </c>
      <c r="AA16" s="16">
        <f t="shared" si="5"/>
        <v>11.842323061895035</v>
      </c>
      <c r="AB16" s="16">
        <f t="shared" si="5"/>
        <v>0</v>
      </c>
      <c r="AC16" s="16">
        <f t="shared" si="5"/>
        <v>0</v>
      </c>
      <c r="AD16" s="16">
        <f t="shared" si="5"/>
        <v>0</v>
      </c>
      <c r="AE16" s="16">
        <f t="shared" si="5"/>
        <v>0</v>
      </c>
    </row>
    <row r="17" spans="1:31" ht="12.75">
      <c r="A17" s="70" t="s">
        <v>123</v>
      </c>
      <c r="B17" s="16">
        <f>IF(B160=0,0,(B159-B160)*100/B160)</f>
        <v>0</v>
      </c>
      <c r="C17" s="16">
        <f aca="true" t="shared" si="6" ref="C17:AE17">IF(C160=0,0,(C159-C160)*100/C160)</f>
        <v>0</v>
      </c>
      <c r="D17" s="16">
        <f t="shared" si="6"/>
        <v>0</v>
      </c>
      <c r="E17" s="16">
        <f t="shared" si="6"/>
        <v>0</v>
      </c>
      <c r="F17" s="16">
        <f t="shared" si="6"/>
        <v>0</v>
      </c>
      <c r="G17" s="16">
        <f t="shared" si="6"/>
        <v>-62.061470851914436</v>
      </c>
      <c r="H17" s="16">
        <f t="shared" si="6"/>
        <v>0</v>
      </c>
      <c r="I17" s="16">
        <f t="shared" si="6"/>
        <v>0</v>
      </c>
      <c r="J17" s="16">
        <f t="shared" si="6"/>
        <v>0</v>
      </c>
      <c r="K17" s="16">
        <f t="shared" si="6"/>
        <v>0</v>
      </c>
      <c r="L17" s="16">
        <f t="shared" si="6"/>
        <v>19.55170696417685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-7.351393990830674</v>
      </c>
      <c r="Q17" s="16">
        <f t="shared" si="6"/>
        <v>0</v>
      </c>
      <c r="R17" s="16">
        <f t="shared" si="6"/>
        <v>5.999362617517395</v>
      </c>
      <c r="S17" s="16">
        <f t="shared" si="6"/>
        <v>10.000243848117329</v>
      </c>
      <c r="T17" s="16">
        <f t="shared" si="6"/>
        <v>3.4526771471148443</v>
      </c>
      <c r="U17" s="16">
        <f t="shared" si="6"/>
        <v>82.01395812562313</v>
      </c>
      <c r="V17" s="16">
        <f t="shared" si="6"/>
        <v>10</v>
      </c>
      <c r="W17" s="16">
        <f t="shared" si="6"/>
        <v>-3.904469498641923</v>
      </c>
      <c r="X17" s="16">
        <f t="shared" si="6"/>
        <v>15.885444527094263</v>
      </c>
      <c r="Y17" s="16">
        <f t="shared" si="6"/>
        <v>0</v>
      </c>
      <c r="Z17" s="16">
        <f t="shared" si="6"/>
        <v>-100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-5.397520058351568</v>
      </c>
    </row>
    <row r="18" spans="1:31" ht="12.75">
      <c r="A18" s="70" t="s">
        <v>124</v>
      </c>
      <c r="B18" s="16">
        <f>IF(B162=0,0,(B161-B162)*100/B162)</f>
        <v>14.563392725666324</v>
      </c>
      <c r="C18" s="16">
        <f aca="true" t="shared" si="7" ref="C18:AE18">IF(C162=0,0,(C161-C162)*100/C162)</f>
        <v>5.301273309887434</v>
      </c>
      <c r="D18" s="16">
        <f t="shared" si="7"/>
        <v>10.515378958622335</v>
      </c>
      <c r="E18" s="16">
        <f t="shared" si="7"/>
        <v>36.621346998097536</v>
      </c>
      <c r="F18" s="16">
        <f t="shared" si="7"/>
        <v>31.458973250825725</v>
      </c>
      <c r="G18" s="16">
        <f t="shared" si="7"/>
        <v>-57.52463185337108</v>
      </c>
      <c r="H18" s="16">
        <f t="shared" si="7"/>
        <v>17.40526231801072</v>
      </c>
      <c r="I18" s="16">
        <f t="shared" si="7"/>
        <v>10.984512709302784</v>
      </c>
      <c r="J18" s="16">
        <f t="shared" si="7"/>
        <v>-17.86293522415759</v>
      </c>
      <c r="K18" s="16">
        <f t="shared" si="7"/>
        <v>14.289071266363878</v>
      </c>
      <c r="L18" s="16">
        <f t="shared" si="7"/>
        <v>19.55170696417685</v>
      </c>
      <c r="M18" s="16">
        <f t="shared" si="7"/>
        <v>10.924475768516116</v>
      </c>
      <c r="N18" s="16">
        <f t="shared" si="7"/>
        <v>-40.88700591576241</v>
      </c>
      <c r="O18" s="16">
        <f t="shared" si="7"/>
        <v>14.638336931943726</v>
      </c>
      <c r="P18" s="16">
        <f t="shared" si="7"/>
        <v>1.3202251795773574</v>
      </c>
      <c r="Q18" s="16">
        <f t="shared" si="7"/>
        <v>4.800003684242774</v>
      </c>
      <c r="R18" s="16">
        <f t="shared" si="7"/>
        <v>5.999362617517395</v>
      </c>
      <c r="S18" s="16">
        <f t="shared" si="7"/>
        <v>21.937162277195725</v>
      </c>
      <c r="T18" s="16">
        <f t="shared" si="7"/>
        <v>6.345731004099418</v>
      </c>
      <c r="U18" s="16">
        <f t="shared" si="7"/>
        <v>41.8108137510879</v>
      </c>
      <c r="V18" s="16">
        <f t="shared" si="7"/>
        <v>14.967085577498503</v>
      </c>
      <c r="W18" s="16">
        <f t="shared" si="7"/>
        <v>2.624256874111576</v>
      </c>
      <c r="X18" s="16">
        <f t="shared" si="7"/>
        <v>11.480472634587748</v>
      </c>
      <c r="Y18" s="16">
        <f t="shared" si="7"/>
        <v>29.439847231063016</v>
      </c>
      <c r="Z18" s="16">
        <f t="shared" si="7"/>
        <v>22.442452849213083</v>
      </c>
      <c r="AA18" s="16">
        <f t="shared" si="7"/>
        <v>0.8691970959935467</v>
      </c>
      <c r="AB18" s="16">
        <f t="shared" si="7"/>
        <v>-7.828260118504713</v>
      </c>
      <c r="AC18" s="16">
        <f t="shared" si="7"/>
        <v>14.186617507690922</v>
      </c>
      <c r="AD18" s="16">
        <f t="shared" si="7"/>
        <v>30.196936542669583</v>
      </c>
      <c r="AE18" s="16">
        <f t="shared" si="7"/>
        <v>17.943107221006564</v>
      </c>
    </row>
    <row r="19" spans="1:31" ht="12.75">
      <c r="A19" s="70" t="s">
        <v>125</v>
      </c>
      <c r="B19" s="16">
        <f>IF(B164=0,0,(B163-B164)*100/B164)</f>
        <v>27.121050564004715</v>
      </c>
      <c r="C19" s="16">
        <f aca="true" t="shared" si="8" ref="C19:AE19">IF(C164=0,0,(C163-C164)*100/C164)</f>
        <v>23.91914066591409</v>
      </c>
      <c r="D19" s="16">
        <f t="shared" si="8"/>
        <v>30.085057997727844</v>
      </c>
      <c r="E19" s="16">
        <f t="shared" si="8"/>
        <v>27.878350577209833</v>
      </c>
      <c r="F19" s="16">
        <f t="shared" si="8"/>
        <v>23.51208243569445</v>
      </c>
      <c r="G19" s="16">
        <f t="shared" si="8"/>
        <v>5.483254096836737</v>
      </c>
      <c r="H19" s="16">
        <f t="shared" si="8"/>
        <v>11.616433231229687</v>
      </c>
      <c r="I19" s="16">
        <f t="shared" si="8"/>
        <v>33.960193469561894</v>
      </c>
      <c r="J19" s="16">
        <f t="shared" si="8"/>
        <v>30.917092546548968</v>
      </c>
      <c r="K19" s="16">
        <f t="shared" si="8"/>
        <v>24.816257874049537</v>
      </c>
      <c r="L19" s="16">
        <f t="shared" si="8"/>
        <v>19.94056906142739</v>
      </c>
      <c r="M19" s="16">
        <f t="shared" si="8"/>
        <v>26.770694396416868</v>
      </c>
      <c r="N19" s="16">
        <f t="shared" si="8"/>
        <v>14.096126602490868</v>
      </c>
      <c r="O19" s="16">
        <f t="shared" si="8"/>
        <v>17.01140476390876</v>
      </c>
      <c r="P19" s="16">
        <f t="shared" si="8"/>
        <v>21.98983268312581</v>
      </c>
      <c r="Q19" s="16">
        <f t="shared" si="8"/>
        <v>26.688746448277023</v>
      </c>
      <c r="R19" s="16">
        <f t="shared" si="8"/>
        <v>14.989841742904488</v>
      </c>
      <c r="S19" s="16">
        <f t="shared" si="8"/>
        <v>-6.15338968332079</v>
      </c>
      <c r="T19" s="16">
        <f t="shared" si="8"/>
        <v>19.241804856220107</v>
      </c>
      <c r="U19" s="16">
        <f t="shared" si="8"/>
        <v>20.193357243099953</v>
      </c>
      <c r="V19" s="16">
        <f t="shared" si="8"/>
        <v>1.3296829279993072</v>
      </c>
      <c r="W19" s="16">
        <f t="shared" si="8"/>
        <v>11.447298424436665</v>
      </c>
      <c r="X19" s="16">
        <f t="shared" si="8"/>
        <v>22.48475347808643</v>
      </c>
      <c r="Y19" s="16">
        <f t="shared" si="8"/>
        <v>40.617104871324415</v>
      </c>
      <c r="Z19" s="16">
        <f t="shared" si="8"/>
        <v>-3.3115409851617033</v>
      </c>
      <c r="AA19" s="16">
        <f t="shared" si="8"/>
        <v>26.963625388974513</v>
      </c>
      <c r="AB19" s="16">
        <f t="shared" si="8"/>
        <v>25.269780290931067</v>
      </c>
      <c r="AC19" s="16">
        <f t="shared" si="8"/>
        <v>28.867014659709145</v>
      </c>
      <c r="AD19" s="16">
        <f t="shared" si="8"/>
        <v>121.35000107211013</v>
      </c>
      <c r="AE19" s="16">
        <f t="shared" si="8"/>
        <v>-0.11587889348725768</v>
      </c>
    </row>
    <row r="20" spans="1:31" ht="12.75">
      <c r="A20" s="70" t="s">
        <v>126</v>
      </c>
      <c r="B20" s="16">
        <f>IF(B166=0,0,(B165-B166)*100/B166)</f>
        <v>34.239772279926115</v>
      </c>
      <c r="C20" s="16">
        <f aca="true" t="shared" si="9" ref="C20:AE20">IF(C166=0,0,(C165-C166)*100/C166)</f>
        <v>4.2140718562874255</v>
      </c>
      <c r="D20" s="16">
        <f t="shared" si="9"/>
        <v>-15.736894158736376</v>
      </c>
      <c r="E20" s="16">
        <f t="shared" si="9"/>
        <v>-2.110189076052915</v>
      </c>
      <c r="F20" s="16">
        <f t="shared" si="9"/>
        <v>40.99503733849619</v>
      </c>
      <c r="G20" s="16">
        <f t="shared" si="9"/>
        <v>-18.434743103813055</v>
      </c>
      <c r="H20" s="16">
        <f t="shared" si="9"/>
        <v>-100</v>
      </c>
      <c r="I20" s="16">
        <f t="shared" si="9"/>
        <v>4.16493474104248</v>
      </c>
      <c r="J20" s="16">
        <f t="shared" si="9"/>
        <v>-6.107733634949809</v>
      </c>
      <c r="K20" s="16">
        <f t="shared" si="9"/>
        <v>13.303005600988719</v>
      </c>
      <c r="L20" s="16">
        <f t="shared" si="9"/>
        <v>20.136555741634197</v>
      </c>
      <c r="M20" s="16">
        <f t="shared" si="9"/>
        <v>8.452110703245749</v>
      </c>
      <c r="N20" s="16">
        <f t="shared" si="9"/>
        <v>26.954619397862338</v>
      </c>
      <c r="O20" s="16">
        <f t="shared" si="9"/>
        <v>3.3607790242458138</v>
      </c>
      <c r="P20" s="16">
        <f t="shared" si="9"/>
        <v>6.7511601445974</v>
      </c>
      <c r="Q20" s="16">
        <f t="shared" si="9"/>
        <v>53.60176282051282</v>
      </c>
      <c r="R20" s="16">
        <f t="shared" si="9"/>
        <v>-4.316922951143572</v>
      </c>
      <c r="S20" s="16">
        <f t="shared" si="9"/>
        <v>-11.401324181497904</v>
      </c>
      <c r="T20" s="16">
        <f t="shared" si="9"/>
        <v>-2.5350192856516163</v>
      </c>
      <c r="U20" s="16">
        <f t="shared" si="9"/>
        <v>7.814481147814481</v>
      </c>
      <c r="V20" s="16">
        <f t="shared" si="9"/>
        <v>-11.305267806729688</v>
      </c>
      <c r="W20" s="16">
        <f t="shared" si="9"/>
        <v>57.576713378092194</v>
      </c>
      <c r="X20" s="16">
        <f t="shared" si="9"/>
        <v>26.536699358361314</v>
      </c>
      <c r="Y20" s="16">
        <f t="shared" si="9"/>
        <v>0</v>
      </c>
      <c r="Z20" s="16">
        <f t="shared" si="9"/>
        <v>0</v>
      </c>
      <c r="AA20" s="16">
        <f t="shared" si="9"/>
        <v>24.118804091266718</v>
      </c>
      <c r="AB20" s="16">
        <f t="shared" si="9"/>
        <v>4.347977442038571</v>
      </c>
      <c r="AC20" s="16">
        <f t="shared" si="9"/>
        <v>0</v>
      </c>
      <c r="AD20" s="16">
        <f t="shared" si="9"/>
        <v>70.78160461875373</v>
      </c>
      <c r="AE20" s="16">
        <f t="shared" si="9"/>
        <v>45.47542307673594</v>
      </c>
    </row>
    <row r="21" spans="1:31" ht="12.75">
      <c r="A21" s="70" t="s">
        <v>127</v>
      </c>
      <c r="B21" s="16">
        <f>IF((B142+B143)=0,0,B141*100/(B142+B143))</f>
        <v>60.46531706488822</v>
      </c>
      <c r="C21" s="16">
        <f aca="true" t="shared" si="10" ref="C21:AE21">IF((C142+C143)=0,0,C141*100/(C142+C143))</f>
        <v>82.98143477273447</v>
      </c>
      <c r="D21" s="16">
        <f t="shared" si="10"/>
        <v>88.09000297017354</v>
      </c>
      <c r="E21" s="16">
        <f t="shared" si="10"/>
        <v>76.44839852868539</v>
      </c>
      <c r="F21" s="16">
        <f t="shared" si="10"/>
        <v>125.27195130321404</v>
      </c>
      <c r="G21" s="16">
        <f t="shared" si="10"/>
        <v>100.00025453609115</v>
      </c>
      <c r="H21" s="16">
        <f t="shared" si="10"/>
        <v>98.68881702292902</v>
      </c>
      <c r="I21" s="16">
        <f t="shared" si="10"/>
        <v>97.1603813630055</v>
      </c>
      <c r="J21" s="16">
        <f t="shared" si="10"/>
        <v>47.953949380478385</v>
      </c>
      <c r="K21" s="16">
        <f t="shared" si="10"/>
        <v>97.81785866668112</v>
      </c>
      <c r="L21" s="16">
        <f t="shared" si="10"/>
        <v>99.99965833475662</v>
      </c>
      <c r="M21" s="16">
        <f t="shared" si="10"/>
        <v>98.89317063835286</v>
      </c>
      <c r="N21" s="16">
        <f t="shared" si="10"/>
        <v>95.87326282565503</v>
      </c>
      <c r="O21" s="16">
        <f t="shared" si="10"/>
        <v>67.38711567474515</v>
      </c>
      <c r="P21" s="16">
        <f t="shared" si="10"/>
        <v>86.22922512530272</v>
      </c>
      <c r="Q21" s="16">
        <f t="shared" si="10"/>
        <v>87.69129255244444</v>
      </c>
      <c r="R21" s="16">
        <f t="shared" si="10"/>
        <v>21.764151128316957</v>
      </c>
      <c r="S21" s="16">
        <f t="shared" si="10"/>
        <v>87.2414145877182</v>
      </c>
      <c r="T21" s="16">
        <f t="shared" si="10"/>
        <v>94.19395827039953</v>
      </c>
      <c r="U21" s="16">
        <f t="shared" si="10"/>
        <v>85.97780950578431</v>
      </c>
      <c r="V21" s="16">
        <f t="shared" si="10"/>
        <v>91.8703533818432</v>
      </c>
      <c r="W21" s="16">
        <f t="shared" si="10"/>
        <v>86.34249261402819</v>
      </c>
      <c r="X21" s="16">
        <f t="shared" si="10"/>
        <v>99.25917621365258</v>
      </c>
      <c r="Y21" s="16">
        <f t="shared" si="10"/>
        <v>97.33164852255054</v>
      </c>
      <c r="Z21" s="16">
        <f t="shared" si="10"/>
        <v>97.75878236735947</v>
      </c>
      <c r="AA21" s="16">
        <f t="shared" si="10"/>
        <v>88.87943088930025</v>
      </c>
      <c r="AB21" s="16">
        <f t="shared" si="10"/>
        <v>75.13582056131982</v>
      </c>
      <c r="AC21" s="16">
        <f t="shared" si="10"/>
        <v>19.12685950687771</v>
      </c>
      <c r="AD21" s="16">
        <f t="shared" si="10"/>
        <v>99.33334981740718</v>
      </c>
      <c r="AE21" s="16">
        <f t="shared" si="10"/>
        <v>76.83847542936182</v>
      </c>
    </row>
    <row r="22" spans="1:31" ht="12.75">
      <c r="A22" s="70" t="s">
        <v>128</v>
      </c>
      <c r="B22" s="16">
        <f>IF(+B183=0,0,+B192*100/B183)</f>
        <v>45.47405533689865</v>
      </c>
      <c r="C22" s="16">
        <f aca="true" t="shared" si="11" ref="C22:AE22">IF(+C183=0,0,+C192*100/C183)</f>
        <v>69.25658595504139</v>
      </c>
      <c r="D22" s="16">
        <f t="shared" si="11"/>
        <v>87.56867122701857</v>
      </c>
      <c r="E22" s="16">
        <f t="shared" si="11"/>
        <v>75.07011044552463</v>
      </c>
      <c r="F22" s="16">
        <f t="shared" si="11"/>
        <v>137.0595763210254</v>
      </c>
      <c r="G22" s="16">
        <f t="shared" si="11"/>
        <v>98.20713923225578</v>
      </c>
      <c r="H22" s="16">
        <f t="shared" si="11"/>
        <v>92.11111602079743</v>
      </c>
      <c r="I22" s="16">
        <f t="shared" si="11"/>
        <v>65.02152175572392</v>
      </c>
      <c r="J22" s="16">
        <f t="shared" si="11"/>
        <v>28.142992379097343</v>
      </c>
      <c r="K22" s="16">
        <f t="shared" si="11"/>
        <v>95.60955757116034</v>
      </c>
      <c r="L22" s="16">
        <f t="shared" si="11"/>
        <v>91.50660920021691</v>
      </c>
      <c r="M22" s="16">
        <f t="shared" si="11"/>
        <v>94.8752044560656</v>
      </c>
      <c r="N22" s="16">
        <f t="shared" si="11"/>
        <v>58.92718569177362</v>
      </c>
      <c r="O22" s="16">
        <f t="shared" si="11"/>
        <v>59.13744958751623</v>
      </c>
      <c r="P22" s="16">
        <f t="shared" si="11"/>
        <v>83.02396712897013</v>
      </c>
      <c r="Q22" s="16">
        <f t="shared" si="11"/>
        <v>58.81903662837276</v>
      </c>
      <c r="R22" s="16">
        <f t="shared" si="11"/>
        <v>12.974357182329422</v>
      </c>
      <c r="S22" s="16">
        <f t="shared" si="11"/>
        <v>87.01025874648154</v>
      </c>
      <c r="T22" s="16">
        <f t="shared" si="11"/>
        <v>85.02980400506517</v>
      </c>
      <c r="U22" s="16">
        <f t="shared" si="11"/>
        <v>85.29771907141023</v>
      </c>
      <c r="V22" s="16">
        <f t="shared" si="11"/>
        <v>90.307712694992</v>
      </c>
      <c r="W22" s="16">
        <f t="shared" si="11"/>
        <v>81.12535872537042</v>
      </c>
      <c r="X22" s="16">
        <f t="shared" si="11"/>
        <v>92.27908479880382</v>
      </c>
      <c r="Y22" s="16">
        <f t="shared" si="11"/>
        <v>27.99570460928465</v>
      </c>
      <c r="Z22" s="16">
        <f t="shared" si="11"/>
        <v>94.45973040213993</v>
      </c>
      <c r="AA22" s="16">
        <f t="shared" si="11"/>
        <v>82.14738504091736</v>
      </c>
      <c r="AB22" s="16">
        <f t="shared" si="11"/>
        <v>25.798894013643576</v>
      </c>
      <c r="AC22" s="16">
        <f t="shared" si="11"/>
        <v>6.373150788710194</v>
      </c>
      <c r="AD22" s="16">
        <f t="shared" si="11"/>
        <v>94.87471981776766</v>
      </c>
      <c r="AE22" s="16">
        <f t="shared" si="11"/>
        <v>52.544575904016</v>
      </c>
    </row>
    <row r="23" spans="1:31" ht="12.75">
      <c r="A23" s="70" t="s">
        <v>129</v>
      </c>
      <c r="B23" s="16">
        <f>IF(+B183=0,0,+(B184+B192)*100/B183)</f>
        <v>45.47405533689865</v>
      </c>
      <c r="C23" s="16">
        <f aca="true" t="shared" si="12" ref="C23:AE23">IF(+C183=0,0,+(C184+C192)*100/C183)</f>
        <v>69.25658595504139</v>
      </c>
      <c r="D23" s="16">
        <f t="shared" si="12"/>
        <v>87.56867122701857</v>
      </c>
      <c r="E23" s="16">
        <f t="shared" si="12"/>
        <v>75.07011044552463</v>
      </c>
      <c r="F23" s="16">
        <f t="shared" si="12"/>
        <v>137.0595763210254</v>
      </c>
      <c r="G23" s="16">
        <f t="shared" si="12"/>
        <v>98.20713923225578</v>
      </c>
      <c r="H23" s="16">
        <f t="shared" si="12"/>
        <v>92.11111602079743</v>
      </c>
      <c r="I23" s="16">
        <f t="shared" si="12"/>
        <v>87.14617426040053</v>
      </c>
      <c r="J23" s="16">
        <f t="shared" si="12"/>
        <v>28.142992379097343</v>
      </c>
      <c r="K23" s="16">
        <f t="shared" si="12"/>
        <v>95.60955757116034</v>
      </c>
      <c r="L23" s="16">
        <f t="shared" si="12"/>
        <v>91.50660920021691</v>
      </c>
      <c r="M23" s="16">
        <f t="shared" si="12"/>
        <v>94.8752044560656</v>
      </c>
      <c r="N23" s="16">
        <f t="shared" si="12"/>
        <v>58.92718569177362</v>
      </c>
      <c r="O23" s="16">
        <f t="shared" si="12"/>
        <v>59.13744958751623</v>
      </c>
      <c r="P23" s="16">
        <f t="shared" si="12"/>
        <v>83.04916207803477</v>
      </c>
      <c r="Q23" s="16">
        <f t="shared" si="12"/>
        <v>58.81903662837276</v>
      </c>
      <c r="R23" s="16">
        <f t="shared" si="12"/>
        <v>12.974357182329422</v>
      </c>
      <c r="S23" s="16">
        <f t="shared" si="12"/>
        <v>93.82069644089265</v>
      </c>
      <c r="T23" s="16">
        <f t="shared" si="12"/>
        <v>85.02980400506517</v>
      </c>
      <c r="U23" s="16">
        <f t="shared" si="12"/>
        <v>85.29771907141023</v>
      </c>
      <c r="V23" s="16">
        <f t="shared" si="12"/>
        <v>90.307712694992</v>
      </c>
      <c r="W23" s="16">
        <f t="shared" si="12"/>
        <v>81.12535872537042</v>
      </c>
      <c r="X23" s="16">
        <f t="shared" si="12"/>
        <v>92.27908479880382</v>
      </c>
      <c r="Y23" s="16">
        <f t="shared" si="12"/>
        <v>27.241257778512033</v>
      </c>
      <c r="Z23" s="16">
        <f t="shared" si="12"/>
        <v>94.45973040213993</v>
      </c>
      <c r="AA23" s="16">
        <f t="shared" si="12"/>
        <v>82.14738504091736</v>
      </c>
      <c r="AB23" s="16">
        <f t="shared" si="12"/>
        <v>25.798894013643576</v>
      </c>
      <c r="AC23" s="16">
        <f t="shared" si="12"/>
        <v>6.373150788710194</v>
      </c>
      <c r="AD23" s="16">
        <f t="shared" si="12"/>
        <v>94.87471981776766</v>
      </c>
      <c r="AE23" s="16">
        <f t="shared" si="12"/>
        <v>52.544575904016</v>
      </c>
    </row>
    <row r="24" spans="1:31" ht="12.75">
      <c r="A24" s="70" t="s">
        <v>130</v>
      </c>
      <c r="B24" s="16">
        <f>IF(+B5=0,0,+B182*100/B5)</f>
        <v>19.357680504241745</v>
      </c>
      <c r="C24" s="16">
        <f aca="true" t="shared" si="13" ref="C24:AE24">IF(+C5=0,0,+C182*100/C5)</f>
        <v>4.371831073584728</v>
      </c>
      <c r="D24" s="16">
        <f t="shared" si="13"/>
        <v>28.862743907819205</v>
      </c>
      <c r="E24" s="16">
        <f t="shared" si="13"/>
        <v>36.525623623981105</v>
      </c>
      <c r="F24" s="16">
        <f t="shared" si="13"/>
        <v>30.007950515555912</v>
      </c>
      <c r="G24" s="16">
        <f t="shared" si="13"/>
        <v>67.0958587425238</v>
      </c>
      <c r="H24" s="16">
        <f t="shared" si="13"/>
        <v>21.696706218865216</v>
      </c>
      <c r="I24" s="16">
        <f t="shared" si="13"/>
        <v>3.772701953040825</v>
      </c>
      <c r="J24" s="16">
        <f t="shared" si="13"/>
        <v>10.228916618320307</v>
      </c>
      <c r="K24" s="16">
        <f t="shared" si="13"/>
        <v>8.950997688314207</v>
      </c>
      <c r="L24" s="16">
        <f t="shared" si="13"/>
        <v>28.765895904561283</v>
      </c>
      <c r="M24" s="16">
        <f t="shared" si="13"/>
        <v>13.76391003936677</v>
      </c>
      <c r="N24" s="16">
        <f t="shared" si="13"/>
        <v>8.718732630377378</v>
      </c>
      <c r="O24" s="16">
        <f t="shared" si="13"/>
        <v>4.012603581900274</v>
      </c>
      <c r="P24" s="16">
        <f t="shared" si="13"/>
        <v>17.599358741473402</v>
      </c>
      <c r="Q24" s="16">
        <f t="shared" si="13"/>
        <v>31.33973645811317</v>
      </c>
      <c r="R24" s="16">
        <f t="shared" si="13"/>
        <v>15.753973944899137</v>
      </c>
      <c r="S24" s="16">
        <f t="shared" si="13"/>
        <v>47.87234367572719</v>
      </c>
      <c r="T24" s="16">
        <f t="shared" si="13"/>
        <v>23.81702305616732</v>
      </c>
      <c r="U24" s="16">
        <f t="shared" si="13"/>
        <v>29.576062326012792</v>
      </c>
      <c r="V24" s="16">
        <f t="shared" si="13"/>
        <v>33.71972870694353</v>
      </c>
      <c r="W24" s="16">
        <f t="shared" si="13"/>
        <v>4.1682605767225445</v>
      </c>
      <c r="X24" s="16">
        <f t="shared" si="13"/>
        <v>26.425449783198363</v>
      </c>
      <c r="Y24" s="16">
        <f t="shared" si="13"/>
        <v>1.2690946621495869</v>
      </c>
      <c r="Z24" s="16">
        <f t="shared" si="13"/>
        <v>0</v>
      </c>
      <c r="AA24" s="16">
        <f t="shared" si="13"/>
        <v>11.648929276848726</v>
      </c>
      <c r="AB24" s="16">
        <f t="shared" si="13"/>
        <v>11.500658441293007</v>
      </c>
      <c r="AC24" s="16">
        <f t="shared" si="13"/>
        <v>17.986007552438856</v>
      </c>
      <c r="AD24" s="16">
        <f t="shared" si="13"/>
        <v>0</v>
      </c>
      <c r="AE24" s="16">
        <f t="shared" si="13"/>
        <v>37.19120174867726</v>
      </c>
    </row>
    <row r="25" spans="1:31" ht="12.75">
      <c r="A25" s="70" t="s">
        <v>131</v>
      </c>
      <c r="B25" s="16">
        <f>IF(+B142=0,0,+B190*100/B142)</f>
        <v>138.9343041843912</v>
      </c>
      <c r="C25" s="16">
        <f aca="true" t="shared" si="14" ref="C25:AE25">IF(+C142=0,0,+C190*100/C142)</f>
        <v>41.03159418132648</v>
      </c>
      <c r="D25" s="16">
        <f t="shared" si="14"/>
        <v>49.9334976292866</v>
      </c>
      <c r="E25" s="16">
        <f t="shared" si="14"/>
        <v>66.71518962886005</v>
      </c>
      <c r="F25" s="16">
        <f t="shared" si="14"/>
        <v>185.14308123811912</v>
      </c>
      <c r="G25" s="16">
        <f t="shared" si="14"/>
        <v>434.3851383518102</v>
      </c>
      <c r="H25" s="16">
        <f t="shared" si="14"/>
        <v>37.18378268984282</v>
      </c>
      <c r="I25" s="16">
        <f t="shared" si="14"/>
        <v>112.66132457537192</v>
      </c>
      <c r="J25" s="16">
        <f t="shared" si="14"/>
        <v>72.17855581546957</v>
      </c>
      <c r="K25" s="16">
        <f t="shared" si="14"/>
        <v>19.632236198957443</v>
      </c>
      <c r="L25" s="16">
        <f t="shared" si="14"/>
        <v>209.23929425505125</v>
      </c>
      <c r="M25" s="16">
        <f t="shared" si="14"/>
        <v>79.97268645599766</v>
      </c>
      <c r="N25" s="16">
        <f t="shared" si="14"/>
        <v>220.7200993240447</v>
      </c>
      <c r="O25" s="16">
        <f t="shared" si="14"/>
        <v>25.92888555607697</v>
      </c>
      <c r="P25" s="16">
        <f t="shared" si="14"/>
        <v>27.38562397613557</v>
      </c>
      <c r="Q25" s="16">
        <f t="shared" si="14"/>
        <v>405.3554264144309</v>
      </c>
      <c r="R25" s="16">
        <f t="shared" si="14"/>
        <v>247.5947009746198</v>
      </c>
      <c r="S25" s="16">
        <f t="shared" si="14"/>
        <v>66.94667676884721</v>
      </c>
      <c r="T25" s="16">
        <f t="shared" si="14"/>
        <v>39.57874198508694</v>
      </c>
      <c r="U25" s="16">
        <f t="shared" si="14"/>
        <v>46.07857686544657</v>
      </c>
      <c r="V25" s="16">
        <f t="shared" si="14"/>
        <v>49.17093711113981</v>
      </c>
      <c r="W25" s="16">
        <f t="shared" si="14"/>
        <v>6.683825774123249</v>
      </c>
      <c r="X25" s="16">
        <f t="shared" si="14"/>
        <v>56.273869708549334</v>
      </c>
      <c r="Y25" s="16">
        <f t="shared" si="14"/>
        <v>93.20875338087042</v>
      </c>
      <c r="Z25" s="16">
        <f t="shared" si="14"/>
        <v>0</v>
      </c>
      <c r="AA25" s="16">
        <f t="shared" si="14"/>
        <v>39.747195311231955</v>
      </c>
      <c r="AB25" s="16">
        <f t="shared" si="14"/>
        <v>105.76903041925686</v>
      </c>
      <c r="AC25" s="16">
        <f t="shared" si="14"/>
        <v>131.44503934607397</v>
      </c>
      <c r="AD25" s="16">
        <f t="shared" si="14"/>
        <v>0</v>
      </c>
      <c r="AE25" s="16">
        <f t="shared" si="14"/>
        <v>525.4133168418882</v>
      </c>
    </row>
    <row r="26" spans="1:31" ht="12.75">
      <c r="A26" s="67" t="s">
        <v>132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2.75">
      <c r="A27" s="69" t="s">
        <v>133</v>
      </c>
      <c r="B27" s="14">
        <f>IF(B167=0,0,(B6-B167)*100/B167)</f>
        <v>15.921706501210826</v>
      </c>
      <c r="C27" s="14">
        <f aca="true" t="shared" si="15" ref="C27:AE27">IF(C167=0,0,(C6-C167)*100/C167)</f>
        <v>10.883118851215956</v>
      </c>
      <c r="D27" s="14">
        <f t="shared" si="15"/>
        <v>13.421423755570542</v>
      </c>
      <c r="E27" s="14">
        <f t="shared" si="15"/>
        <v>7.1038991505353835</v>
      </c>
      <c r="F27" s="14">
        <f t="shared" si="15"/>
        <v>3.7411247359447755</v>
      </c>
      <c r="G27" s="14">
        <f t="shared" si="15"/>
        <v>12.97169085134921</v>
      </c>
      <c r="H27" s="14">
        <f t="shared" si="15"/>
        <v>14.63906964005863</v>
      </c>
      <c r="I27" s="14">
        <f t="shared" si="15"/>
        <v>27.2520030056765</v>
      </c>
      <c r="J27" s="14">
        <f t="shared" si="15"/>
        <v>16.081672048002</v>
      </c>
      <c r="K27" s="14">
        <f t="shared" si="15"/>
        <v>11.907268424656525</v>
      </c>
      <c r="L27" s="14">
        <f t="shared" si="15"/>
        <v>4.632865060230379</v>
      </c>
      <c r="M27" s="14">
        <f t="shared" si="15"/>
        <v>19.581303281998636</v>
      </c>
      <c r="N27" s="14">
        <f t="shared" si="15"/>
        <v>6.751262471745933</v>
      </c>
      <c r="O27" s="14">
        <f t="shared" si="15"/>
        <v>13.462409317990415</v>
      </c>
      <c r="P27" s="14">
        <f t="shared" si="15"/>
        <v>6.657420363999355</v>
      </c>
      <c r="Q27" s="14">
        <f t="shared" si="15"/>
        <v>23.568201458409185</v>
      </c>
      <c r="R27" s="14">
        <f t="shared" si="15"/>
        <v>3.4955929194755297</v>
      </c>
      <c r="S27" s="14">
        <f t="shared" si="15"/>
        <v>16.551100792279865</v>
      </c>
      <c r="T27" s="14">
        <f t="shared" si="15"/>
        <v>10.748062034976668</v>
      </c>
      <c r="U27" s="14">
        <f t="shared" si="15"/>
        <v>19.687353639168247</v>
      </c>
      <c r="V27" s="14">
        <f t="shared" si="15"/>
        <v>13.332000714101357</v>
      </c>
      <c r="W27" s="14">
        <f t="shared" si="15"/>
        <v>23.990063992427785</v>
      </c>
      <c r="X27" s="14">
        <f t="shared" si="15"/>
        <v>10.116979815372234</v>
      </c>
      <c r="Y27" s="14">
        <f t="shared" si="15"/>
        <v>33.375888827338414</v>
      </c>
      <c r="Z27" s="14">
        <f t="shared" si="15"/>
        <v>83.36266069141945</v>
      </c>
      <c r="AA27" s="14">
        <f t="shared" si="15"/>
        <v>16.787173577461495</v>
      </c>
      <c r="AB27" s="14">
        <f t="shared" si="15"/>
        <v>19.781825002649203</v>
      </c>
      <c r="AC27" s="14">
        <f t="shared" si="15"/>
        <v>17.004352909060255</v>
      </c>
      <c r="AD27" s="14">
        <f t="shared" si="15"/>
        <v>46.93738284951922</v>
      </c>
      <c r="AE27" s="14">
        <f t="shared" si="15"/>
        <v>-4.27821454365989</v>
      </c>
    </row>
    <row r="28" spans="1:31" ht="12.75">
      <c r="A28" s="70" t="s">
        <v>134</v>
      </c>
      <c r="B28" s="16">
        <f>IF(B169=0,0,(B168-B169)*100/B169)</f>
        <v>13.593884119381027</v>
      </c>
      <c r="C28" s="16">
        <f aca="true" t="shared" si="16" ref="C28:AE28">IF(C169=0,0,(C168-C169)*100/C169)</f>
        <v>1.1177337167960961</v>
      </c>
      <c r="D28" s="16">
        <f t="shared" si="16"/>
        <v>9.359282441946002</v>
      </c>
      <c r="E28" s="16">
        <f t="shared" si="16"/>
        <v>3.643711365147878</v>
      </c>
      <c r="F28" s="16">
        <f t="shared" si="16"/>
        <v>10.301240896469624</v>
      </c>
      <c r="G28" s="16">
        <f t="shared" si="16"/>
        <v>6.024542081927623</v>
      </c>
      <c r="H28" s="16">
        <f t="shared" si="16"/>
        <v>23.726915931544433</v>
      </c>
      <c r="I28" s="16">
        <f t="shared" si="16"/>
        <v>27.39163813170642</v>
      </c>
      <c r="J28" s="16">
        <f t="shared" si="16"/>
        <v>11.479065077402572</v>
      </c>
      <c r="K28" s="16">
        <f t="shared" si="16"/>
        <v>5.737647419878118</v>
      </c>
      <c r="L28" s="16">
        <f t="shared" si="16"/>
        <v>5.764386404194392</v>
      </c>
      <c r="M28" s="16">
        <f t="shared" si="16"/>
        <v>7.126739299229915</v>
      </c>
      <c r="N28" s="16">
        <f t="shared" si="16"/>
        <v>10.420132047773473</v>
      </c>
      <c r="O28" s="16">
        <f t="shared" si="16"/>
        <v>4.561495213864772</v>
      </c>
      <c r="P28" s="16">
        <f t="shared" si="16"/>
        <v>13.383136706349207</v>
      </c>
      <c r="Q28" s="16">
        <f t="shared" si="16"/>
        <v>6.46129078951401</v>
      </c>
      <c r="R28" s="16">
        <f t="shared" si="16"/>
        <v>5.667650424622056</v>
      </c>
      <c r="S28" s="16">
        <f t="shared" si="16"/>
        <v>9.446817186319162</v>
      </c>
      <c r="T28" s="16">
        <f t="shared" si="16"/>
        <v>19.515079424166334</v>
      </c>
      <c r="U28" s="16">
        <f t="shared" si="16"/>
        <v>22.104388781819598</v>
      </c>
      <c r="V28" s="16">
        <f t="shared" si="16"/>
        <v>16.19992278843545</v>
      </c>
      <c r="W28" s="16">
        <f t="shared" si="16"/>
        <v>17.858588158467082</v>
      </c>
      <c r="X28" s="16">
        <f t="shared" si="16"/>
        <v>9.61088879597842</v>
      </c>
      <c r="Y28" s="16">
        <f t="shared" si="16"/>
        <v>10.164228824580709</v>
      </c>
      <c r="Z28" s="16">
        <f t="shared" si="16"/>
        <v>37.639063537816654</v>
      </c>
      <c r="AA28" s="16">
        <f t="shared" si="16"/>
        <v>18.60362482095756</v>
      </c>
      <c r="AB28" s="16">
        <f t="shared" si="16"/>
        <v>4.462312864753332</v>
      </c>
      <c r="AC28" s="16">
        <f t="shared" si="16"/>
        <v>6.649647361833792</v>
      </c>
      <c r="AD28" s="16">
        <f t="shared" si="16"/>
        <v>6.206346891198819</v>
      </c>
      <c r="AE28" s="16">
        <f t="shared" si="16"/>
        <v>23.02826068343013</v>
      </c>
    </row>
    <row r="29" spans="1:31" ht="12.75">
      <c r="A29" s="70" t="s">
        <v>135</v>
      </c>
      <c r="B29" s="16">
        <f>IF(B168=0,0,B170*100/B168)</f>
        <v>2.2936178558715374</v>
      </c>
      <c r="C29" s="16">
        <f aca="true" t="shared" si="17" ref="C29:AE29">IF(C168=0,0,C170*100/C168)</f>
        <v>5.118485690741086</v>
      </c>
      <c r="D29" s="16">
        <f t="shared" si="17"/>
        <v>14.75241664964305</v>
      </c>
      <c r="E29" s="16">
        <f t="shared" si="17"/>
        <v>3.3847546419797525</v>
      </c>
      <c r="F29" s="16">
        <f t="shared" si="17"/>
        <v>1.8534335889260376</v>
      </c>
      <c r="G29" s="16">
        <f t="shared" si="17"/>
        <v>4.707265798347513</v>
      </c>
      <c r="H29" s="16">
        <f t="shared" si="17"/>
        <v>8.372343979953065</v>
      </c>
      <c r="I29" s="16">
        <f t="shared" si="17"/>
        <v>0.8340484352470308</v>
      </c>
      <c r="J29" s="16">
        <f t="shared" si="17"/>
        <v>1.3175330696166425</v>
      </c>
      <c r="K29" s="16">
        <f t="shared" si="17"/>
        <v>7.329419057372801</v>
      </c>
      <c r="L29" s="16">
        <f t="shared" si="17"/>
        <v>0</v>
      </c>
      <c r="M29" s="16">
        <f t="shared" si="17"/>
        <v>1.527277452920473</v>
      </c>
      <c r="N29" s="16">
        <f t="shared" si="17"/>
        <v>2.847261598118435</v>
      </c>
      <c r="O29" s="16">
        <f t="shared" si="17"/>
        <v>1.03095631795692</v>
      </c>
      <c r="P29" s="16">
        <f t="shared" si="17"/>
        <v>0</v>
      </c>
      <c r="Q29" s="16">
        <f t="shared" si="17"/>
        <v>1.5641022890902412</v>
      </c>
      <c r="R29" s="16">
        <f t="shared" si="17"/>
        <v>4.223666210670315</v>
      </c>
      <c r="S29" s="16">
        <f t="shared" si="17"/>
        <v>4.906116334891624</v>
      </c>
      <c r="T29" s="16">
        <f t="shared" si="17"/>
        <v>2.8888938372756976</v>
      </c>
      <c r="U29" s="16">
        <f t="shared" si="17"/>
        <v>0</v>
      </c>
      <c r="V29" s="16">
        <f t="shared" si="17"/>
        <v>4.034709162932925</v>
      </c>
      <c r="W29" s="16">
        <f t="shared" si="17"/>
        <v>4.527060358103066</v>
      </c>
      <c r="X29" s="16">
        <f t="shared" si="17"/>
        <v>5.458239100424652</v>
      </c>
      <c r="Y29" s="16">
        <f t="shared" si="17"/>
        <v>0.963463233028273</v>
      </c>
      <c r="Z29" s="16">
        <f t="shared" si="17"/>
        <v>1.8182809308898746</v>
      </c>
      <c r="AA29" s="16">
        <f t="shared" si="17"/>
        <v>1.1973357301796643</v>
      </c>
      <c r="AB29" s="16">
        <f t="shared" si="17"/>
        <v>0.4079803022627776</v>
      </c>
      <c r="AC29" s="16">
        <f t="shared" si="17"/>
        <v>1.0576026366868174</v>
      </c>
      <c r="AD29" s="16">
        <f t="shared" si="17"/>
        <v>0.8912403294519787</v>
      </c>
      <c r="AE29" s="16">
        <f t="shared" si="17"/>
        <v>4.130742721890308</v>
      </c>
    </row>
    <row r="30" spans="1:31" ht="12.75">
      <c r="A30" s="70" t="s">
        <v>136</v>
      </c>
      <c r="B30" s="16">
        <f>IF(B172=0,0,(B171-B172)*100/B172)</f>
        <v>0</v>
      </c>
      <c r="C30" s="16">
        <f aca="true" t="shared" si="18" ref="C30:AE30">IF(C172=0,0,(C171-C172)*100/C172)</f>
        <v>-4.444732685739687</v>
      </c>
      <c r="D30" s="16">
        <f t="shared" si="18"/>
        <v>14.240000097611576</v>
      </c>
      <c r="E30" s="16">
        <f t="shared" si="18"/>
        <v>14.240000096883618</v>
      </c>
      <c r="F30" s="16">
        <f t="shared" si="18"/>
        <v>-100</v>
      </c>
      <c r="G30" s="16">
        <f t="shared" si="18"/>
        <v>0</v>
      </c>
      <c r="H30" s="16">
        <f t="shared" si="18"/>
        <v>50.293311403508774</v>
      </c>
      <c r="I30" s="16">
        <f t="shared" si="18"/>
        <v>0</v>
      </c>
      <c r="J30" s="16">
        <f t="shared" si="18"/>
        <v>0</v>
      </c>
      <c r="K30" s="16">
        <f t="shared" si="18"/>
        <v>15.253887061898665</v>
      </c>
      <c r="L30" s="16">
        <f t="shared" si="18"/>
        <v>0</v>
      </c>
      <c r="M30" s="16">
        <f t="shared" si="18"/>
        <v>24.498547516945635</v>
      </c>
      <c r="N30" s="16">
        <f t="shared" si="18"/>
        <v>0</v>
      </c>
      <c r="O30" s="16">
        <f t="shared" si="18"/>
        <v>0</v>
      </c>
      <c r="P30" s="16">
        <f t="shared" si="18"/>
        <v>11.481481481481481</v>
      </c>
      <c r="Q30" s="16">
        <f t="shared" si="18"/>
        <v>0</v>
      </c>
      <c r="R30" s="16">
        <f t="shared" si="18"/>
        <v>0</v>
      </c>
      <c r="S30" s="16">
        <f t="shared" si="18"/>
        <v>14.240000427234285</v>
      </c>
      <c r="T30" s="16">
        <f t="shared" si="18"/>
        <v>5.1246071047897095</v>
      </c>
      <c r="U30" s="16">
        <f t="shared" si="18"/>
        <v>13.538640220619431</v>
      </c>
      <c r="V30" s="16">
        <f t="shared" si="18"/>
        <v>16.446540880503143</v>
      </c>
      <c r="W30" s="16">
        <f t="shared" si="18"/>
        <v>13.747633765244286</v>
      </c>
      <c r="X30" s="16">
        <f t="shared" si="18"/>
        <v>14.239999881269016</v>
      </c>
      <c r="Y30" s="16">
        <f t="shared" si="18"/>
        <v>0</v>
      </c>
      <c r="Z30" s="16">
        <f t="shared" si="18"/>
        <v>14.239997683383587</v>
      </c>
      <c r="AA30" s="16">
        <f t="shared" si="18"/>
        <v>27.659574468085108</v>
      </c>
      <c r="AB30" s="16">
        <f t="shared" si="18"/>
        <v>0</v>
      </c>
      <c r="AC30" s="16">
        <f t="shared" si="18"/>
        <v>0</v>
      </c>
      <c r="AD30" s="16">
        <f t="shared" si="18"/>
        <v>0</v>
      </c>
      <c r="AE30" s="16">
        <f t="shared" si="18"/>
        <v>0</v>
      </c>
    </row>
    <row r="31" spans="1:31" ht="12.75">
      <c r="A31" s="70" t="s">
        <v>137</v>
      </c>
      <c r="B31" s="16">
        <f>IF(B174=0,0,(B173-B174)*100/B174)</f>
        <v>0</v>
      </c>
      <c r="C31" s="16">
        <f aca="true" t="shared" si="19" ref="C31:AE31">IF(C174=0,0,(C173-C174)*100/C174)</f>
        <v>0</v>
      </c>
      <c r="D31" s="16">
        <f t="shared" si="19"/>
        <v>0</v>
      </c>
      <c r="E31" s="16">
        <f t="shared" si="19"/>
        <v>0</v>
      </c>
      <c r="F31" s="16">
        <f t="shared" si="19"/>
        <v>0</v>
      </c>
      <c r="G31" s="16">
        <f t="shared" si="19"/>
        <v>34.552119472648975</v>
      </c>
      <c r="H31" s="16">
        <f t="shared" si="19"/>
        <v>0</v>
      </c>
      <c r="I31" s="16">
        <f t="shared" si="19"/>
        <v>0</v>
      </c>
      <c r="J31" s="16">
        <f t="shared" si="19"/>
        <v>0</v>
      </c>
      <c r="K31" s="16">
        <f t="shared" si="19"/>
        <v>0</v>
      </c>
      <c r="L31" s="16">
        <f t="shared" si="19"/>
        <v>0</v>
      </c>
      <c r="M31" s="16">
        <f t="shared" si="19"/>
        <v>0</v>
      </c>
      <c r="N31" s="16">
        <f t="shared" si="19"/>
        <v>0</v>
      </c>
      <c r="O31" s="16">
        <f t="shared" si="19"/>
        <v>0</v>
      </c>
      <c r="P31" s="16">
        <f t="shared" si="19"/>
        <v>4.430379746835443</v>
      </c>
      <c r="Q31" s="16">
        <f t="shared" si="19"/>
        <v>0</v>
      </c>
      <c r="R31" s="16">
        <f t="shared" si="19"/>
        <v>0</v>
      </c>
      <c r="S31" s="16">
        <f t="shared" si="19"/>
        <v>9.999998109509855</v>
      </c>
      <c r="T31" s="16">
        <f t="shared" si="19"/>
        <v>5.000001086338018</v>
      </c>
      <c r="U31" s="16">
        <f t="shared" si="19"/>
        <v>0</v>
      </c>
      <c r="V31" s="16">
        <f t="shared" si="19"/>
        <v>-9.411764705882353</v>
      </c>
      <c r="W31" s="16">
        <f t="shared" si="19"/>
        <v>5.000002958994841</v>
      </c>
      <c r="X31" s="16">
        <f t="shared" si="19"/>
        <v>8.500000410358432</v>
      </c>
      <c r="Y31" s="16">
        <f t="shared" si="19"/>
        <v>0</v>
      </c>
      <c r="Z31" s="16">
        <f t="shared" si="19"/>
        <v>0</v>
      </c>
      <c r="AA31" s="16">
        <f t="shared" si="19"/>
        <v>0</v>
      </c>
      <c r="AB31" s="16">
        <f t="shared" si="19"/>
        <v>0</v>
      </c>
      <c r="AC31" s="16">
        <f t="shared" si="19"/>
        <v>0</v>
      </c>
      <c r="AD31" s="16">
        <f t="shared" si="19"/>
        <v>0</v>
      </c>
      <c r="AE31" s="16">
        <f t="shared" si="19"/>
        <v>8.27284739023873</v>
      </c>
    </row>
    <row r="32" spans="1:31" ht="25.5">
      <c r="A32" s="70" t="s">
        <v>138</v>
      </c>
      <c r="B32" s="16">
        <f>IF((B6-B151-B176)=0,0,B168*100/(B6-B151-B176))</f>
        <v>49.51634092667302</v>
      </c>
      <c r="C32" s="16">
        <f aca="true" t="shared" si="20" ref="C32:AE32">IF((C6-C151-C176)=0,0,C168*100/(C6-C151-C176))</f>
        <v>39.39040688840209</v>
      </c>
      <c r="D32" s="16">
        <f t="shared" si="20"/>
        <v>19.747310440510258</v>
      </c>
      <c r="E32" s="16">
        <f t="shared" si="20"/>
        <v>33.47113480193451</v>
      </c>
      <c r="F32" s="16">
        <f t="shared" si="20"/>
        <v>47.022698075646915</v>
      </c>
      <c r="G32" s="16">
        <f t="shared" si="20"/>
        <v>44.82021877512982</v>
      </c>
      <c r="H32" s="16">
        <f t="shared" si="20"/>
        <v>50.506247739965445</v>
      </c>
      <c r="I32" s="16">
        <f t="shared" si="20"/>
        <v>53.6420553777091</v>
      </c>
      <c r="J32" s="16">
        <f t="shared" si="20"/>
        <v>42.54201447520112</v>
      </c>
      <c r="K32" s="16">
        <f t="shared" si="20"/>
        <v>35.905306913546994</v>
      </c>
      <c r="L32" s="16">
        <f t="shared" si="20"/>
        <v>60.28497655045927</v>
      </c>
      <c r="M32" s="16">
        <f t="shared" si="20"/>
        <v>47.96536856594789</v>
      </c>
      <c r="N32" s="16">
        <f t="shared" si="20"/>
        <v>45.64852283003191</v>
      </c>
      <c r="O32" s="16">
        <f t="shared" si="20"/>
        <v>52.54472878571757</v>
      </c>
      <c r="P32" s="16">
        <f t="shared" si="20"/>
        <v>28.101015411396762</v>
      </c>
      <c r="Q32" s="16">
        <f t="shared" si="20"/>
        <v>33.756573553274755</v>
      </c>
      <c r="R32" s="16">
        <f t="shared" si="20"/>
        <v>44.202154141155305</v>
      </c>
      <c r="S32" s="16">
        <f t="shared" si="20"/>
        <v>42.50435863355703</v>
      </c>
      <c r="T32" s="16">
        <f t="shared" si="20"/>
        <v>39.49783808890382</v>
      </c>
      <c r="U32" s="16">
        <f t="shared" si="20"/>
        <v>39.45044449310733</v>
      </c>
      <c r="V32" s="16">
        <f t="shared" si="20"/>
        <v>41.176331368276294</v>
      </c>
      <c r="W32" s="16">
        <f t="shared" si="20"/>
        <v>34.71431586318202</v>
      </c>
      <c r="X32" s="16">
        <f t="shared" si="20"/>
        <v>36.64059768578212</v>
      </c>
      <c r="Y32" s="16">
        <f t="shared" si="20"/>
        <v>46.580876372578274</v>
      </c>
      <c r="Z32" s="16">
        <f t="shared" si="20"/>
        <v>25.44872463213103</v>
      </c>
      <c r="AA32" s="16">
        <f t="shared" si="20"/>
        <v>39.14530959396496</v>
      </c>
      <c r="AB32" s="16">
        <f t="shared" si="20"/>
        <v>34.20972476699935</v>
      </c>
      <c r="AC32" s="16">
        <f t="shared" si="20"/>
        <v>43.34954802378076</v>
      </c>
      <c r="AD32" s="16">
        <f t="shared" si="20"/>
        <v>21.535224014690044</v>
      </c>
      <c r="AE32" s="16">
        <f t="shared" si="20"/>
        <v>46.50633373585723</v>
      </c>
    </row>
    <row r="33" spans="1:31" ht="25.5">
      <c r="A33" s="70" t="s">
        <v>139</v>
      </c>
      <c r="B33" s="16">
        <f>IF((B6-B151-B176)=0,0,B177*100/(B6-B151-B176))</f>
        <v>7.869706333625467</v>
      </c>
      <c r="C33" s="16">
        <f aca="true" t="shared" si="21" ref="C33:AE33">IF((C6-C151-C176)=0,0,C177*100/(C6-C151-C176))</f>
        <v>5.562218008691142</v>
      </c>
      <c r="D33" s="16">
        <f t="shared" si="21"/>
        <v>5.34061899009508</v>
      </c>
      <c r="E33" s="16">
        <f t="shared" si="21"/>
        <v>14.255813702951993</v>
      </c>
      <c r="F33" s="16">
        <f t="shared" si="21"/>
        <v>7.1686612839178565</v>
      </c>
      <c r="G33" s="16">
        <f t="shared" si="21"/>
        <v>1.4766290127840838</v>
      </c>
      <c r="H33" s="16">
        <f t="shared" si="21"/>
        <v>2.923480252320302</v>
      </c>
      <c r="I33" s="16">
        <f t="shared" si="21"/>
        <v>2.6602344384567123</v>
      </c>
      <c r="J33" s="16">
        <f t="shared" si="21"/>
        <v>0.3112764397585378</v>
      </c>
      <c r="K33" s="16">
        <f t="shared" si="21"/>
        <v>0</v>
      </c>
      <c r="L33" s="16">
        <f t="shared" si="21"/>
        <v>0</v>
      </c>
      <c r="M33" s="16">
        <f t="shared" si="21"/>
        <v>2.2761929834712427</v>
      </c>
      <c r="N33" s="16">
        <f t="shared" si="21"/>
        <v>6.617518066456429</v>
      </c>
      <c r="O33" s="16">
        <f t="shared" si="21"/>
        <v>2.6312911347552794</v>
      </c>
      <c r="P33" s="16">
        <f t="shared" si="21"/>
        <v>4.290259446487933</v>
      </c>
      <c r="Q33" s="16">
        <f t="shared" si="21"/>
        <v>8.937154857797804</v>
      </c>
      <c r="R33" s="16">
        <f t="shared" si="21"/>
        <v>4.328169584698624</v>
      </c>
      <c r="S33" s="16">
        <f t="shared" si="21"/>
        <v>1.6202531718405766</v>
      </c>
      <c r="T33" s="16">
        <f t="shared" si="21"/>
        <v>4.922771976746248</v>
      </c>
      <c r="U33" s="16">
        <f t="shared" si="21"/>
        <v>4.182507938689668</v>
      </c>
      <c r="V33" s="16">
        <f t="shared" si="21"/>
        <v>3.139704807553162</v>
      </c>
      <c r="W33" s="16">
        <f t="shared" si="21"/>
        <v>12.422060094780116</v>
      </c>
      <c r="X33" s="16">
        <f t="shared" si="21"/>
        <v>4.903938568779655</v>
      </c>
      <c r="Y33" s="16">
        <f t="shared" si="21"/>
        <v>9.911470451662135</v>
      </c>
      <c r="Z33" s="16">
        <f t="shared" si="21"/>
        <v>0</v>
      </c>
      <c r="AA33" s="16">
        <f t="shared" si="21"/>
        <v>7.455059483444125</v>
      </c>
      <c r="AB33" s="16">
        <f t="shared" si="21"/>
        <v>22.272538077076735</v>
      </c>
      <c r="AC33" s="16">
        <f t="shared" si="21"/>
        <v>4.687850947903971</v>
      </c>
      <c r="AD33" s="16">
        <f t="shared" si="21"/>
        <v>5.60437356253696</v>
      </c>
      <c r="AE33" s="16">
        <f t="shared" si="21"/>
        <v>9.084459323791593</v>
      </c>
    </row>
    <row r="34" spans="1:31" ht="12.75">
      <c r="A34" s="70" t="s">
        <v>140</v>
      </c>
      <c r="B34" s="16">
        <f>IF(B142=0,0,B151*100/B142)</f>
        <v>50.34490032590771</v>
      </c>
      <c r="C34" s="16">
        <f aca="true" t="shared" si="22" ref="C34:AE34">IF(C142=0,0,C151*100/C142)</f>
        <v>18.75532465296614</v>
      </c>
      <c r="D34" s="16">
        <f t="shared" si="22"/>
        <v>3.7358697322434837</v>
      </c>
      <c r="E34" s="16">
        <f t="shared" si="22"/>
        <v>13.7384450529984</v>
      </c>
      <c r="F34" s="16">
        <f t="shared" si="22"/>
        <v>17.298722236894967</v>
      </c>
      <c r="G34" s="16">
        <f t="shared" si="22"/>
        <v>9.396051935579871</v>
      </c>
      <c r="H34" s="16">
        <f t="shared" si="22"/>
        <v>0.396513083432649</v>
      </c>
      <c r="I34" s="16">
        <f t="shared" si="22"/>
        <v>63.48279540718412</v>
      </c>
      <c r="J34" s="16">
        <f t="shared" si="22"/>
        <v>72.10894658127852</v>
      </c>
      <c r="K34" s="16">
        <f t="shared" si="22"/>
        <v>2.9182067928587805</v>
      </c>
      <c r="L34" s="16">
        <f t="shared" si="22"/>
        <v>0</v>
      </c>
      <c r="M34" s="16">
        <f t="shared" si="22"/>
        <v>17.912533878670732</v>
      </c>
      <c r="N34" s="16">
        <f t="shared" si="22"/>
        <v>0</v>
      </c>
      <c r="O34" s="16">
        <f t="shared" si="22"/>
        <v>13.544542313514533</v>
      </c>
      <c r="P34" s="16">
        <f t="shared" si="22"/>
        <v>3.2791101342942244</v>
      </c>
      <c r="Q34" s="16">
        <f t="shared" si="22"/>
        <v>110.65946036527997</v>
      </c>
      <c r="R34" s="16">
        <f t="shared" si="22"/>
        <v>80</v>
      </c>
      <c r="S34" s="16">
        <f t="shared" si="22"/>
        <v>4.359409498816621</v>
      </c>
      <c r="T34" s="16">
        <f t="shared" si="22"/>
        <v>0.6911159069063355</v>
      </c>
      <c r="U34" s="16">
        <f t="shared" si="22"/>
        <v>1.6276431248833123</v>
      </c>
      <c r="V34" s="16">
        <f t="shared" si="22"/>
        <v>8.266500066709096</v>
      </c>
      <c r="W34" s="16">
        <f t="shared" si="22"/>
        <v>13.033116300758124</v>
      </c>
      <c r="X34" s="16">
        <f t="shared" si="22"/>
        <v>13.248489079118574</v>
      </c>
      <c r="Y34" s="16">
        <f t="shared" si="22"/>
        <v>0</v>
      </c>
      <c r="Z34" s="16">
        <f t="shared" si="22"/>
        <v>8.257263394041132</v>
      </c>
      <c r="AA34" s="16">
        <f t="shared" si="22"/>
        <v>11.331617987340646</v>
      </c>
      <c r="AB34" s="16">
        <f t="shared" si="22"/>
        <v>57.51317051663148</v>
      </c>
      <c r="AC34" s="16">
        <f t="shared" si="22"/>
        <v>77.57614030121319</v>
      </c>
      <c r="AD34" s="16">
        <f t="shared" si="22"/>
        <v>3.2219570405727924</v>
      </c>
      <c r="AE34" s="16">
        <f t="shared" si="22"/>
        <v>20.350443207586064</v>
      </c>
    </row>
    <row r="35" spans="1:31" ht="12.75">
      <c r="A35" s="70" t="s">
        <v>141</v>
      </c>
      <c r="B35" s="16">
        <f>IF(B171=0,0,B178*100/B171)</f>
        <v>0</v>
      </c>
      <c r="C35" s="16">
        <f aca="true" t="shared" si="23" ref="C35:AE35">IF(C171=0,0,C178*100/C171)</f>
        <v>0</v>
      </c>
      <c r="D35" s="16">
        <f t="shared" si="23"/>
        <v>10.897344838999741</v>
      </c>
      <c r="E35" s="16">
        <f t="shared" si="23"/>
        <v>0</v>
      </c>
      <c r="F35" s="16">
        <f t="shared" si="23"/>
        <v>0</v>
      </c>
      <c r="G35" s="16">
        <f t="shared" si="23"/>
        <v>0</v>
      </c>
      <c r="H35" s="16">
        <f t="shared" si="23"/>
        <v>0</v>
      </c>
      <c r="I35" s="16">
        <f t="shared" si="23"/>
        <v>0</v>
      </c>
      <c r="J35" s="16">
        <f t="shared" si="23"/>
        <v>0</v>
      </c>
      <c r="K35" s="16">
        <f t="shared" si="23"/>
        <v>0</v>
      </c>
      <c r="L35" s="16">
        <f t="shared" si="23"/>
        <v>0</v>
      </c>
      <c r="M35" s="16">
        <f t="shared" si="23"/>
        <v>0</v>
      </c>
      <c r="N35" s="16">
        <f t="shared" si="23"/>
        <v>0</v>
      </c>
      <c r="O35" s="16">
        <f t="shared" si="23"/>
        <v>0</v>
      </c>
      <c r="P35" s="16">
        <f t="shared" si="23"/>
        <v>6.703526910299003</v>
      </c>
      <c r="Q35" s="16">
        <f t="shared" si="23"/>
        <v>0</v>
      </c>
      <c r="R35" s="16">
        <f t="shared" si="23"/>
        <v>0</v>
      </c>
      <c r="S35" s="16">
        <f t="shared" si="23"/>
        <v>0</v>
      </c>
      <c r="T35" s="16">
        <f t="shared" si="23"/>
        <v>0</v>
      </c>
      <c r="U35" s="16">
        <f t="shared" si="23"/>
        <v>0</v>
      </c>
      <c r="V35" s="16">
        <f t="shared" si="23"/>
        <v>0</v>
      </c>
      <c r="W35" s="16">
        <f t="shared" si="23"/>
        <v>0</v>
      </c>
      <c r="X35" s="16">
        <f t="shared" si="23"/>
        <v>8.628480800058602</v>
      </c>
      <c r="Y35" s="16">
        <f t="shared" si="23"/>
        <v>0</v>
      </c>
      <c r="Z35" s="16">
        <f t="shared" si="23"/>
        <v>0</v>
      </c>
      <c r="AA35" s="16">
        <f t="shared" si="23"/>
        <v>0</v>
      </c>
      <c r="AB35" s="16">
        <f t="shared" si="23"/>
        <v>0</v>
      </c>
      <c r="AC35" s="16">
        <f t="shared" si="23"/>
        <v>0</v>
      </c>
      <c r="AD35" s="16">
        <f t="shared" si="23"/>
        <v>0</v>
      </c>
      <c r="AE35" s="16">
        <f t="shared" si="23"/>
        <v>0</v>
      </c>
    </row>
    <row r="36" spans="1:31" ht="12.75">
      <c r="A36" s="70" t="s">
        <v>142</v>
      </c>
      <c r="B36" s="16">
        <f>IF(B173=0,0,B179*100/B173)</f>
        <v>0</v>
      </c>
      <c r="C36" s="16">
        <f aca="true" t="shared" si="24" ref="C36:AE36">IF(C173=0,0,C179*100/C173)</f>
        <v>0</v>
      </c>
      <c r="D36" s="16">
        <f t="shared" si="24"/>
        <v>0</v>
      </c>
      <c r="E36" s="16">
        <f t="shared" si="24"/>
        <v>0</v>
      </c>
      <c r="F36" s="16">
        <f t="shared" si="24"/>
        <v>0</v>
      </c>
      <c r="G36" s="16">
        <f t="shared" si="24"/>
        <v>0</v>
      </c>
      <c r="H36" s="16">
        <f t="shared" si="24"/>
        <v>0</v>
      </c>
      <c r="I36" s="16">
        <f t="shared" si="24"/>
        <v>0</v>
      </c>
      <c r="J36" s="16">
        <f t="shared" si="24"/>
        <v>0</v>
      </c>
      <c r="K36" s="16">
        <f t="shared" si="24"/>
        <v>0</v>
      </c>
      <c r="L36" s="16">
        <f t="shared" si="24"/>
        <v>0</v>
      </c>
      <c r="M36" s="16">
        <f t="shared" si="24"/>
        <v>0</v>
      </c>
      <c r="N36" s="16">
        <f t="shared" si="24"/>
        <v>0</v>
      </c>
      <c r="O36" s="16">
        <f t="shared" si="24"/>
        <v>0</v>
      </c>
      <c r="P36" s="16">
        <f t="shared" si="24"/>
        <v>13.155732121212122</v>
      </c>
      <c r="Q36" s="16">
        <f t="shared" si="24"/>
        <v>0</v>
      </c>
      <c r="R36" s="16">
        <f t="shared" si="24"/>
        <v>0</v>
      </c>
      <c r="S36" s="16">
        <f t="shared" si="24"/>
        <v>0.0001288970575250811</v>
      </c>
      <c r="T36" s="16">
        <f t="shared" si="24"/>
        <v>0</v>
      </c>
      <c r="U36" s="16">
        <f t="shared" si="24"/>
        <v>0</v>
      </c>
      <c r="V36" s="16">
        <f t="shared" si="24"/>
        <v>0</v>
      </c>
      <c r="W36" s="16">
        <f t="shared" si="24"/>
        <v>0</v>
      </c>
      <c r="X36" s="16">
        <f t="shared" si="24"/>
        <v>7.747553812128589</v>
      </c>
      <c r="Y36" s="16">
        <f t="shared" si="24"/>
        <v>0</v>
      </c>
      <c r="Z36" s="16">
        <f t="shared" si="24"/>
        <v>0</v>
      </c>
      <c r="AA36" s="16">
        <f t="shared" si="24"/>
        <v>0</v>
      </c>
      <c r="AB36" s="16">
        <f t="shared" si="24"/>
        <v>0</v>
      </c>
      <c r="AC36" s="16">
        <f t="shared" si="24"/>
        <v>0</v>
      </c>
      <c r="AD36" s="16">
        <f t="shared" si="24"/>
        <v>0</v>
      </c>
      <c r="AE36" s="16">
        <f t="shared" si="24"/>
        <v>0</v>
      </c>
    </row>
    <row r="37" spans="1:31" ht="12.75">
      <c r="A37" s="74" t="s">
        <v>143</v>
      </c>
      <c r="B37" s="75">
        <f>IF(+B5=0,0,+B168*100/B5)</f>
        <v>37.8463027594822</v>
      </c>
      <c r="C37" s="75">
        <f aca="true" t="shared" si="25" ref="C37:AE37">IF(+C5=0,0,+C168*100/C5)</f>
        <v>24.865004096799808</v>
      </c>
      <c r="D37" s="75">
        <f t="shared" si="25"/>
        <v>17.016090717501907</v>
      </c>
      <c r="E37" s="75">
        <f t="shared" si="25"/>
        <v>27.691788650404497</v>
      </c>
      <c r="F37" s="75">
        <f t="shared" si="25"/>
        <v>35.97880974934367</v>
      </c>
      <c r="G37" s="75">
        <f t="shared" si="25"/>
        <v>43.25945208167655</v>
      </c>
      <c r="H37" s="75">
        <f t="shared" si="25"/>
        <v>43.98297783006696</v>
      </c>
      <c r="I37" s="75">
        <f t="shared" si="25"/>
        <v>43.59760233164257</v>
      </c>
      <c r="J37" s="75">
        <f t="shared" si="25"/>
        <v>27.786241829936994</v>
      </c>
      <c r="K37" s="75">
        <f t="shared" si="25"/>
        <v>32.088811140461615</v>
      </c>
      <c r="L37" s="75">
        <f t="shared" si="25"/>
        <v>50.8683818686484</v>
      </c>
      <c r="M37" s="75">
        <f t="shared" si="25"/>
        <v>41.62521027047738</v>
      </c>
      <c r="N37" s="75">
        <f t="shared" si="25"/>
        <v>45.64852283003191</v>
      </c>
      <c r="O37" s="75">
        <f t="shared" si="25"/>
        <v>43.67329573373693</v>
      </c>
      <c r="P37" s="75">
        <f t="shared" si="25"/>
        <v>23.766263370975665</v>
      </c>
      <c r="Q37" s="75">
        <f t="shared" si="25"/>
        <v>22.291866717822103</v>
      </c>
      <c r="R37" s="75">
        <f t="shared" si="25"/>
        <v>41.95215579496434</v>
      </c>
      <c r="S37" s="75">
        <f t="shared" si="25"/>
        <v>32.861604378419536</v>
      </c>
      <c r="T37" s="75">
        <f t="shared" si="25"/>
        <v>37.387364771845775</v>
      </c>
      <c r="U37" s="75">
        <f t="shared" si="25"/>
        <v>34.825440054621474</v>
      </c>
      <c r="V37" s="75">
        <f t="shared" si="25"/>
        <v>42.192376785450286</v>
      </c>
      <c r="W37" s="75">
        <f t="shared" si="25"/>
        <v>31.627326083356465</v>
      </c>
      <c r="X37" s="75">
        <f t="shared" si="25"/>
        <v>30.475495623205017</v>
      </c>
      <c r="Y37" s="75">
        <f t="shared" si="25"/>
        <v>48.3742267450865</v>
      </c>
      <c r="Z37" s="75">
        <f t="shared" si="25"/>
        <v>28.997882050146984</v>
      </c>
      <c r="AA37" s="75">
        <f t="shared" si="25"/>
        <v>34.79700803301818</v>
      </c>
      <c r="AB37" s="75">
        <f t="shared" si="25"/>
        <v>21.812878030733515</v>
      </c>
      <c r="AC37" s="75">
        <f t="shared" si="25"/>
        <v>34.44170620657343</v>
      </c>
      <c r="AD37" s="75">
        <f t="shared" si="25"/>
        <v>21.52058802092923</v>
      </c>
      <c r="AE37" s="75">
        <f t="shared" si="25"/>
        <v>43.40072783729597</v>
      </c>
    </row>
    <row r="38" spans="1:31" ht="25.5">
      <c r="A38" s="68" t="s">
        <v>144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20" customFormat="1" ht="12.75">
      <c r="A39" s="67" t="s">
        <v>145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0" customFormat="1" ht="12.75">
      <c r="A40" s="69" t="s">
        <v>146</v>
      </c>
      <c r="B40" s="21">
        <v>135857736</v>
      </c>
      <c r="C40" s="21">
        <v>169050607</v>
      </c>
      <c r="D40" s="21">
        <v>144684479</v>
      </c>
      <c r="E40" s="21">
        <v>53792000</v>
      </c>
      <c r="F40" s="21">
        <v>64861694</v>
      </c>
      <c r="G40" s="21">
        <v>528255719</v>
      </c>
      <c r="H40" s="21">
        <v>29293000</v>
      </c>
      <c r="I40" s="21">
        <v>32076797</v>
      </c>
      <c r="J40" s="21">
        <v>312420000</v>
      </c>
      <c r="K40" s="21">
        <v>163938000</v>
      </c>
      <c r="L40" s="21">
        <v>839573993</v>
      </c>
      <c r="M40" s="21">
        <v>56711558</v>
      </c>
      <c r="N40" s="21">
        <v>66912981</v>
      </c>
      <c r="O40" s="21">
        <v>49277000</v>
      </c>
      <c r="P40" s="21">
        <v>580121000</v>
      </c>
      <c r="Q40" s="21">
        <v>129612150</v>
      </c>
      <c r="R40" s="21">
        <v>301632000</v>
      </c>
      <c r="S40" s="21">
        <v>59838059</v>
      </c>
      <c r="T40" s="21">
        <v>75903840</v>
      </c>
      <c r="U40" s="21">
        <v>16156000</v>
      </c>
      <c r="V40" s="21">
        <v>31936250</v>
      </c>
      <c r="W40" s="21">
        <v>53182750</v>
      </c>
      <c r="X40" s="21">
        <v>409888680</v>
      </c>
      <c r="Y40" s="21">
        <v>0</v>
      </c>
      <c r="Z40" s="21">
        <v>70815213</v>
      </c>
      <c r="AA40" s="21">
        <v>99981215</v>
      </c>
      <c r="AB40" s="21">
        <v>134040001</v>
      </c>
      <c r="AC40" s="21">
        <v>26521000</v>
      </c>
      <c r="AD40" s="21">
        <v>0</v>
      </c>
      <c r="AE40" s="21">
        <v>1077466000</v>
      </c>
    </row>
    <row r="41" spans="1:31" s="20" customFormat="1" ht="12.75">
      <c r="A41" s="70" t="s">
        <v>147</v>
      </c>
      <c r="B41" s="23">
        <v>47197736</v>
      </c>
      <c r="C41" s="23">
        <v>113358607</v>
      </c>
      <c r="D41" s="23">
        <v>53053028</v>
      </c>
      <c r="E41" s="23">
        <v>17300000</v>
      </c>
      <c r="F41" s="23">
        <v>0</v>
      </c>
      <c r="G41" s="23">
        <v>15910000</v>
      </c>
      <c r="H41" s="23">
        <v>9637000</v>
      </c>
      <c r="I41" s="23">
        <v>8017000</v>
      </c>
      <c r="J41" s="23">
        <v>179600000</v>
      </c>
      <c r="K41" s="23">
        <v>34674000</v>
      </c>
      <c r="L41" s="23">
        <v>0</v>
      </c>
      <c r="M41" s="23">
        <v>11803708</v>
      </c>
      <c r="N41" s="23">
        <v>14536955</v>
      </c>
      <c r="O41" s="23">
        <v>20309274</v>
      </c>
      <c r="P41" s="23">
        <v>113833000</v>
      </c>
      <c r="Q41" s="23">
        <v>65565000</v>
      </c>
      <c r="R41" s="23">
        <v>0</v>
      </c>
      <c r="S41" s="23">
        <v>37940059</v>
      </c>
      <c r="T41" s="23">
        <v>27749840</v>
      </c>
      <c r="U41" s="23">
        <v>0</v>
      </c>
      <c r="V41" s="23">
        <v>205000</v>
      </c>
      <c r="W41" s="23">
        <v>19369600</v>
      </c>
      <c r="X41" s="23">
        <v>119220680</v>
      </c>
      <c r="Y41" s="23">
        <v>0</v>
      </c>
      <c r="Z41" s="23">
        <v>38410213</v>
      </c>
      <c r="AA41" s="23">
        <v>36879215</v>
      </c>
      <c r="AB41" s="23">
        <v>0</v>
      </c>
      <c r="AC41" s="23">
        <v>5517450</v>
      </c>
      <c r="AD41" s="23">
        <v>0</v>
      </c>
      <c r="AE41" s="23">
        <v>31000000</v>
      </c>
    </row>
    <row r="42" spans="1:31" s="20" customFormat="1" ht="12.75">
      <c r="A42" s="70" t="s">
        <v>148</v>
      </c>
      <c r="B42" s="23">
        <v>88660000</v>
      </c>
      <c r="C42" s="23">
        <v>55692000</v>
      </c>
      <c r="D42" s="23">
        <v>91631451</v>
      </c>
      <c r="E42" s="23">
        <v>36492000</v>
      </c>
      <c r="F42" s="23">
        <v>64861694</v>
      </c>
      <c r="G42" s="23">
        <v>512345719</v>
      </c>
      <c r="H42" s="23">
        <v>19656000</v>
      </c>
      <c r="I42" s="23">
        <v>24059797</v>
      </c>
      <c r="J42" s="23">
        <v>132820000</v>
      </c>
      <c r="K42" s="23">
        <v>129264000</v>
      </c>
      <c r="L42" s="23">
        <v>839573993</v>
      </c>
      <c r="M42" s="23">
        <v>44907850</v>
      </c>
      <c r="N42" s="23">
        <v>52376026</v>
      </c>
      <c r="O42" s="23">
        <v>28967726</v>
      </c>
      <c r="P42" s="23">
        <v>466288000</v>
      </c>
      <c r="Q42" s="23">
        <v>64047150</v>
      </c>
      <c r="R42" s="23">
        <v>301632000</v>
      </c>
      <c r="S42" s="23">
        <v>21898000</v>
      </c>
      <c r="T42" s="23">
        <v>48154000</v>
      </c>
      <c r="U42" s="23">
        <v>16156000</v>
      </c>
      <c r="V42" s="23">
        <v>31731250</v>
      </c>
      <c r="W42" s="23">
        <v>33813150</v>
      </c>
      <c r="X42" s="23">
        <v>290668000</v>
      </c>
      <c r="Y42" s="23">
        <v>0</v>
      </c>
      <c r="Z42" s="23">
        <v>32405000</v>
      </c>
      <c r="AA42" s="23">
        <v>63102000</v>
      </c>
      <c r="AB42" s="23">
        <v>134040001</v>
      </c>
      <c r="AC42" s="23">
        <v>21003550</v>
      </c>
      <c r="AD42" s="23">
        <v>0</v>
      </c>
      <c r="AE42" s="23">
        <v>1046466000</v>
      </c>
    </row>
    <row r="43" spans="1:31" ht="12.75">
      <c r="A43" s="70" t="s">
        <v>149</v>
      </c>
      <c r="B43" s="16">
        <f>IF((B41+B48)=0,0,B41*100/(B41+B48))</f>
        <v>100</v>
      </c>
      <c r="C43" s="16">
        <f aca="true" t="shared" si="26" ref="C43:AE43">IF((C41+C48)=0,0,C41*100/(C41+C48))</f>
        <v>100</v>
      </c>
      <c r="D43" s="16">
        <f t="shared" si="26"/>
        <v>100</v>
      </c>
      <c r="E43" s="16">
        <f t="shared" si="26"/>
        <v>100</v>
      </c>
      <c r="F43" s="16">
        <f t="shared" si="26"/>
        <v>0</v>
      </c>
      <c r="G43" s="16">
        <f t="shared" si="26"/>
        <v>100</v>
      </c>
      <c r="H43" s="16">
        <f t="shared" si="26"/>
        <v>100</v>
      </c>
      <c r="I43" s="16">
        <f t="shared" si="26"/>
        <v>100</v>
      </c>
      <c r="J43" s="16">
        <f t="shared" si="26"/>
        <v>100</v>
      </c>
      <c r="K43" s="16">
        <f t="shared" si="26"/>
        <v>100</v>
      </c>
      <c r="L43" s="16">
        <f t="shared" si="26"/>
        <v>0</v>
      </c>
      <c r="M43" s="16">
        <f t="shared" si="26"/>
        <v>100</v>
      </c>
      <c r="N43" s="16">
        <f t="shared" si="26"/>
        <v>100</v>
      </c>
      <c r="O43" s="16">
        <f t="shared" si="26"/>
        <v>100</v>
      </c>
      <c r="P43" s="16">
        <f t="shared" si="26"/>
        <v>100</v>
      </c>
      <c r="Q43" s="16">
        <f t="shared" si="26"/>
        <v>100</v>
      </c>
      <c r="R43" s="16">
        <f t="shared" si="26"/>
        <v>0</v>
      </c>
      <c r="S43" s="16">
        <f t="shared" si="26"/>
        <v>100</v>
      </c>
      <c r="T43" s="16">
        <f t="shared" si="26"/>
        <v>100</v>
      </c>
      <c r="U43" s="16">
        <f t="shared" si="26"/>
        <v>0</v>
      </c>
      <c r="V43" s="16">
        <f t="shared" si="26"/>
        <v>100</v>
      </c>
      <c r="W43" s="16">
        <f t="shared" si="26"/>
        <v>100</v>
      </c>
      <c r="X43" s="16">
        <f t="shared" si="26"/>
        <v>100</v>
      </c>
      <c r="Y43" s="16">
        <f t="shared" si="26"/>
        <v>0</v>
      </c>
      <c r="Z43" s="16">
        <f t="shared" si="26"/>
        <v>100</v>
      </c>
      <c r="AA43" s="16">
        <f t="shared" si="26"/>
        <v>100</v>
      </c>
      <c r="AB43" s="16">
        <f t="shared" si="26"/>
        <v>0</v>
      </c>
      <c r="AC43" s="16">
        <f t="shared" si="26"/>
        <v>100</v>
      </c>
      <c r="AD43" s="16">
        <f t="shared" si="26"/>
        <v>0</v>
      </c>
      <c r="AE43" s="16">
        <f t="shared" si="26"/>
        <v>100</v>
      </c>
    </row>
    <row r="44" spans="1:31" ht="12.75">
      <c r="A44" s="70" t="s">
        <v>150</v>
      </c>
      <c r="B44" s="16">
        <f>IF((B41+B48)=0,0,B48*100/(B41+B48))</f>
        <v>0</v>
      </c>
      <c r="C44" s="16">
        <f aca="true" t="shared" si="27" ref="C44:AE44">IF((C41+C48)=0,0,C48*100/(C41+C48))</f>
        <v>0</v>
      </c>
      <c r="D44" s="16">
        <f t="shared" si="27"/>
        <v>0</v>
      </c>
      <c r="E44" s="16">
        <f t="shared" si="27"/>
        <v>0</v>
      </c>
      <c r="F44" s="16">
        <f t="shared" si="27"/>
        <v>0</v>
      </c>
      <c r="G44" s="16">
        <f t="shared" si="27"/>
        <v>0</v>
      </c>
      <c r="H44" s="16">
        <f t="shared" si="27"/>
        <v>0</v>
      </c>
      <c r="I44" s="16">
        <f t="shared" si="27"/>
        <v>0</v>
      </c>
      <c r="J44" s="16">
        <f t="shared" si="27"/>
        <v>0</v>
      </c>
      <c r="K44" s="16">
        <f t="shared" si="27"/>
        <v>0</v>
      </c>
      <c r="L44" s="16">
        <f t="shared" si="27"/>
        <v>0</v>
      </c>
      <c r="M44" s="16">
        <f t="shared" si="27"/>
        <v>0</v>
      </c>
      <c r="N44" s="16">
        <f t="shared" si="27"/>
        <v>0</v>
      </c>
      <c r="O44" s="16">
        <f t="shared" si="27"/>
        <v>0</v>
      </c>
      <c r="P44" s="16">
        <f t="shared" si="27"/>
        <v>0</v>
      </c>
      <c r="Q44" s="16">
        <f t="shared" si="27"/>
        <v>0</v>
      </c>
      <c r="R44" s="16">
        <f t="shared" si="27"/>
        <v>0</v>
      </c>
      <c r="S44" s="16">
        <f t="shared" si="27"/>
        <v>0</v>
      </c>
      <c r="T44" s="16">
        <f t="shared" si="27"/>
        <v>0</v>
      </c>
      <c r="U44" s="16">
        <f t="shared" si="27"/>
        <v>0</v>
      </c>
      <c r="V44" s="16">
        <f t="shared" si="27"/>
        <v>0</v>
      </c>
      <c r="W44" s="16">
        <f t="shared" si="27"/>
        <v>0</v>
      </c>
      <c r="X44" s="16">
        <f t="shared" si="27"/>
        <v>0</v>
      </c>
      <c r="Y44" s="16">
        <f t="shared" si="27"/>
        <v>0</v>
      </c>
      <c r="Z44" s="16">
        <f t="shared" si="27"/>
        <v>0</v>
      </c>
      <c r="AA44" s="16">
        <f t="shared" si="27"/>
        <v>0</v>
      </c>
      <c r="AB44" s="16">
        <f t="shared" si="27"/>
        <v>0</v>
      </c>
      <c r="AC44" s="16">
        <f t="shared" si="27"/>
        <v>0</v>
      </c>
      <c r="AD44" s="16">
        <f t="shared" si="27"/>
        <v>0</v>
      </c>
      <c r="AE44" s="16">
        <f t="shared" si="27"/>
        <v>0</v>
      </c>
    </row>
    <row r="45" spans="1:31" ht="12.75">
      <c r="A45" s="70" t="s">
        <v>151</v>
      </c>
      <c r="B45" s="16">
        <f>IF((B41+B48+B42)=0,0,B42*100/(B41+B48+B42))</f>
        <v>65.25944168538183</v>
      </c>
      <c r="C45" s="16">
        <f aca="true" t="shared" si="28" ref="C45:AE45">IF((C41+C48+C42)=0,0,C42*100/(C41+C48+C42))</f>
        <v>32.943981088455956</v>
      </c>
      <c r="D45" s="16">
        <f t="shared" si="28"/>
        <v>63.331914821354125</v>
      </c>
      <c r="E45" s="16">
        <f t="shared" si="28"/>
        <v>67.83908387864366</v>
      </c>
      <c r="F45" s="16">
        <f t="shared" si="28"/>
        <v>100</v>
      </c>
      <c r="G45" s="16">
        <f t="shared" si="28"/>
        <v>96.98820108751156</v>
      </c>
      <c r="H45" s="16">
        <f t="shared" si="28"/>
        <v>67.10135527259072</v>
      </c>
      <c r="I45" s="16">
        <f t="shared" si="28"/>
        <v>75.00685620200795</v>
      </c>
      <c r="J45" s="16">
        <f t="shared" si="28"/>
        <v>42.51328340055054</v>
      </c>
      <c r="K45" s="16">
        <f t="shared" si="28"/>
        <v>78.84932108480035</v>
      </c>
      <c r="L45" s="16">
        <f t="shared" si="28"/>
        <v>100</v>
      </c>
      <c r="M45" s="16">
        <f t="shared" si="28"/>
        <v>79.18641558040073</v>
      </c>
      <c r="N45" s="16">
        <f t="shared" si="28"/>
        <v>78.27483579008384</v>
      </c>
      <c r="O45" s="16">
        <f t="shared" si="28"/>
        <v>58.78549018812022</v>
      </c>
      <c r="P45" s="16">
        <f t="shared" si="28"/>
        <v>80.37771430442959</v>
      </c>
      <c r="Q45" s="16">
        <f t="shared" si="28"/>
        <v>49.41446461616446</v>
      </c>
      <c r="R45" s="16">
        <f t="shared" si="28"/>
        <v>100</v>
      </c>
      <c r="S45" s="16">
        <f t="shared" si="28"/>
        <v>36.59543836473706</v>
      </c>
      <c r="T45" s="16">
        <f t="shared" si="28"/>
        <v>63.440795617191434</v>
      </c>
      <c r="U45" s="16">
        <f t="shared" si="28"/>
        <v>100</v>
      </c>
      <c r="V45" s="16">
        <f t="shared" si="28"/>
        <v>99.35809620728796</v>
      </c>
      <c r="W45" s="16">
        <f t="shared" si="28"/>
        <v>63.57916805731182</v>
      </c>
      <c r="X45" s="16">
        <f t="shared" si="28"/>
        <v>70.91388813177275</v>
      </c>
      <c r="Y45" s="16">
        <f t="shared" si="28"/>
        <v>0</v>
      </c>
      <c r="Z45" s="16">
        <f t="shared" si="28"/>
        <v>45.75994144083136</v>
      </c>
      <c r="AA45" s="16">
        <f t="shared" si="28"/>
        <v>63.113855937837926</v>
      </c>
      <c r="AB45" s="16">
        <f t="shared" si="28"/>
        <v>100</v>
      </c>
      <c r="AC45" s="16">
        <f t="shared" si="28"/>
        <v>79.1959202141699</v>
      </c>
      <c r="AD45" s="16">
        <f t="shared" si="28"/>
        <v>0</v>
      </c>
      <c r="AE45" s="16">
        <f t="shared" si="28"/>
        <v>97.12287905140394</v>
      </c>
    </row>
    <row r="46" spans="1:31" ht="12.75">
      <c r="A46" s="67" t="s">
        <v>152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2.75">
      <c r="A47" s="69" t="s">
        <v>153</v>
      </c>
      <c r="B47" s="21">
        <v>0</v>
      </c>
      <c r="C47" s="21">
        <v>0</v>
      </c>
      <c r="D47" s="21">
        <v>79857075</v>
      </c>
      <c r="E47" s="21">
        <v>180000000</v>
      </c>
      <c r="F47" s="21">
        <v>121000</v>
      </c>
      <c r="G47" s="21">
        <v>0</v>
      </c>
      <c r="H47" s="21">
        <v>25648000</v>
      </c>
      <c r="I47" s="21">
        <v>173062</v>
      </c>
      <c r="J47" s="21">
        <v>40000000</v>
      </c>
      <c r="K47" s="21">
        <v>24634000</v>
      </c>
      <c r="L47" s="21">
        <v>0</v>
      </c>
      <c r="M47" s="21">
        <v>0</v>
      </c>
      <c r="N47" s="21">
        <v>860000</v>
      </c>
      <c r="O47" s="21">
        <v>0</v>
      </c>
      <c r="P47" s="21">
        <v>237295970</v>
      </c>
      <c r="Q47" s="21">
        <v>375000</v>
      </c>
      <c r="R47" s="21">
        <v>3971350</v>
      </c>
      <c r="S47" s="21">
        <v>4782812</v>
      </c>
      <c r="T47" s="21">
        <v>135923000</v>
      </c>
      <c r="U47" s="21">
        <v>0</v>
      </c>
      <c r="V47" s="21">
        <v>557037</v>
      </c>
      <c r="W47" s="21">
        <v>3300000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4240000</v>
      </c>
    </row>
    <row r="48" spans="1:31" ht="12.75">
      <c r="A48" s="70" t="s">
        <v>154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</row>
    <row r="49" spans="1:31" ht="12.75">
      <c r="A49" s="70" t="s">
        <v>155</v>
      </c>
      <c r="B49" s="23">
        <v>500000</v>
      </c>
      <c r="C49" s="23">
        <v>200000</v>
      </c>
      <c r="D49" s="23">
        <v>23729899</v>
      </c>
      <c r="E49" s="23">
        <v>2109363</v>
      </c>
      <c r="F49" s="23">
        <v>228486</v>
      </c>
      <c r="G49" s="23">
        <v>0</v>
      </c>
      <c r="H49" s="23">
        <v>1836000</v>
      </c>
      <c r="I49" s="23">
        <v>622177</v>
      </c>
      <c r="J49" s="23">
        <v>61200000</v>
      </c>
      <c r="K49" s="23">
        <v>7981000</v>
      </c>
      <c r="L49" s="23">
        <v>0</v>
      </c>
      <c r="M49" s="23">
        <v>0</v>
      </c>
      <c r="N49" s="23">
        <v>0</v>
      </c>
      <c r="O49" s="23">
        <v>0</v>
      </c>
      <c r="P49" s="23">
        <v>95100000</v>
      </c>
      <c r="Q49" s="23">
        <v>26450</v>
      </c>
      <c r="R49" s="23">
        <v>1473000</v>
      </c>
      <c r="S49" s="23">
        <v>2851832</v>
      </c>
      <c r="T49" s="23">
        <v>11590976</v>
      </c>
      <c r="U49" s="23">
        <v>5885000</v>
      </c>
      <c r="V49" s="23">
        <v>5106643</v>
      </c>
      <c r="W49" s="23">
        <v>5397139</v>
      </c>
      <c r="X49" s="23">
        <v>0</v>
      </c>
      <c r="Y49" s="23">
        <v>0</v>
      </c>
      <c r="Z49" s="23">
        <v>752812</v>
      </c>
      <c r="AA49" s="23">
        <v>0</v>
      </c>
      <c r="AB49" s="23">
        <v>0</v>
      </c>
      <c r="AC49" s="23">
        <v>198396</v>
      </c>
      <c r="AD49" s="23">
        <v>1500000</v>
      </c>
      <c r="AE49" s="23">
        <v>1858006</v>
      </c>
    </row>
    <row r="50" spans="1:31" ht="12.75">
      <c r="A50" s="70" t="s">
        <v>156</v>
      </c>
      <c r="B50" s="16">
        <f>IF(B47=0,0,B49*100/B47)</f>
        <v>0</v>
      </c>
      <c r="C50" s="16">
        <f aca="true" t="shared" si="29" ref="C50:AE50">IF(C47=0,0,C49*100/C47)</f>
        <v>0</v>
      </c>
      <c r="D50" s="16">
        <f t="shared" si="29"/>
        <v>29.71546228058065</v>
      </c>
      <c r="E50" s="16">
        <f t="shared" si="29"/>
        <v>1.1718683333333333</v>
      </c>
      <c r="F50" s="16">
        <f t="shared" si="29"/>
        <v>188.8314049586777</v>
      </c>
      <c r="G50" s="16">
        <f t="shared" si="29"/>
        <v>0</v>
      </c>
      <c r="H50" s="16">
        <f t="shared" si="29"/>
        <v>7.158452900810979</v>
      </c>
      <c r="I50" s="16">
        <f t="shared" si="29"/>
        <v>359.51104228542374</v>
      </c>
      <c r="J50" s="16">
        <f t="shared" si="29"/>
        <v>153</v>
      </c>
      <c r="K50" s="16">
        <f t="shared" si="29"/>
        <v>32.398311277096695</v>
      </c>
      <c r="L50" s="16">
        <f t="shared" si="29"/>
        <v>0</v>
      </c>
      <c r="M50" s="16">
        <f t="shared" si="29"/>
        <v>0</v>
      </c>
      <c r="N50" s="16">
        <f t="shared" si="29"/>
        <v>0</v>
      </c>
      <c r="O50" s="16">
        <f t="shared" si="29"/>
        <v>0</v>
      </c>
      <c r="P50" s="16">
        <f t="shared" si="29"/>
        <v>40.0765339588363</v>
      </c>
      <c r="Q50" s="16">
        <f t="shared" si="29"/>
        <v>7.053333333333334</v>
      </c>
      <c r="R50" s="16">
        <f t="shared" si="29"/>
        <v>37.09066186561245</v>
      </c>
      <c r="S50" s="16">
        <f t="shared" si="29"/>
        <v>59.62667986949936</v>
      </c>
      <c r="T50" s="16">
        <f t="shared" si="29"/>
        <v>8.527604599663045</v>
      </c>
      <c r="U50" s="16">
        <f t="shared" si="29"/>
        <v>0</v>
      </c>
      <c r="V50" s="16">
        <f t="shared" si="29"/>
        <v>916.7511314329209</v>
      </c>
      <c r="W50" s="16">
        <f t="shared" si="29"/>
        <v>163.54966666666667</v>
      </c>
      <c r="X50" s="16">
        <f t="shared" si="29"/>
        <v>0</v>
      </c>
      <c r="Y50" s="16">
        <f t="shared" si="29"/>
        <v>0</v>
      </c>
      <c r="Z50" s="16">
        <f t="shared" si="29"/>
        <v>0</v>
      </c>
      <c r="AA50" s="16">
        <f t="shared" si="29"/>
        <v>0</v>
      </c>
      <c r="AB50" s="16">
        <f t="shared" si="29"/>
        <v>0</v>
      </c>
      <c r="AC50" s="16">
        <f t="shared" si="29"/>
        <v>0</v>
      </c>
      <c r="AD50" s="16">
        <f t="shared" si="29"/>
        <v>0</v>
      </c>
      <c r="AE50" s="16">
        <f t="shared" si="29"/>
        <v>43.820896226415094</v>
      </c>
    </row>
    <row r="51" spans="1:31" ht="12.75">
      <c r="A51" s="70" t="s">
        <v>157</v>
      </c>
      <c r="B51" s="16">
        <f>IF(B89=0,0,B49*100/B89)</f>
        <v>0.13077160477682517</v>
      </c>
      <c r="C51" s="16">
        <f aca="true" t="shared" si="30" ref="C51:AE51">IF(C89=0,0,C49*100/C89)</f>
        <v>0.029624273692609445</v>
      </c>
      <c r="D51" s="16">
        <f t="shared" si="30"/>
        <v>1.285862260440728</v>
      </c>
      <c r="E51" s="16">
        <f t="shared" si="30"/>
        <v>0.1550509191842719</v>
      </c>
      <c r="F51" s="16">
        <f t="shared" si="30"/>
        <v>0.0597486030574415</v>
      </c>
      <c r="G51" s="16">
        <f t="shared" si="30"/>
        <v>0</v>
      </c>
      <c r="H51" s="16">
        <f t="shared" si="30"/>
        <v>0.5352504394825912</v>
      </c>
      <c r="I51" s="16">
        <f t="shared" si="30"/>
        <v>0.4347976791763557</v>
      </c>
      <c r="J51" s="16">
        <f t="shared" si="30"/>
        <v>5.62997055507921</v>
      </c>
      <c r="K51" s="16">
        <f t="shared" si="30"/>
        <v>0.3892350490043074</v>
      </c>
      <c r="L51" s="16">
        <f t="shared" si="30"/>
        <v>0</v>
      </c>
      <c r="M51" s="16">
        <f t="shared" si="30"/>
        <v>0</v>
      </c>
      <c r="N51" s="16">
        <f t="shared" si="30"/>
        <v>0</v>
      </c>
      <c r="O51" s="16">
        <f t="shared" si="30"/>
        <v>0</v>
      </c>
      <c r="P51" s="16">
        <f t="shared" si="30"/>
        <v>1.2446245456035288</v>
      </c>
      <c r="Q51" s="16">
        <f t="shared" si="30"/>
        <v>0.004262568893467574</v>
      </c>
      <c r="R51" s="16">
        <f t="shared" si="30"/>
        <v>0.07511303505934873</v>
      </c>
      <c r="S51" s="16">
        <f t="shared" si="30"/>
        <v>0.21745712832362818</v>
      </c>
      <c r="T51" s="16">
        <f t="shared" si="30"/>
        <v>1.0507400339943342</v>
      </c>
      <c r="U51" s="16">
        <f t="shared" si="30"/>
        <v>3.614443031832894</v>
      </c>
      <c r="V51" s="16">
        <f t="shared" si="30"/>
        <v>0.5652384611805682</v>
      </c>
      <c r="W51" s="16">
        <f t="shared" si="30"/>
        <v>0.7144062255119978</v>
      </c>
      <c r="X51" s="16">
        <f t="shared" si="30"/>
        <v>0</v>
      </c>
      <c r="Y51" s="16">
        <f t="shared" si="30"/>
        <v>0</v>
      </c>
      <c r="Z51" s="16">
        <f t="shared" si="30"/>
        <v>0</v>
      </c>
      <c r="AA51" s="16">
        <f t="shared" si="30"/>
        <v>0</v>
      </c>
      <c r="AB51" s="16">
        <f t="shared" si="30"/>
        <v>0</v>
      </c>
      <c r="AC51" s="16">
        <f t="shared" si="30"/>
        <v>0.11895095731220337</v>
      </c>
      <c r="AD51" s="16">
        <f t="shared" si="30"/>
        <v>0</v>
      </c>
      <c r="AE51" s="16">
        <f t="shared" si="30"/>
        <v>0.05213664133361618</v>
      </c>
    </row>
    <row r="52" spans="1:31" ht="12.75">
      <c r="A52" s="70" t="s">
        <v>158</v>
      </c>
      <c r="B52" s="16">
        <f>IF(B6=0,0,B49*100/B6)</f>
        <v>0.18320100364544714</v>
      </c>
      <c r="C52" s="16">
        <f aca="true" t="shared" si="31" ref="C52:AE52">IF(C6=0,0,C49*100/C6)</f>
        <v>0.10988077062834697</v>
      </c>
      <c r="D52" s="16">
        <f t="shared" si="31"/>
        <v>2.458464335048546</v>
      </c>
      <c r="E52" s="16">
        <f t="shared" si="31"/>
        <v>0.44880840745787887</v>
      </c>
      <c r="F52" s="16">
        <f t="shared" si="31"/>
        <v>0.1659648321126544</v>
      </c>
      <c r="G52" s="16">
        <f t="shared" si="31"/>
        <v>0</v>
      </c>
      <c r="H52" s="16">
        <f t="shared" si="31"/>
        <v>0.8122635874975115</v>
      </c>
      <c r="I52" s="16">
        <f t="shared" si="31"/>
        <v>0.6849374259229909</v>
      </c>
      <c r="J52" s="16">
        <f t="shared" si="31"/>
        <v>9.589608264251696</v>
      </c>
      <c r="K52" s="16">
        <f t="shared" si="31"/>
        <v>0.9556604527179698</v>
      </c>
      <c r="L52" s="16">
        <f t="shared" si="31"/>
        <v>0</v>
      </c>
      <c r="M52" s="16">
        <f t="shared" si="31"/>
        <v>0</v>
      </c>
      <c r="N52" s="16">
        <f t="shared" si="31"/>
        <v>0</v>
      </c>
      <c r="O52" s="16">
        <f t="shared" si="31"/>
        <v>0</v>
      </c>
      <c r="P52" s="16">
        <f t="shared" si="31"/>
        <v>4.155451462928654</v>
      </c>
      <c r="Q52" s="16">
        <f t="shared" si="31"/>
        <v>0.009031074304845432</v>
      </c>
      <c r="R52" s="16">
        <f t="shared" si="31"/>
        <v>0.20776326553640442</v>
      </c>
      <c r="S52" s="16">
        <f t="shared" si="31"/>
        <v>1.0625897856496755</v>
      </c>
      <c r="T52" s="16">
        <f t="shared" si="31"/>
        <v>2.6502701665758956</v>
      </c>
      <c r="U52" s="16">
        <f t="shared" si="31"/>
        <v>3.61731183856362</v>
      </c>
      <c r="V52" s="16">
        <f t="shared" si="31"/>
        <v>1.5210163274869921</v>
      </c>
      <c r="W52" s="16">
        <f t="shared" si="31"/>
        <v>1.4657127241743357</v>
      </c>
      <c r="X52" s="16">
        <f t="shared" si="31"/>
        <v>0</v>
      </c>
      <c r="Y52" s="16">
        <f t="shared" si="31"/>
        <v>0</v>
      </c>
      <c r="Z52" s="16">
        <f t="shared" si="31"/>
        <v>0.24648720324685006</v>
      </c>
      <c r="AA52" s="16">
        <f t="shared" si="31"/>
        <v>0</v>
      </c>
      <c r="AB52" s="16">
        <f t="shared" si="31"/>
        <v>0</v>
      </c>
      <c r="AC52" s="16">
        <f t="shared" si="31"/>
        <v>0.19384652858959298</v>
      </c>
      <c r="AD52" s="16">
        <f t="shared" si="31"/>
        <v>0.2838105080715737</v>
      </c>
      <c r="AE52" s="16">
        <f t="shared" si="31"/>
        <v>0.26260613240976516</v>
      </c>
    </row>
    <row r="53" spans="1:31" ht="12.75">
      <c r="A53" s="70" t="s">
        <v>159</v>
      </c>
      <c r="B53" s="16">
        <f>IF(B89=0,0,B47*100/B89)</f>
        <v>0</v>
      </c>
      <c r="C53" s="16">
        <f aca="true" t="shared" si="32" ref="C53:AE53">IF(C89=0,0,C47*100/C89)</f>
        <v>0</v>
      </c>
      <c r="D53" s="16">
        <f t="shared" si="32"/>
        <v>4.327249727092591</v>
      </c>
      <c r="E53" s="16">
        <f t="shared" si="32"/>
        <v>13.231087040575256</v>
      </c>
      <c r="F53" s="16">
        <f t="shared" si="32"/>
        <v>0.031641242657976514</v>
      </c>
      <c r="G53" s="16">
        <f t="shared" si="32"/>
        <v>0</v>
      </c>
      <c r="H53" s="16">
        <f t="shared" si="32"/>
        <v>7.477180431290577</v>
      </c>
      <c r="I53" s="16">
        <f t="shared" si="32"/>
        <v>0.12094139763060748</v>
      </c>
      <c r="J53" s="16">
        <f t="shared" si="32"/>
        <v>3.6797193170452354</v>
      </c>
      <c r="K53" s="16">
        <f t="shared" si="32"/>
        <v>1.2014053623821712</v>
      </c>
      <c r="L53" s="16">
        <f t="shared" si="32"/>
        <v>0</v>
      </c>
      <c r="M53" s="16">
        <f t="shared" si="32"/>
        <v>0</v>
      </c>
      <c r="N53" s="16">
        <f t="shared" si="32"/>
        <v>0.7766376977193149</v>
      </c>
      <c r="O53" s="16">
        <f t="shared" si="32"/>
        <v>0</v>
      </c>
      <c r="P53" s="16">
        <f t="shared" si="32"/>
        <v>3.1056192306498276</v>
      </c>
      <c r="Q53" s="16">
        <f t="shared" si="32"/>
        <v>0.0604333964102208</v>
      </c>
      <c r="R53" s="16">
        <f t="shared" si="32"/>
        <v>0.20251198355936495</v>
      </c>
      <c r="S53" s="16">
        <f t="shared" si="32"/>
        <v>0.3646976970704406</v>
      </c>
      <c r="T53" s="16">
        <f t="shared" si="32"/>
        <v>12.321631728045325</v>
      </c>
      <c r="U53" s="16">
        <f t="shared" si="32"/>
        <v>0</v>
      </c>
      <c r="V53" s="16">
        <f t="shared" si="32"/>
        <v>0.06165669632685116</v>
      </c>
      <c r="W53" s="16">
        <f t="shared" si="32"/>
        <v>0.43681301226253255</v>
      </c>
      <c r="X53" s="16">
        <f t="shared" si="32"/>
        <v>0</v>
      </c>
      <c r="Y53" s="16">
        <f t="shared" si="32"/>
        <v>0</v>
      </c>
      <c r="Z53" s="16">
        <f t="shared" si="32"/>
        <v>0</v>
      </c>
      <c r="AA53" s="16">
        <f t="shared" si="32"/>
        <v>0</v>
      </c>
      <c r="AB53" s="16">
        <f t="shared" si="32"/>
        <v>0</v>
      </c>
      <c r="AC53" s="16">
        <f t="shared" si="32"/>
        <v>0</v>
      </c>
      <c r="AD53" s="16">
        <f t="shared" si="32"/>
        <v>0</v>
      </c>
      <c r="AE53" s="16">
        <f t="shared" si="32"/>
        <v>0.11897666598198962</v>
      </c>
    </row>
    <row r="54" spans="1:31" ht="12.75">
      <c r="A54" s="70" t="s">
        <v>160</v>
      </c>
      <c r="B54" s="16">
        <f>IF(+(B5-B163)=0,0,+B49*100/(B5-B163))</f>
        <v>0.853169961523741</v>
      </c>
      <c r="C54" s="16">
        <f aca="true" t="shared" si="33" ref="C54:AE54">IF(+(C5-C163)=0,0,+C49*100/(C5-C163))</f>
        <v>0.4105513503464992</v>
      </c>
      <c r="D54" s="16">
        <f t="shared" si="33"/>
        <v>3.827126486726832</v>
      </c>
      <c r="E54" s="16">
        <f t="shared" si="33"/>
        <v>0.6393852361043539</v>
      </c>
      <c r="F54" s="16">
        <f t="shared" si="33"/>
        <v>0.620986661775293</v>
      </c>
      <c r="G54" s="16">
        <f t="shared" si="33"/>
        <v>0</v>
      </c>
      <c r="H54" s="16">
        <f t="shared" si="33"/>
        <v>1.0148804917416587</v>
      </c>
      <c r="I54" s="16">
        <f t="shared" si="33"/>
        <v>5.664677309952702</v>
      </c>
      <c r="J54" s="16">
        <f t="shared" si="33"/>
        <v>27.207397751909628</v>
      </c>
      <c r="K54" s="16">
        <f t="shared" si="33"/>
        <v>2.056978935064041</v>
      </c>
      <c r="L54" s="16">
        <f t="shared" si="33"/>
        <v>0</v>
      </c>
      <c r="M54" s="16">
        <f t="shared" si="33"/>
        <v>0</v>
      </c>
      <c r="N54" s="16">
        <f t="shared" si="33"/>
        <v>0</v>
      </c>
      <c r="O54" s="16">
        <f t="shared" si="33"/>
        <v>0</v>
      </c>
      <c r="P54" s="16">
        <f t="shared" si="33"/>
        <v>5.511116986648213</v>
      </c>
      <c r="Q54" s="16">
        <f t="shared" si="33"/>
        <v>0.020027280866698336</v>
      </c>
      <c r="R54" s="16">
        <f t="shared" si="33"/>
        <v>2.359593759010669</v>
      </c>
      <c r="S54" s="16">
        <f t="shared" si="33"/>
        <v>1.1839741600103153</v>
      </c>
      <c r="T54" s="16">
        <f t="shared" si="33"/>
        <v>3.996606570224476</v>
      </c>
      <c r="U54" s="16">
        <f t="shared" si="33"/>
        <v>5.052594590602083</v>
      </c>
      <c r="V54" s="16">
        <f t="shared" si="33"/>
        <v>2.371246136094944</v>
      </c>
      <c r="W54" s="16">
        <f t="shared" si="33"/>
        <v>1.9764558716450178</v>
      </c>
      <c r="X54" s="16">
        <f t="shared" si="33"/>
        <v>0</v>
      </c>
      <c r="Y54" s="16">
        <f t="shared" si="33"/>
        <v>0</v>
      </c>
      <c r="Z54" s="16">
        <f t="shared" si="33"/>
        <v>0.7347284949188108</v>
      </c>
      <c r="AA54" s="16">
        <f t="shared" si="33"/>
        <v>0</v>
      </c>
      <c r="AB54" s="16">
        <f t="shared" si="33"/>
        <v>0</v>
      </c>
      <c r="AC54" s="16">
        <f t="shared" si="33"/>
        <v>1.0279555132920073</v>
      </c>
      <c r="AD54" s="16">
        <f t="shared" si="33"/>
        <v>1.3831003577619592</v>
      </c>
      <c r="AE54" s="16">
        <f t="shared" si="33"/>
        <v>1.657335783351768</v>
      </c>
    </row>
    <row r="55" spans="1:31" ht="12.75">
      <c r="A55" s="70" t="s">
        <v>161</v>
      </c>
      <c r="B55" s="16">
        <f>IF(+(B40-B42-B185)=0,0,+B191*100/(B40-B42-B185))</f>
        <v>0</v>
      </c>
      <c r="C55" s="16">
        <f aca="true" t="shared" si="34" ref="C55:AE55">IF(+(C40-C42-C185)=0,0,+C191*100/(C40-C42-C185))</f>
        <v>0</v>
      </c>
      <c r="D55" s="16">
        <f t="shared" si="34"/>
        <v>0</v>
      </c>
      <c r="E55" s="16">
        <f t="shared" si="34"/>
        <v>0</v>
      </c>
      <c r="F55" s="16">
        <f t="shared" si="34"/>
        <v>0</v>
      </c>
      <c r="G55" s="16">
        <f t="shared" si="34"/>
        <v>0</v>
      </c>
      <c r="H55" s="16">
        <f t="shared" si="34"/>
        <v>0</v>
      </c>
      <c r="I55" s="16">
        <f t="shared" si="34"/>
        <v>0</v>
      </c>
      <c r="J55" s="16">
        <f t="shared" si="34"/>
        <v>22.271714922048996</v>
      </c>
      <c r="K55" s="16">
        <f t="shared" si="34"/>
        <v>0</v>
      </c>
      <c r="L55" s="16">
        <f t="shared" si="34"/>
        <v>0</v>
      </c>
      <c r="M55" s="16">
        <f t="shared" si="34"/>
        <v>0</v>
      </c>
      <c r="N55" s="16">
        <f t="shared" si="34"/>
        <v>0</v>
      </c>
      <c r="O55" s="16">
        <f t="shared" si="34"/>
        <v>0</v>
      </c>
      <c r="P55" s="16">
        <f t="shared" si="34"/>
        <v>0</v>
      </c>
      <c r="Q55" s="16">
        <f t="shared" si="34"/>
        <v>0</v>
      </c>
      <c r="R55" s="16">
        <f t="shared" si="34"/>
        <v>0</v>
      </c>
      <c r="S55" s="16">
        <f t="shared" si="34"/>
        <v>0</v>
      </c>
      <c r="T55" s="16">
        <f t="shared" si="34"/>
        <v>0</v>
      </c>
      <c r="U55" s="16">
        <f t="shared" si="34"/>
        <v>0</v>
      </c>
      <c r="V55" s="16">
        <f t="shared" si="34"/>
        <v>0</v>
      </c>
      <c r="W55" s="16">
        <f t="shared" si="34"/>
        <v>0</v>
      </c>
      <c r="X55" s="16">
        <f t="shared" si="34"/>
        <v>0</v>
      </c>
      <c r="Y55" s="16">
        <f t="shared" si="34"/>
        <v>0</v>
      </c>
      <c r="Z55" s="16">
        <f t="shared" si="34"/>
        <v>0</v>
      </c>
      <c r="AA55" s="16">
        <f t="shared" si="34"/>
        <v>0</v>
      </c>
      <c r="AB55" s="16">
        <f t="shared" si="34"/>
        <v>0</v>
      </c>
      <c r="AC55" s="16">
        <f t="shared" si="34"/>
        <v>0</v>
      </c>
      <c r="AD55" s="16">
        <f t="shared" si="34"/>
        <v>0</v>
      </c>
      <c r="AE55" s="16">
        <f t="shared" si="34"/>
        <v>0</v>
      </c>
    </row>
    <row r="56" spans="1:31" ht="12.75">
      <c r="A56" s="70" t="s">
        <v>162</v>
      </c>
      <c r="B56" s="16">
        <f>IF(B186=0,0,B47*100/B186)</f>
        <v>0</v>
      </c>
      <c r="C56" s="16">
        <f aca="true" t="shared" si="35" ref="C56:AE56">IF(C186=0,0,C47*100/C186)</f>
        <v>0</v>
      </c>
      <c r="D56" s="16">
        <f t="shared" si="35"/>
        <v>4.098528983556261</v>
      </c>
      <c r="E56" s="16">
        <f t="shared" si="35"/>
        <v>13.425467173085531</v>
      </c>
      <c r="F56" s="16">
        <f t="shared" si="35"/>
        <v>0.026579475910375166</v>
      </c>
      <c r="G56" s="16">
        <f t="shared" si="35"/>
        <v>0</v>
      </c>
      <c r="H56" s="16">
        <f t="shared" si="35"/>
        <v>433.6827866080487</v>
      </c>
      <c r="I56" s="16">
        <f t="shared" si="35"/>
        <v>0.11690700023204818</v>
      </c>
      <c r="J56" s="16">
        <f t="shared" si="35"/>
        <v>2.662937338318303</v>
      </c>
      <c r="K56" s="16">
        <f t="shared" si="35"/>
        <v>1.187539560146608</v>
      </c>
      <c r="L56" s="16">
        <f t="shared" si="35"/>
        <v>0</v>
      </c>
      <c r="M56" s="16">
        <f t="shared" si="35"/>
        <v>0</v>
      </c>
      <c r="N56" s="16">
        <f t="shared" si="35"/>
        <v>0.6317780974346401</v>
      </c>
      <c r="O56" s="16">
        <f t="shared" si="35"/>
        <v>0</v>
      </c>
      <c r="P56" s="16">
        <f t="shared" si="35"/>
        <v>3.0118069275081543</v>
      </c>
      <c r="Q56" s="16">
        <f t="shared" si="35"/>
        <v>0.04763063985833047</v>
      </c>
      <c r="R56" s="16">
        <f t="shared" si="35"/>
        <v>0.1939005896013863</v>
      </c>
      <c r="S56" s="16">
        <f t="shared" si="35"/>
        <v>0.3883431835153023</v>
      </c>
      <c r="T56" s="16">
        <f t="shared" si="35"/>
        <v>12.7609256912172</v>
      </c>
      <c r="U56" s="16">
        <f t="shared" si="35"/>
        <v>0</v>
      </c>
      <c r="V56" s="16">
        <f t="shared" si="35"/>
        <v>0.06197405600556981</v>
      </c>
      <c r="W56" s="16">
        <f t="shared" si="35"/>
        <v>0.46397081653932964</v>
      </c>
      <c r="X56" s="16">
        <f t="shared" si="35"/>
        <v>0</v>
      </c>
      <c r="Y56" s="16">
        <f t="shared" si="35"/>
        <v>0</v>
      </c>
      <c r="Z56" s="16">
        <f t="shared" si="35"/>
        <v>0</v>
      </c>
      <c r="AA56" s="16">
        <f t="shared" si="35"/>
        <v>0</v>
      </c>
      <c r="AB56" s="16">
        <f t="shared" si="35"/>
        <v>0</v>
      </c>
      <c r="AC56" s="16">
        <f t="shared" si="35"/>
        <v>0</v>
      </c>
      <c r="AD56" s="16">
        <f t="shared" si="35"/>
        <v>0</v>
      </c>
      <c r="AE56" s="16">
        <f t="shared" si="35"/>
        <v>0.11061387045759184</v>
      </c>
    </row>
    <row r="57" spans="1:31" ht="12.75">
      <c r="A57" s="70" t="s">
        <v>163</v>
      </c>
      <c r="B57" s="25">
        <f>IF(B188=0,0,B187/B188)</f>
        <v>1.848023000051958</v>
      </c>
      <c r="C57" s="25">
        <f aca="true" t="shared" si="36" ref="C57:AE57">IF(C188=0,0,C187/C188)</f>
        <v>3.69352378599387</v>
      </c>
      <c r="D57" s="25">
        <f t="shared" si="36"/>
        <v>1.2839612758885028</v>
      </c>
      <c r="E57" s="25">
        <f t="shared" si="36"/>
        <v>27.39022542861877</v>
      </c>
      <c r="F57" s="25">
        <f t="shared" si="36"/>
        <v>7.466780550323378</v>
      </c>
      <c r="G57" s="25">
        <f t="shared" si="36"/>
        <v>2.724786080922929</v>
      </c>
      <c r="H57" s="25">
        <f t="shared" si="36"/>
        <v>0.18906615015602926</v>
      </c>
      <c r="I57" s="25">
        <f t="shared" si="36"/>
        <v>1.685504777666878</v>
      </c>
      <c r="J57" s="25">
        <f t="shared" si="36"/>
        <v>4.734631626984127</v>
      </c>
      <c r="K57" s="25">
        <f t="shared" si="36"/>
        <v>2.2100932321745366</v>
      </c>
      <c r="L57" s="25">
        <f t="shared" si="36"/>
        <v>0.69657376801864</v>
      </c>
      <c r="M57" s="25">
        <f t="shared" si="36"/>
        <v>3.9779754533789484</v>
      </c>
      <c r="N57" s="25">
        <f t="shared" si="36"/>
        <v>4.47682119205298</v>
      </c>
      <c r="O57" s="25">
        <f t="shared" si="36"/>
        <v>4.502816901408451</v>
      </c>
      <c r="P57" s="25">
        <f t="shared" si="36"/>
        <v>1.0355822018191234</v>
      </c>
      <c r="Q57" s="25">
        <f t="shared" si="36"/>
        <v>5.312354180768592</v>
      </c>
      <c r="R57" s="25">
        <f t="shared" si="36"/>
        <v>1.965970160552348</v>
      </c>
      <c r="S57" s="25">
        <f t="shared" si="36"/>
        <v>0.7555337484826508</v>
      </c>
      <c r="T57" s="25">
        <f t="shared" si="36"/>
        <v>2.5221607509168895</v>
      </c>
      <c r="U57" s="25">
        <f t="shared" si="36"/>
        <v>1.235340572556762</v>
      </c>
      <c r="V57" s="25">
        <f t="shared" si="36"/>
        <v>1.7562132629169707</v>
      </c>
      <c r="W57" s="25">
        <f t="shared" si="36"/>
        <v>0.7825805846411277</v>
      </c>
      <c r="X57" s="25">
        <f t="shared" si="36"/>
        <v>3.260366867818123</v>
      </c>
      <c r="Y57" s="25">
        <f t="shared" si="36"/>
        <v>5.359762347900174</v>
      </c>
      <c r="Z57" s="25">
        <f t="shared" si="36"/>
        <v>0</v>
      </c>
      <c r="AA57" s="25">
        <f t="shared" si="36"/>
        <v>1.9337676231884058</v>
      </c>
      <c r="AB57" s="25">
        <f t="shared" si="36"/>
        <v>6.06356712081359</v>
      </c>
      <c r="AC57" s="25">
        <f t="shared" si="36"/>
        <v>2.5593326701282737</v>
      </c>
      <c r="AD57" s="25">
        <f t="shared" si="36"/>
        <v>0</v>
      </c>
      <c r="AE57" s="25">
        <f t="shared" si="36"/>
        <v>2.0116859830034555</v>
      </c>
    </row>
    <row r="58" spans="1:31" ht="12.75">
      <c r="A58" s="70" t="s">
        <v>164</v>
      </c>
      <c r="B58" s="25">
        <f>IF(B188=0,0,B189/B188)</f>
        <v>0.8479537227870244</v>
      </c>
      <c r="C58" s="25">
        <f aca="true" t="shared" si="37" ref="C58:AE58">IF(C188=0,0,C189/C188)</f>
        <v>3.334591686303792</v>
      </c>
      <c r="D58" s="25">
        <f t="shared" si="37"/>
        <v>0.05186040956805413</v>
      </c>
      <c r="E58" s="25">
        <f t="shared" si="37"/>
        <v>0.4913141441041991</v>
      </c>
      <c r="F58" s="25">
        <f t="shared" si="37"/>
        <v>3.9920030260714774</v>
      </c>
      <c r="G58" s="25">
        <f t="shared" si="37"/>
        <v>0.14489284886839696</v>
      </c>
      <c r="H58" s="25">
        <f t="shared" si="37"/>
        <v>0.0029192570299944112</v>
      </c>
      <c r="I58" s="25">
        <f t="shared" si="37"/>
        <v>0.5467532833218105</v>
      </c>
      <c r="J58" s="25">
        <f t="shared" si="37"/>
        <v>3.61329823015873</v>
      </c>
      <c r="K58" s="25">
        <f t="shared" si="37"/>
        <v>0.5192503680217416</v>
      </c>
      <c r="L58" s="25">
        <f t="shared" si="37"/>
        <v>0.16386611866213552</v>
      </c>
      <c r="M58" s="25">
        <f t="shared" si="37"/>
        <v>2.3921039532629482</v>
      </c>
      <c r="N58" s="25">
        <f t="shared" si="37"/>
        <v>3.152317880794702</v>
      </c>
      <c r="O58" s="25">
        <f t="shared" si="37"/>
        <v>3.799349945828819</v>
      </c>
      <c r="P58" s="25">
        <f t="shared" si="37"/>
        <v>0.48420202455110545</v>
      </c>
      <c r="Q58" s="25">
        <f t="shared" si="37"/>
        <v>2.5364308611859667</v>
      </c>
      <c r="R58" s="25">
        <f t="shared" si="37"/>
        <v>1.0186831634890914</v>
      </c>
      <c r="S58" s="25">
        <f t="shared" si="37"/>
        <v>0.009859378895529703</v>
      </c>
      <c r="T58" s="25">
        <f t="shared" si="37"/>
        <v>1.0537079629514514</v>
      </c>
      <c r="U58" s="25">
        <f t="shared" si="37"/>
        <v>0.009600197433366238</v>
      </c>
      <c r="V58" s="25">
        <f t="shared" si="37"/>
        <v>0.24887433268095566</v>
      </c>
      <c r="W58" s="25">
        <f t="shared" si="37"/>
        <v>0.4182666886393023</v>
      </c>
      <c r="X58" s="25">
        <f t="shared" si="37"/>
        <v>1.898958291563675</v>
      </c>
      <c r="Y58" s="25">
        <f t="shared" si="37"/>
        <v>5.194704568578306</v>
      </c>
      <c r="Z58" s="25">
        <f t="shared" si="37"/>
        <v>0</v>
      </c>
      <c r="AA58" s="25">
        <f t="shared" si="37"/>
        <v>0.7429270434782609</v>
      </c>
      <c r="AB58" s="25">
        <f t="shared" si="37"/>
        <v>3.6124143540042146</v>
      </c>
      <c r="AC58" s="25">
        <f t="shared" si="37"/>
        <v>0.9332053024053315</v>
      </c>
      <c r="AD58" s="25">
        <f t="shared" si="37"/>
        <v>0</v>
      </c>
      <c r="AE58" s="25">
        <f t="shared" si="37"/>
        <v>1.1255229838072534</v>
      </c>
    </row>
    <row r="59" spans="1:31" ht="12.75">
      <c r="A59" s="70" t="s">
        <v>165</v>
      </c>
      <c r="B59" s="16">
        <f>IF(B5=0,0,(B176+B181)*100/B5)</f>
        <v>12.450811840280144</v>
      </c>
      <c r="C59" s="16">
        <f aca="true" t="shared" si="38" ref="C59:AE59">IF(C5=0,0,(C176+C181)*100/C5)</f>
        <v>4.511415302383249</v>
      </c>
      <c r="D59" s="16">
        <f t="shared" si="38"/>
        <v>13.89725393123413</v>
      </c>
      <c r="E59" s="16">
        <f t="shared" si="38"/>
        <v>16.29857673322844</v>
      </c>
      <c r="F59" s="16">
        <f t="shared" si="38"/>
        <v>25.179766757445517</v>
      </c>
      <c r="G59" s="16">
        <f t="shared" si="38"/>
        <v>20.27828190024746</v>
      </c>
      <c r="H59" s="16">
        <f t="shared" si="38"/>
        <v>12.346758921112826</v>
      </c>
      <c r="I59" s="16">
        <f t="shared" si="38"/>
        <v>3.1735426877156363</v>
      </c>
      <c r="J59" s="16">
        <f t="shared" si="38"/>
        <v>11.153384610685764</v>
      </c>
      <c r="K59" s="16">
        <f t="shared" si="38"/>
        <v>21.235893621806436</v>
      </c>
      <c r="L59" s="16">
        <f t="shared" si="38"/>
        <v>7.984165182619204</v>
      </c>
      <c r="M59" s="16">
        <f t="shared" si="38"/>
        <v>4.306387475815401</v>
      </c>
      <c r="N59" s="16">
        <f t="shared" si="38"/>
        <v>3.6929142397820094</v>
      </c>
      <c r="O59" s="16">
        <f t="shared" si="38"/>
        <v>2.798045536101822</v>
      </c>
      <c r="P59" s="16">
        <f t="shared" si="38"/>
        <v>10.064617342859764</v>
      </c>
      <c r="Q59" s="16">
        <f t="shared" si="38"/>
        <v>10.190308694740173</v>
      </c>
      <c r="R59" s="16">
        <f t="shared" si="38"/>
        <v>13.098809793300026</v>
      </c>
      <c r="S59" s="16">
        <f t="shared" si="38"/>
        <v>7.633978647197824</v>
      </c>
      <c r="T59" s="16">
        <f t="shared" si="38"/>
        <v>18.084626647734673</v>
      </c>
      <c r="U59" s="16">
        <f t="shared" si="38"/>
        <v>14.27519587281466</v>
      </c>
      <c r="V59" s="16">
        <f t="shared" si="38"/>
        <v>12.878425278988935</v>
      </c>
      <c r="W59" s="16">
        <f t="shared" si="38"/>
        <v>9.380215208052697</v>
      </c>
      <c r="X59" s="16">
        <f t="shared" si="38"/>
        <v>9.77147322933922</v>
      </c>
      <c r="Y59" s="16">
        <f t="shared" si="38"/>
        <v>4.830720134106772</v>
      </c>
      <c r="Z59" s="16">
        <f t="shared" si="38"/>
        <v>19.19871690633839</v>
      </c>
      <c r="AA59" s="16">
        <f t="shared" si="38"/>
        <v>10.566880693803272</v>
      </c>
      <c r="AB59" s="16">
        <f t="shared" si="38"/>
        <v>5.487592592094137</v>
      </c>
      <c r="AC59" s="16">
        <f t="shared" si="38"/>
        <v>5.358697175292445</v>
      </c>
      <c r="AD59" s="16">
        <f t="shared" si="38"/>
        <v>1.2083410053397163</v>
      </c>
      <c r="AE59" s="16">
        <f t="shared" si="38"/>
        <v>8.588422600894766</v>
      </c>
    </row>
    <row r="60" spans="1:31" ht="12.75">
      <c r="A60" s="70" t="s">
        <v>166</v>
      </c>
      <c r="B60" s="25">
        <f>IF(+(B180+B193)=0,0,+(B5-B163)/(B180+B193))</f>
        <v>5.052152586206897</v>
      </c>
      <c r="C60" s="25">
        <f aca="true" t="shared" si="39" ref="C60:AE60">IF(+(C180+C193)=0,0,+(C5-C163)/(C180+C193))</f>
        <v>5.042628995973452</v>
      </c>
      <c r="D60" s="25">
        <f t="shared" si="39"/>
        <v>21.297603048991835</v>
      </c>
      <c r="E60" s="25">
        <f t="shared" si="39"/>
        <v>16.914569813049848</v>
      </c>
      <c r="F60" s="25">
        <f t="shared" si="39"/>
        <v>13.838708864530144</v>
      </c>
      <c r="G60" s="25">
        <f t="shared" si="39"/>
        <v>8.290596869384764</v>
      </c>
      <c r="H60" s="25">
        <f t="shared" si="39"/>
        <v>76.23598820058997</v>
      </c>
      <c r="I60" s="25">
        <f t="shared" si="39"/>
        <v>9.073841837594552</v>
      </c>
      <c r="J60" s="25">
        <f t="shared" si="39"/>
        <v>2.4447214650581457</v>
      </c>
      <c r="K60" s="25">
        <f t="shared" si="39"/>
        <v>22.73511207641229</v>
      </c>
      <c r="L60" s="25">
        <f t="shared" si="39"/>
        <v>12.318723298861563</v>
      </c>
      <c r="M60" s="25">
        <f t="shared" si="39"/>
        <v>32.093962634525234</v>
      </c>
      <c r="N60" s="25">
        <f t="shared" si="39"/>
        <v>8.181425010207809</v>
      </c>
      <c r="O60" s="25">
        <f t="shared" si="39"/>
        <v>8.590439738386154</v>
      </c>
      <c r="P60" s="25">
        <f t="shared" si="39"/>
        <v>14.811534486468572</v>
      </c>
      <c r="Q60" s="25">
        <f t="shared" si="39"/>
        <v>17.658691878142452</v>
      </c>
      <c r="R60" s="25">
        <f t="shared" si="39"/>
        <v>2.7606244195816565</v>
      </c>
      <c r="S60" s="25">
        <f t="shared" si="39"/>
        <v>31.531541563031812</v>
      </c>
      <c r="T60" s="25">
        <f t="shared" si="39"/>
        <v>37.26451495107578</v>
      </c>
      <c r="U60" s="25">
        <f t="shared" si="39"/>
        <v>319.1090712328767</v>
      </c>
      <c r="V60" s="25">
        <f t="shared" si="39"/>
        <v>33.46627753691778</v>
      </c>
      <c r="W60" s="25">
        <f t="shared" si="39"/>
        <v>16.715410189051326</v>
      </c>
      <c r="X60" s="25">
        <f t="shared" si="39"/>
        <v>14.273871607796126</v>
      </c>
      <c r="Y60" s="25">
        <f t="shared" si="39"/>
        <v>1.3933980511241484</v>
      </c>
      <c r="Z60" s="25">
        <f t="shared" si="39"/>
        <v>15.445770720385816</v>
      </c>
      <c r="AA60" s="25">
        <f t="shared" si="39"/>
        <v>24.906864130434784</v>
      </c>
      <c r="AB60" s="25">
        <f t="shared" si="39"/>
        <v>5.559344382525296</v>
      </c>
      <c r="AC60" s="25">
        <f t="shared" si="39"/>
        <v>15.017793309087061</v>
      </c>
      <c r="AD60" s="25">
        <f t="shared" si="39"/>
        <v>27.113</v>
      </c>
      <c r="AE60" s="25">
        <f t="shared" si="39"/>
        <v>10.33253456221198</v>
      </c>
    </row>
    <row r="61" spans="1:31" ht="12.75">
      <c r="A61" s="67" t="s">
        <v>167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2.75">
      <c r="A62" s="68" t="s">
        <v>168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2.75">
      <c r="A63" s="67" t="s">
        <v>169</v>
      </c>
      <c r="B63" s="6">
        <v>19630700</v>
      </c>
      <c r="C63" s="6">
        <v>10800000</v>
      </c>
      <c r="D63" s="6">
        <v>35793714</v>
      </c>
      <c r="E63" s="6">
        <v>12600000</v>
      </c>
      <c r="F63" s="6">
        <v>7000000</v>
      </c>
      <c r="G63" s="6">
        <v>512345719</v>
      </c>
      <c r="H63" s="6">
        <v>2300000</v>
      </c>
      <c r="I63" s="6">
        <v>560000</v>
      </c>
      <c r="J63" s="6">
        <v>900000</v>
      </c>
      <c r="K63" s="6">
        <v>35505000</v>
      </c>
      <c r="L63" s="6">
        <v>797731314</v>
      </c>
      <c r="M63" s="6">
        <v>10433708</v>
      </c>
      <c r="N63" s="6">
        <v>0</v>
      </c>
      <c r="O63" s="6">
        <v>3400000</v>
      </c>
      <c r="P63" s="6">
        <v>190300000</v>
      </c>
      <c r="Q63" s="6">
        <v>0</v>
      </c>
      <c r="R63" s="6">
        <v>274359000</v>
      </c>
      <c r="S63" s="6">
        <v>24212800</v>
      </c>
      <c r="T63" s="6">
        <v>34340230</v>
      </c>
      <c r="U63" s="6">
        <v>14928000</v>
      </c>
      <c r="V63" s="6">
        <v>25368750</v>
      </c>
      <c r="W63" s="6">
        <v>23245545</v>
      </c>
      <c r="X63" s="6">
        <v>316718350</v>
      </c>
      <c r="Y63" s="6">
        <v>0</v>
      </c>
      <c r="Z63" s="6">
        <v>1850000</v>
      </c>
      <c r="AA63" s="6">
        <v>13000000</v>
      </c>
      <c r="AB63" s="6">
        <v>2100000</v>
      </c>
      <c r="AC63" s="6">
        <v>0</v>
      </c>
      <c r="AD63" s="6">
        <v>0</v>
      </c>
      <c r="AE63" s="6">
        <v>1072066000</v>
      </c>
    </row>
    <row r="64" spans="1:31" ht="12.75">
      <c r="A64" s="70" t="s">
        <v>170</v>
      </c>
      <c r="B64" s="23">
        <v>19630700</v>
      </c>
      <c r="C64" s="23">
        <v>2140000</v>
      </c>
      <c r="D64" s="23">
        <v>35793714</v>
      </c>
      <c r="E64" s="23">
        <v>12600000</v>
      </c>
      <c r="F64" s="23">
        <v>7000000</v>
      </c>
      <c r="G64" s="23">
        <v>0</v>
      </c>
      <c r="H64" s="23">
        <v>2300000</v>
      </c>
      <c r="I64" s="23">
        <v>0</v>
      </c>
      <c r="J64" s="23">
        <v>0</v>
      </c>
      <c r="K64" s="23">
        <v>35505000</v>
      </c>
      <c r="L64" s="23">
        <v>0</v>
      </c>
      <c r="M64" s="23">
        <v>9800000</v>
      </c>
      <c r="N64" s="23">
        <v>0</v>
      </c>
      <c r="O64" s="23">
        <v>3400000</v>
      </c>
      <c r="P64" s="23">
        <v>14800000</v>
      </c>
      <c r="Q64" s="23">
        <v>0</v>
      </c>
      <c r="R64" s="23">
        <v>0</v>
      </c>
      <c r="S64" s="23">
        <v>20300000</v>
      </c>
      <c r="T64" s="23">
        <v>2893000</v>
      </c>
      <c r="U64" s="23">
        <v>0</v>
      </c>
      <c r="V64" s="23">
        <v>10500000</v>
      </c>
      <c r="W64" s="23">
        <v>2500000</v>
      </c>
      <c r="X64" s="23">
        <v>24628850</v>
      </c>
      <c r="Y64" s="23">
        <v>0</v>
      </c>
      <c r="Z64" s="23">
        <v>1850000</v>
      </c>
      <c r="AA64" s="23">
        <v>13000000</v>
      </c>
      <c r="AB64" s="23">
        <v>2100000</v>
      </c>
      <c r="AC64" s="23">
        <v>0</v>
      </c>
      <c r="AD64" s="23">
        <v>0</v>
      </c>
      <c r="AE64" s="23">
        <v>0</v>
      </c>
    </row>
    <row r="65" spans="1:31" ht="12.75">
      <c r="A65" s="70" t="s">
        <v>171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440040880</v>
      </c>
      <c r="H65" s="23">
        <v>0</v>
      </c>
      <c r="I65" s="23">
        <v>0</v>
      </c>
      <c r="J65" s="23">
        <v>0</v>
      </c>
      <c r="K65" s="23">
        <v>0</v>
      </c>
      <c r="L65" s="23">
        <v>797731314</v>
      </c>
      <c r="M65" s="23">
        <v>0</v>
      </c>
      <c r="N65" s="23">
        <v>0</v>
      </c>
      <c r="O65" s="23">
        <v>0</v>
      </c>
      <c r="P65" s="23">
        <v>171000000</v>
      </c>
      <c r="Q65" s="23">
        <v>0</v>
      </c>
      <c r="R65" s="23">
        <v>267359000</v>
      </c>
      <c r="S65" s="23">
        <v>3912800</v>
      </c>
      <c r="T65" s="23">
        <v>23172000</v>
      </c>
      <c r="U65" s="23">
        <v>0</v>
      </c>
      <c r="V65" s="23">
        <v>0</v>
      </c>
      <c r="W65" s="23">
        <v>10500000</v>
      </c>
      <c r="X65" s="23">
        <v>234836000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864066000</v>
      </c>
    </row>
    <row r="66" spans="1:31" ht="12.75">
      <c r="A66" s="70" t="s">
        <v>172</v>
      </c>
      <c r="B66" s="23">
        <v>0</v>
      </c>
      <c r="C66" s="23">
        <v>2400000</v>
      </c>
      <c r="D66" s="23">
        <v>0</v>
      </c>
      <c r="E66" s="23">
        <v>0</v>
      </c>
      <c r="F66" s="23">
        <v>0</v>
      </c>
      <c r="G66" s="23">
        <v>72304839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500000</v>
      </c>
      <c r="Q66" s="23">
        <v>0</v>
      </c>
      <c r="R66" s="23">
        <v>7000000</v>
      </c>
      <c r="S66" s="23">
        <v>0</v>
      </c>
      <c r="T66" s="23">
        <v>3275230</v>
      </c>
      <c r="U66" s="23">
        <v>14928000</v>
      </c>
      <c r="V66" s="23">
        <v>14868750</v>
      </c>
      <c r="W66" s="23">
        <v>9645545</v>
      </c>
      <c r="X66" s="23">
        <v>51045000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208000000</v>
      </c>
    </row>
    <row r="67" spans="1:31" ht="12.75">
      <c r="A67" s="70" t="s">
        <v>173</v>
      </c>
      <c r="B67" s="23">
        <v>0</v>
      </c>
      <c r="C67" s="23">
        <v>6260000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560000</v>
      </c>
      <c r="J67" s="23">
        <v>900000</v>
      </c>
      <c r="K67" s="23">
        <v>0</v>
      </c>
      <c r="L67" s="23">
        <v>0</v>
      </c>
      <c r="M67" s="23">
        <v>633708</v>
      </c>
      <c r="N67" s="23">
        <v>0</v>
      </c>
      <c r="O67" s="23">
        <v>0</v>
      </c>
      <c r="P67" s="23">
        <v>4000000</v>
      </c>
      <c r="Q67" s="23">
        <v>0</v>
      </c>
      <c r="R67" s="23">
        <v>0</v>
      </c>
      <c r="S67" s="23">
        <v>0</v>
      </c>
      <c r="T67" s="23">
        <v>5000000</v>
      </c>
      <c r="U67" s="23">
        <v>0</v>
      </c>
      <c r="V67" s="23">
        <v>0</v>
      </c>
      <c r="W67" s="23">
        <v>600000</v>
      </c>
      <c r="X67" s="23">
        <v>6208500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</row>
    <row r="68" spans="1:31" ht="12.75">
      <c r="A68" s="67" t="s">
        <v>174</v>
      </c>
      <c r="B68" s="6">
        <v>48300036</v>
      </c>
      <c r="C68" s="6">
        <v>99235901</v>
      </c>
      <c r="D68" s="6">
        <v>106440765</v>
      </c>
      <c r="E68" s="6">
        <v>35492000</v>
      </c>
      <c r="F68" s="6">
        <v>30097101</v>
      </c>
      <c r="G68" s="6">
        <v>0</v>
      </c>
      <c r="H68" s="6">
        <v>18639000</v>
      </c>
      <c r="I68" s="6">
        <v>15562100</v>
      </c>
      <c r="J68" s="6">
        <v>261600000</v>
      </c>
      <c r="K68" s="6">
        <v>119854000</v>
      </c>
      <c r="L68" s="6">
        <v>11483497</v>
      </c>
      <c r="M68" s="6">
        <v>39007850</v>
      </c>
      <c r="N68" s="6">
        <v>41850000</v>
      </c>
      <c r="O68" s="6">
        <v>39014000</v>
      </c>
      <c r="P68" s="6">
        <v>295638000</v>
      </c>
      <c r="Q68" s="6">
        <v>69592150</v>
      </c>
      <c r="R68" s="6">
        <v>0</v>
      </c>
      <c r="S68" s="6">
        <v>21898000</v>
      </c>
      <c r="T68" s="6">
        <v>32767000</v>
      </c>
      <c r="U68" s="6">
        <v>0</v>
      </c>
      <c r="V68" s="6">
        <v>2931250</v>
      </c>
      <c r="W68" s="6">
        <v>19018382</v>
      </c>
      <c r="X68" s="6">
        <v>51604930</v>
      </c>
      <c r="Y68" s="6">
        <v>0</v>
      </c>
      <c r="Z68" s="6">
        <v>63915000</v>
      </c>
      <c r="AA68" s="6">
        <v>79381215</v>
      </c>
      <c r="AB68" s="6">
        <v>121390001</v>
      </c>
      <c r="AC68" s="6">
        <v>19121000</v>
      </c>
      <c r="AD68" s="6">
        <v>0</v>
      </c>
      <c r="AE68" s="6">
        <v>0</v>
      </c>
    </row>
    <row r="69" spans="1:31" ht="12.75">
      <c r="A69" s="70" t="s">
        <v>175</v>
      </c>
      <c r="B69" s="23">
        <v>3000000</v>
      </c>
      <c r="C69" s="23">
        <v>0</v>
      </c>
      <c r="D69" s="23">
        <v>2000</v>
      </c>
      <c r="E69" s="23">
        <v>0</v>
      </c>
      <c r="F69" s="23">
        <v>0</v>
      </c>
      <c r="G69" s="23">
        <v>0</v>
      </c>
      <c r="H69" s="23">
        <v>18639000</v>
      </c>
      <c r="I69" s="23">
        <v>0</v>
      </c>
      <c r="J69" s="23">
        <v>2800000</v>
      </c>
      <c r="K69" s="23">
        <v>1090000</v>
      </c>
      <c r="L69" s="23">
        <v>11483497</v>
      </c>
      <c r="M69" s="23">
        <v>0</v>
      </c>
      <c r="N69" s="23">
        <v>4000000</v>
      </c>
      <c r="O69" s="23">
        <v>500000</v>
      </c>
      <c r="P69" s="23">
        <v>3000000</v>
      </c>
      <c r="Q69" s="23">
        <v>2600000</v>
      </c>
      <c r="R69" s="23">
        <v>0</v>
      </c>
      <c r="S69" s="23">
        <v>0</v>
      </c>
      <c r="T69" s="23">
        <v>2275000</v>
      </c>
      <c r="U69" s="23">
        <v>0</v>
      </c>
      <c r="V69" s="23">
        <v>0</v>
      </c>
      <c r="W69" s="23">
        <v>1500000</v>
      </c>
      <c r="X69" s="23">
        <v>178930</v>
      </c>
      <c r="Y69" s="23">
        <v>0</v>
      </c>
      <c r="Z69" s="23">
        <v>0</v>
      </c>
      <c r="AA69" s="23">
        <v>0</v>
      </c>
      <c r="AB69" s="23">
        <v>4700000</v>
      </c>
      <c r="AC69" s="23">
        <v>19121000</v>
      </c>
      <c r="AD69" s="23">
        <v>0</v>
      </c>
      <c r="AE69" s="23">
        <v>0</v>
      </c>
    </row>
    <row r="70" spans="1:31" ht="12.75">
      <c r="A70" s="70" t="s">
        <v>176</v>
      </c>
      <c r="B70" s="23">
        <v>45300036</v>
      </c>
      <c r="C70" s="23">
        <v>99235901</v>
      </c>
      <c r="D70" s="23">
        <v>106438765</v>
      </c>
      <c r="E70" s="23">
        <v>35492000</v>
      </c>
      <c r="F70" s="23">
        <v>30097101</v>
      </c>
      <c r="G70" s="23">
        <v>0</v>
      </c>
      <c r="H70" s="23">
        <v>0</v>
      </c>
      <c r="I70" s="23">
        <v>15562100</v>
      </c>
      <c r="J70" s="23">
        <v>258800000</v>
      </c>
      <c r="K70" s="23">
        <v>118764000</v>
      </c>
      <c r="L70" s="23">
        <v>0</v>
      </c>
      <c r="M70" s="23">
        <v>39007850</v>
      </c>
      <c r="N70" s="23">
        <v>37850000</v>
      </c>
      <c r="O70" s="23">
        <v>38514000</v>
      </c>
      <c r="P70" s="23">
        <v>292638000</v>
      </c>
      <c r="Q70" s="23">
        <v>66992150</v>
      </c>
      <c r="R70" s="23">
        <v>0</v>
      </c>
      <c r="S70" s="23">
        <v>21898000</v>
      </c>
      <c r="T70" s="23">
        <v>30492000</v>
      </c>
      <c r="U70" s="23">
        <v>0</v>
      </c>
      <c r="V70" s="23">
        <v>2931250</v>
      </c>
      <c r="W70" s="23">
        <v>17218382</v>
      </c>
      <c r="X70" s="23">
        <v>51401000</v>
      </c>
      <c r="Y70" s="23">
        <v>0</v>
      </c>
      <c r="Z70" s="23">
        <v>63915000</v>
      </c>
      <c r="AA70" s="23">
        <v>79381215</v>
      </c>
      <c r="AB70" s="23">
        <v>116690001</v>
      </c>
      <c r="AC70" s="23">
        <v>0</v>
      </c>
      <c r="AD70" s="23">
        <v>0</v>
      </c>
      <c r="AE70" s="23">
        <v>0</v>
      </c>
    </row>
    <row r="71" spans="1:31" ht="12.75">
      <c r="A71" s="70" t="s">
        <v>177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300000</v>
      </c>
      <c r="X71" s="23">
        <v>25000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</row>
    <row r="72" spans="1:31" ht="12.75">
      <c r="A72" s="67" t="s">
        <v>178</v>
      </c>
      <c r="B72" s="6">
        <v>21650000</v>
      </c>
      <c r="C72" s="6">
        <v>5522700</v>
      </c>
      <c r="D72" s="6">
        <v>1150000</v>
      </c>
      <c r="E72" s="6">
        <v>5700000</v>
      </c>
      <c r="F72" s="6">
        <v>10390000</v>
      </c>
      <c r="G72" s="6">
        <v>10860000</v>
      </c>
      <c r="H72" s="6">
        <v>0</v>
      </c>
      <c r="I72" s="6">
        <v>1922000</v>
      </c>
      <c r="J72" s="6">
        <v>7280000</v>
      </c>
      <c r="K72" s="6">
        <v>8579000</v>
      </c>
      <c r="L72" s="6">
        <v>30359182</v>
      </c>
      <c r="M72" s="6">
        <v>7220000</v>
      </c>
      <c r="N72" s="6">
        <v>14457331</v>
      </c>
      <c r="O72" s="6">
        <v>1160000</v>
      </c>
      <c r="P72" s="6">
        <v>28000000</v>
      </c>
      <c r="Q72" s="6">
        <v>25565000</v>
      </c>
      <c r="R72" s="6">
        <v>13198000</v>
      </c>
      <c r="S72" s="6">
        <v>10226259</v>
      </c>
      <c r="T72" s="6">
        <v>3093610</v>
      </c>
      <c r="U72" s="6">
        <v>0</v>
      </c>
      <c r="V72" s="6">
        <v>55000</v>
      </c>
      <c r="W72" s="6">
        <v>2069600</v>
      </c>
      <c r="X72" s="6">
        <v>11921500</v>
      </c>
      <c r="Y72" s="6">
        <v>0</v>
      </c>
      <c r="Z72" s="6">
        <v>1513874</v>
      </c>
      <c r="AA72" s="6">
        <v>1100000</v>
      </c>
      <c r="AB72" s="6">
        <v>9550000</v>
      </c>
      <c r="AC72" s="6">
        <v>1650000</v>
      </c>
      <c r="AD72" s="6">
        <v>0</v>
      </c>
      <c r="AE72" s="6">
        <v>1850000</v>
      </c>
    </row>
    <row r="73" spans="1:31" ht="12.75">
      <c r="A73" s="67" t="s">
        <v>179</v>
      </c>
      <c r="B73" s="6">
        <v>46277000</v>
      </c>
      <c r="C73" s="6">
        <v>53492006</v>
      </c>
      <c r="D73" s="6">
        <v>1300000</v>
      </c>
      <c r="E73" s="6">
        <v>0</v>
      </c>
      <c r="F73" s="6">
        <v>17374593</v>
      </c>
      <c r="G73" s="6">
        <v>5050000</v>
      </c>
      <c r="H73" s="6">
        <v>8354000</v>
      </c>
      <c r="I73" s="6">
        <v>10232697</v>
      </c>
      <c r="J73" s="6">
        <v>42640000</v>
      </c>
      <c r="K73" s="6">
        <v>0</v>
      </c>
      <c r="L73" s="6">
        <v>0</v>
      </c>
      <c r="M73" s="6">
        <v>50000</v>
      </c>
      <c r="N73" s="6">
        <v>10605650</v>
      </c>
      <c r="O73" s="6">
        <v>5703000</v>
      </c>
      <c r="P73" s="6">
        <v>66183000</v>
      </c>
      <c r="Q73" s="6">
        <v>34455000</v>
      </c>
      <c r="R73" s="6">
        <v>14075000</v>
      </c>
      <c r="S73" s="6">
        <v>3501000</v>
      </c>
      <c r="T73" s="6">
        <v>9048000</v>
      </c>
      <c r="U73" s="6">
        <v>1228000</v>
      </c>
      <c r="V73" s="6">
        <v>3581250</v>
      </c>
      <c r="W73" s="6">
        <v>8849223</v>
      </c>
      <c r="X73" s="6">
        <v>29388900</v>
      </c>
      <c r="Y73" s="6">
        <v>0</v>
      </c>
      <c r="Z73" s="6">
        <v>3536339</v>
      </c>
      <c r="AA73" s="6">
        <v>6500000</v>
      </c>
      <c r="AB73" s="6">
        <v>1000000</v>
      </c>
      <c r="AC73" s="6">
        <v>5750000</v>
      </c>
      <c r="AD73" s="6">
        <v>0</v>
      </c>
      <c r="AE73" s="6">
        <v>3550000</v>
      </c>
    </row>
    <row r="74" spans="1:31" ht="12.75">
      <c r="A74" s="67" t="s">
        <v>180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3800000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-3345000</v>
      </c>
      <c r="U74" s="6">
        <v>0</v>
      </c>
      <c r="V74" s="6">
        <v>0</v>
      </c>
      <c r="W74" s="6">
        <v>0</v>
      </c>
      <c r="X74" s="6">
        <v>255000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</row>
    <row r="75" spans="1:31" ht="25.5">
      <c r="A75" s="72" t="s">
        <v>181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</row>
    <row r="76" spans="1:31" ht="12.75">
      <c r="A76" s="68" t="s">
        <v>169</v>
      </c>
      <c r="B76" s="27">
        <f>IF(B40=0,0,B63*100/B40)</f>
        <v>14.449453213323089</v>
      </c>
      <c r="C76" s="27">
        <f aca="true" t="shared" si="40" ref="C76:AE76">IF(C40=0,0,C63*100/C40)</f>
        <v>6.388619474167283</v>
      </c>
      <c r="D76" s="27">
        <f t="shared" si="40"/>
        <v>24.739152566599767</v>
      </c>
      <c r="E76" s="27">
        <f t="shared" si="40"/>
        <v>23.423557406305772</v>
      </c>
      <c r="F76" s="27">
        <f t="shared" si="40"/>
        <v>10.792194234088305</v>
      </c>
      <c r="G76" s="27">
        <f t="shared" si="40"/>
        <v>96.98820108751156</v>
      </c>
      <c r="H76" s="27">
        <f t="shared" si="40"/>
        <v>7.851705185539207</v>
      </c>
      <c r="I76" s="27">
        <f t="shared" si="40"/>
        <v>1.745810219143763</v>
      </c>
      <c r="J76" s="27">
        <f t="shared" si="40"/>
        <v>0.28807374687920106</v>
      </c>
      <c r="K76" s="27">
        <f t="shared" si="40"/>
        <v>21.657577864802548</v>
      </c>
      <c r="L76" s="27">
        <f t="shared" si="40"/>
        <v>95.0162011509568</v>
      </c>
      <c r="M76" s="27">
        <f t="shared" si="40"/>
        <v>18.39785110470779</v>
      </c>
      <c r="N76" s="27">
        <f t="shared" si="40"/>
        <v>0</v>
      </c>
      <c r="O76" s="27">
        <f t="shared" si="40"/>
        <v>6.89977068409197</v>
      </c>
      <c r="P76" s="27">
        <f t="shared" si="40"/>
        <v>32.80350133851386</v>
      </c>
      <c r="Q76" s="27">
        <f t="shared" si="40"/>
        <v>0</v>
      </c>
      <c r="R76" s="27">
        <f t="shared" si="40"/>
        <v>90.95818746021642</v>
      </c>
      <c r="S76" s="27">
        <f t="shared" si="40"/>
        <v>40.46387935143418</v>
      </c>
      <c r="T76" s="27">
        <f t="shared" si="40"/>
        <v>45.24175588481426</v>
      </c>
      <c r="U76" s="27">
        <f t="shared" si="40"/>
        <v>92.39910869026987</v>
      </c>
      <c r="V76" s="27">
        <f t="shared" si="40"/>
        <v>79.43559434811539</v>
      </c>
      <c r="W76" s="27">
        <f t="shared" si="40"/>
        <v>43.70880595681871</v>
      </c>
      <c r="X76" s="27">
        <f t="shared" si="40"/>
        <v>77.26935762168401</v>
      </c>
      <c r="Y76" s="27">
        <f t="shared" si="40"/>
        <v>0</v>
      </c>
      <c r="Z76" s="27">
        <f t="shared" si="40"/>
        <v>2.612433009274434</v>
      </c>
      <c r="AA76" s="27">
        <f t="shared" si="40"/>
        <v>13.002442508825283</v>
      </c>
      <c r="AB76" s="27">
        <f t="shared" si="40"/>
        <v>1.5666964968166481</v>
      </c>
      <c r="AC76" s="27">
        <f t="shared" si="40"/>
        <v>0</v>
      </c>
      <c r="AD76" s="27">
        <f t="shared" si="40"/>
        <v>0</v>
      </c>
      <c r="AE76" s="27">
        <f t="shared" si="40"/>
        <v>99.4988240928252</v>
      </c>
    </row>
    <row r="77" spans="1:31" ht="12.75">
      <c r="A77" s="70" t="s">
        <v>182</v>
      </c>
      <c r="B77" s="16">
        <f>IF(B40=0,0,B64*100/B40)</f>
        <v>14.449453213323089</v>
      </c>
      <c r="C77" s="16">
        <f aca="true" t="shared" si="41" ref="C77:AE77">IF(C40=0,0,C64*100/C40)</f>
        <v>1.265893118029443</v>
      </c>
      <c r="D77" s="16">
        <f t="shared" si="41"/>
        <v>24.739152566599767</v>
      </c>
      <c r="E77" s="16">
        <f t="shared" si="41"/>
        <v>23.423557406305772</v>
      </c>
      <c r="F77" s="16">
        <f t="shared" si="41"/>
        <v>10.792194234088305</v>
      </c>
      <c r="G77" s="16">
        <f t="shared" si="41"/>
        <v>0</v>
      </c>
      <c r="H77" s="16">
        <f t="shared" si="41"/>
        <v>7.851705185539207</v>
      </c>
      <c r="I77" s="16">
        <f t="shared" si="41"/>
        <v>0</v>
      </c>
      <c r="J77" s="16">
        <f t="shared" si="41"/>
        <v>0</v>
      </c>
      <c r="K77" s="16">
        <f t="shared" si="41"/>
        <v>21.657577864802548</v>
      </c>
      <c r="L77" s="16">
        <f t="shared" si="41"/>
        <v>0</v>
      </c>
      <c r="M77" s="16">
        <f t="shared" si="41"/>
        <v>17.2804280919244</v>
      </c>
      <c r="N77" s="16">
        <f t="shared" si="41"/>
        <v>0</v>
      </c>
      <c r="O77" s="16">
        <f t="shared" si="41"/>
        <v>6.89977068409197</v>
      </c>
      <c r="P77" s="16">
        <f t="shared" si="41"/>
        <v>2.5511919065160544</v>
      </c>
      <c r="Q77" s="16">
        <f t="shared" si="41"/>
        <v>0</v>
      </c>
      <c r="R77" s="16">
        <f t="shared" si="41"/>
        <v>0</v>
      </c>
      <c r="S77" s="16">
        <f t="shared" si="41"/>
        <v>33.92489719628105</v>
      </c>
      <c r="T77" s="16">
        <f t="shared" si="41"/>
        <v>3.811401373105761</v>
      </c>
      <c r="U77" s="16">
        <f t="shared" si="41"/>
        <v>0</v>
      </c>
      <c r="V77" s="16">
        <f t="shared" si="41"/>
        <v>32.877999138909544</v>
      </c>
      <c r="W77" s="16">
        <f t="shared" si="41"/>
        <v>4.700772336894952</v>
      </c>
      <c r="X77" s="16">
        <f t="shared" si="41"/>
        <v>6.008668012007553</v>
      </c>
      <c r="Y77" s="16">
        <f t="shared" si="41"/>
        <v>0</v>
      </c>
      <c r="Z77" s="16">
        <f t="shared" si="41"/>
        <v>2.612433009274434</v>
      </c>
      <c r="AA77" s="16">
        <f t="shared" si="41"/>
        <v>13.002442508825283</v>
      </c>
      <c r="AB77" s="16">
        <f t="shared" si="41"/>
        <v>1.5666964968166481</v>
      </c>
      <c r="AC77" s="16">
        <f t="shared" si="41"/>
        <v>0</v>
      </c>
      <c r="AD77" s="16">
        <f t="shared" si="41"/>
        <v>0</v>
      </c>
      <c r="AE77" s="16">
        <f t="shared" si="41"/>
        <v>0</v>
      </c>
    </row>
    <row r="78" spans="1:31" ht="12.75">
      <c r="A78" s="70" t="s">
        <v>183</v>
      </c>
      <c r="B78" s="16">
        <f>IF(B40=0,0,B65*100/B40)</f>
        <v>0</v>
      </c>
      <c r="C78" s="16">
        <f aca="true" t="shared" si="42" ref="C78:AE78">IF(C40=0,0,C65*100/C40)</f>
        <v>0</v>
      </c>
      <c r="D78" s="16">
        <f t="shared" si="42"/>
        <v>0</v>
      </c>
      <c r="E78" s="16">
        <f t="shared" si="42"/>
        <v>0</v>
      </c>
      <c r="F78" s="16">
        <f t="shared" si="42"/>
        <v>0</v>
      </c>
      <c r="G78" s="16">
        <f t="shared" si="42"/>
        <v>83.30073185634551</v>
      </c>
      <c r="H78" s="16">
        <f t="shared" si="42"/>
        <v>0</v>
      </c>
      <c r="I78" s="16">
        <f t="shared" si="42"/>
        <v>0</v>
      </c>
      <c r="J78" s="16">
        <f t="shared" si="42"/>
        <v>0</v>
      </c>
      <c r="K78" s="16">
        <f t="shared" si="42"/>
        <v>0</v>
      </c>
      <c r="L78" s="16">
        <f t="shared" si="42"/>
        <v>95.0162011509568</v>
      </c>
      <c r="M78" s="16">
        <f t="shared" si="42"/>
        <v>0</v>
      </c>
      <c r="N78" s="16">
        <f t="shared" si="42"/>
        <v>0</v>
      </c>
      <c r="O78" s="16">
        <f t="shared" si="42"/>
        <v>0</v>
      </c>
      <c r="P78" s="16">
        <f t="shared" si="42"/>
        <v>29.47660919015171</v>
      </c>
      <c r="Q78" s="16">
        <f t="shared" si="42"/>
        <v>0</v>
      </c>
      <c r="R78" s="16">
        <f t="shared" si="42"/>
        <v>88.63747878209209</v>
      </c>
      <c r="S78" s="16">
        <f t="shared" si="42"/>
        <v>6.5389821551531275</v>
      </c>
      <c r="T78" s="16">
        <f t="shared" si="42"/>
        <v>30.528099764122604</v>
      </c>
      <c r="U78" s="16">
        <f t="shared" si="42"/>
        <v>0</v>
      </c>
      <c r="V78" s="16">
        <f t="shared" si="42"/>
        <v>0</v>
      </c>
      <c r="W78" s="16">
        <f t="shared" si="42"/>
        <v>19.7432438149588</v>
      </c>
      <c r="X78" s="16">
        <f t="shared" si="42"/>
        <v>57.29262881814643</v>
      </c>
      <c r="Y78" s="16">
        <f t="shared" si="42"/>
        <v>0</v>
      </c>
      <c r="Z78" s="16">
        <f t="shared" si="42"/>
        <v>0</v>
      </c>
      <c r="AA78" s="16">
        <f t="shared" si="42"/>
        <v>0</v>
      </c>
      <c r="AB78" s="16">
        <f t="shared" si="42"/>
        <v>0</v>
      </c>
      <c r="AC78" s="16">
        <f t="shared" si="42"/>
        <v>0</v>
      </c>
      <c r="AD78" s="16">
        <f t="shared" si="42"/>
        <v>0</v>
      </c>
      <c r="AE78" s="16">
        <f t="shared" si="42"/>
        <v>80.19427063127746</v>
      </c>
    </row>
    <row r="79" spans="1:31" ht="12.75">
      <c r="A79" s="70" t="s">
        <v>184</v>
      </c>
      <c r="B79" s="16">
        <f>IF(B40=0,0,B66*100/B40)</f>
        <v>0</v>
      </c>
      <c r="C79" s="16">
        <f aca="true" t="shared" si="43" ref="C79:AE79">IF(C40=0,0,C66*100/C40)</f>
        <v>1.4196932164816185</v>
      </c>
      <c r="D79" s="16">
        <f t="shared" si="43"/>
        <v>0</v>
      </c>
      <c r="E79" s="16">
        <f t="shared" si="43"/>
        <v>0</v>
      </c>
      <c r="F79" s="16">
        <f t="shared" si="43"/>
        <v>0</v>
      </c>
      <c r="G79" s="16">
        <f t="shared" si="43"/>
        <v>13.687469231166052</v>
      </c>
      <c r="H79" s="16">
        <f t="shared" si="43"/>
        <v>0</v>
      </c>
      <c r="I79" s="16">
        <f t="shared" si="43"/>
        <v>0</v>
      </c>
      <c r="J79" s="16">
        <f t="shared" si="43"/>
        <v>0</v>
      </c>
      <c r="K79" s="16">
        <f t="shared" si="43"/>
        <v>0</v>
      </c>
      <c r="L79" s="16">
        <f t="shared" si="43"/>
        <v>0</v>
      </c>
      <c r="M79" s="16">
        <f t="shared" si="43"/>
        <v>0</v>
      </c>
      <c r="N79" s="16">
        <f t="shared" si="43"/>
        <v>0</v>
      </c>
      <c r="O79" s="16">
        <f t="shared" si="43"/>
        <v>0</v>
      </c>
      <c r="P79" s="16">
        <f t="shared" si="43"/>
        <v>0.08618891576067751</v>
      </c>
      <c r="Q79" s="16">
        <f t="shared" si="43"/>
        <v>0</v>
      </c>
      <c r="R79" s="16">
        <f t="shared" si="43"/>
        <v>2.320708678124337</v>
      </c>
      <c r="S79" s="16">
        <f t="shared" si="43"/>
        <v>0</v>
      </c>
      <c r="T79" s="16">
        <f t="shared" si="43"/>
        <v>4.314972733922289</v>
      </c>
      <c r="U79" s="16">
        <f t="shared" si="43"/>
        <v>92.39910869026987</v>
      </c>
      <c r="V79" s="16">
        <f t="shared" si="43"/>
        <v>46.55759520920584</v>
      </c>
      <c r="W79" s="16">
        <f t="shared" si="43"/>
        <v>18.136604444110166</v>
      </c>
      <c r="X79" s="16">
        <f t="shared" si="43"/>
        <v>12.453381244878488</v>
      </c>
      <c r="Y79" s="16">
        <f t="shared" si="43"/>
        <v>0</v>
      </c>
      <c r="Z79" s="16">
        <f t="shared" si="43"/>
        <v>0</v>
      </c>
      <c r="AA79" s="16">
        <f t="shared" si="43"/>
        <v>0</v>
      </c>
      <c r="AB79" s="16">
        <f t="shared" si="43"/>
        <v>0</v>
      </c>
      <c r="AC79" s="16">
        <f t="shared" si="43"/>
        <v>0</v>
      </c>
      <c r="AD79" s="16">
        <f t="shared" si="43"/>
        <v>0</v>
      </c>
      <c r="AE79" s="16">
        <f t="shared" si="43"/>
        <v>19.304553461547744</v>
      </c>
    </row>
    <row r="80" spans="1:31" ht="12.75">
      <c r="A80" s="70" t="s">
        <v>185</v>
      </c>
      <c r="B80" s="16">
        <f>IF(B40=0,0,B67*100/B40)</f>
        <v>0</v>
      </c>
      <c r="C80" s="16">
        <f aca="true" t="shared" si="44" ref="C80:AE80">IF(C40=0,0,C67*100/C40)</f>
        <v>3.7030331396562213</v>
      </c>
      <c r="D80" s="16">
        <f t="shared" si="44"/>
        <v>0</v>
      </c>
      <c r="E80" s="16">
        <f t="shared" si="44"/>
        <v>0</v>
      </c>
      <c r="F80" s="16">
        <f t="shared" si="44"/>
        <v>0</v>
      </c>
      <c r="G80" s="16">
        <f t="shared" si="44"/>
        <v>0</v>
      </c>
      <c r="H80" s="16">
        <f t="shared" si="44"/>
        <v>0</v>
      </c>
      <c r="I80" s="16">
        <f t="shared" si="44"/>
        <v>1.745810219143763</v>
      </c>
      <c r="J80" s="16">
        <f t="shared" si="44"/>
        <v>0.28807374687920106</v>
      </c>
      <c r="K80" s="16">
        <f t="shared" si="44"/>
        <v>0</v>
      </c>
      <c r="L80" s="16">
        <f t="shared" si="44"/>
        <v>0</v>
      </c>
      <c r="M80" s="16">
        <f t="shared" si="44"/>
        <v>1.1174230127833906</v>
      </c>
      <c r="N80" s="16">
        <f t="shared" si="44"/>
        <v>0</v>
      </c>
      <c r="O80" s="16">
        <f t="shared" si="44"/>
        <v>0</v>
      </c>
      <c r="P80" s="16">
        <f t="shared" si="44"/>
        <v>0.6895113260854201</v>
      </c>
      <c r="Q80" s="16">
        <f t="shared" si="44"/>
        <v>0</v>
      </c>
      <c r="R80" s="16">
        <f t="shared" si="44"/>
        <v>0</v>
      </c>
      <c r="S80" s="16">
        <f t="shared" si="44"/>
        <v>0</v>
      </c>
      <c r="T80" s="16">
        <f t="shared" si="44"/>
        <v>6.587282013663604</v>
      </c>
      <c r="U80" s="16">
        <f t="shared" si="44"/>
        <v>0</v>
      </c>
      <c r="V80" s="16">
        <f t="shared" si="44"/>
        <v>0</v>
      </c>
      <c r="W80" s="16">
        <f t="shared" si="44"/>
        <v>1.1281853608547885</v>
      </c>
      <c r="X80" s="16">
        <f t="shared" si="44"/>
        <v>1.5146795466515446</v>
      </c>
      <c r="Y80" s="16">
        <f t="shared" si="44"/>
        <v>0</v>
      </c>
      <c r="Z80" s="16">
        <f t="shared" si="44"/>
        <v>0</v>
      </c>
      <c r="AA80" s="16">
        <f t="shared" si="44"/>
        <v>0</v>
      </c>
      <c r="AB80" s="16">
        <f t="shared" si="44"/>
        <v>0</v>
      </c>
      <c r="AC80" s="16">
        <f t="shared" si="44"/>
        <v>0</v>
      </c>
      <c r="AD80" s="16">
        <f t="shared" si="44"/>
        <v>0</v>
      </c>
      <c r="AE80" s="16">
        <f t="shared" si="44"/>
        <v>0</v>
      </c>
    </row>
    <row r="81" spans="1:31" ht="12.75">
      <c r="A81" s="67" t="s">
        <v>174</v>
      </c>
      <c r="B81" s="29">
        <f>IF(B40=0,0,B68*100/B40)</f>
        <v>35.55192175438578</v>
      </c>
      <c r="C81" s="29">
        <f aca="true" t="shared" si="45" ref="C81:AE81">IF(C40=0,0,C68*100/C40)</f>
        <v>58.70188978380894</v>
      </c>
      <c r="D81" s="29">
        <f t="shared" si="45"/>
        <v>73.5675075417039</v>
      </c>
      <c r="E81" s="29">
        <f t="shared" si="45"/>
        <v>65.98007138607971</v>
      </c>
      <c r="F81" s="29">
        <f t="shared" si="45"/>
        <v>46.40196569642477</v>
      </c>
      <c r="G81" s="29">
        <f t="shared" si="45"/>
        <v>0</v>
      </c>
      <c r="H81" s="29">
        <f t="shared" si="45"/>
        <v>63.62953606663708</v>
      </c>
      <c r="I81" s="29">
        <f t="shared" si="45"/>
        <v>48.51513073453063</v>
      </c>
      <c r="J81" s="29">
        <f t="shared" si="45"/>
        <v>83.73343575955444</v>
      </c>
      <c r="K81" s="29">
        <f t="shared" si="45"/>
        <v>73.10934621625249</v>
      </c>
      <c r="L81" s="29">
        <f t="shared" si="45"/>
        <v>1.3677766457446712</v>
      </c>
      <c r="M81" s="29">
        <f t="shared" si="45"/>
        <v>68.78289254546665</v>
      </c>
      <c r="N81" s="29">
        <f t="shared" si="45"/>
        <v>62.54391804782991</v>
      </c>
      <c r="O81" s="29">
        <f t="shared" si="45"/>
        <v>79.1728392556365</v>
      </c>
      <c r="P81" s="29">
        <f t="shared" si="45"/>
        <v>50.96143735531036</v>
      </c>
      <c r="Q81" s="29">
        <f t="shared" si="45"/>
        <v>53.69261292247679</v>
      </c>
      <c r="R81" s="29">
        <f t="shared" si="45"/>
        <v>0</v>
      </c>
      <c r="S81" s="29">
        <f t="shared" si="45"/>
        <v>36.59543836473706</v>
      </c>
      <c r="T81" s="29">
        <f t="shared" si="45"/>
        <v>43.16909394834306</v>
      </c>
      <c r="U81" s="29">
        <f t="shared" si="45"/>
        <v>0</v>
      </c>
      <c r="V81" s="29">
        <f t="shared" si="45"/>
        <v>9.178441426278916</v>
      </c>
      <c r="W81" s="29">
        <f t="shared" si="45"/>
        <v>35.76043359924036</v>
      </c>
      <c r="X81" s="29">
        <f t="shared" si="45"/>
        <v>12.58998662758874</v>
      </c>
      <c r="Y81" s="29">
        <f t="shared" si="45"/>
        <v>0</v>
      </c>
      <c r="Z81" s="29">
        <f t="shared" si="45"/>
        <v>90.25603015555428</v>
      </c>
      <c r="AA81" s="29">
        <f t="shared" si="45"/>
        <v>79.3961295629384</v>
      </c>
      <c r="AB81" s="29">
        <f t="shared" si="45"/>
        <v>90.56251872155686</v>
      </c>
      <c r="AC81" s="29">
        <f t="shared" si="45"/>
        <v>72.0975830473964</v>
      </c>
      <c r="AD81" s="29">
        <f t="shared" si="45"/>
        <v>0</v>
      </c>
      <c r="AE81" s="29">
        <f t="shared" si="45"/>
        <v>0</v>
      </c>
    </row>
    <row r="82" spans="1:31" ht="12.75">
      <c r="A82" s="70" t="s">
        <v>186</v>
      </c>
      <c r="B82" s="16">
        <f>IF(B40=0,0,B69*100/B40)</f>
        <v>2.2081922519303574</v>
      </c>
      <c r="C82" s="16">
        <f aca="true" t="shared" si="46" ref="C82:AE82">IF(C40=0,0,C69*100/C40)</f>
        <v>0</v>
      </c>
      <c r="D82" s="16">
        <f t="shared" si="46"/>
        <v>0.00138231827893578</v>
      </c>
      <c r="E82" s="16">
        <f t="shared" si="46"/>
        <v>0</v>
      </c>
      <c r="F82" s="16">
        <f t="shared" si="46"/>
        <v>0</v>
      </c>
      <c r="G82" s="16">
        <f t="shared" si="46"/>
        <v>0</v>
      </c>
      <c r="H82" s="16">
        <f t="shared" si="46"/>
        <v>63.62953606663708</v>
      </c>
      <c r="I82" s="16">
        <f t="shared" si="46"/>
        <v>0</v>
      </c>
      <c r="J82" s="16">
        <f t="shared" si="46"/>
        <v>0.8962294347352923</v>
      </c>
      <c r="K82" s="16">
        <f t="shared" si="46"/>
        <v>0.6648855054959801</v>
      </c>
      <c r="L82" s="16">
        <f t="shared" si="46"/>
        <v>1.3677766457446712</v>
      </c>
      <c r="M82" s="16">
        <f t="shared" si="46"/>
        <v>0</v>
      </c>
      <c r="N82" s="16">
        <f t="shared" si="46"/>
        <v>5.977913314010028</v>
      </c>
      <c r="O82" s="16">
        <f t="shared" si="46"/>
        <v>1.0146721594252897</v>
      </c>
      <c r="P82" s="16">
        <f t="shared" si="46"/>
        <v>0.5171334945640651</v>
      </c>
      <c r="Q82" s="16">
        <f t="shared" si="46"/>
        <v>2.0059847784331946</v>
      </c>
      <c r="R82" s="16">
        <f t="shared" si="46"/>
        <v>0</v>
      </c>
      <c r="S82" s="16">
        <f t="shared" si="46"/>
        <v>0</v>
      </c>
      <c r="T82" s="16">
        <f t="shared" si="46"/>
        <v>2.9972133162169396</v>
      </c>
      <c r="U82" s="16">
        <f t="shared" si="46"/>
        <v>0</v>
      </c>
      <c r="V82" s="16">
        <f t="shared" si="46"/>
        <v>0</v>
      </c>
      <c r="W82" s="16">
        <f t="shared" si="46"/>
        <v>2.820463402136971</v>
      </c>
      <c r="X82" s="16">
        <f t="shared" si="46"/>
        <v>0.043653315822237394</v>
      </c>
      <c r="Y82" s="16">
        <f t="shared" si="46"/>
        <v>0</v>
      </c>
      <c r="Z82" s="16">
        <f t="shared" si="46"/>
        <v>0</v>
      </c>
      <c r="AA82" s="16">
        <f t="shared" si="46"/>
        <v>0</v>
      </c>
      <c r="AB82" s="16">
        <f t="shared" si="46"/>
        <v>3.506415969065831</v>
      </c>
      <c r="AC82" s="16">
        <f t="shared" si="46"/>
        <v>72.0975830473964</v>
      </c>
      <c r="AD82" s="16">
        <f t="shared" si="46"/>
        <v>0</v>
      </c>
      <c r="AE82" s="16">
        <f t="shared" si="46"/>
        <v>0</v>
      </c>
    </row>
    <row r="83" spans="1:31" ht="12.75">
      <c r="A83" s="70" t="s">
        <v>187</v>
      </c>
      <c r="B83" s="16">
        <f>IF(B40=0,0,B70*100/B40)</f>
        <v>33.343729502455425</v>
      </c>
      <c r="C83" s="16">
        <f aca="true" t="shared" si="47" ref="C83:AE83">IF(C40=0,0,C70*100/C40)</f>
        <v>58.70188978380894</v>
      </c>
      <c r="D83" s="16">
        <f t="shared" si="47"/>
        <v>73.56612522342496</v>
      </c>
      <c r="E83" s="16">
        <f t="shared" si="47"/>
        <v>65.98007138607971</v>
      </c>
      <c r="F83" s="16">
        <f t="shared" si="47"/>
        <v>46.40196569642477</v>
      </c>
      <c r="G83" s="16">
        <f t="shared" si="47"/>
        <v>0</v>
      </c>
      <c r="H83" s="16">
        <f t="shared" si="47"/>
        <v>0</v>
      </c>
      <c r="I83" s="16">
        <f t="shared" si="47"/>
        <v>48.51513073453063</v>
      </c>
      <c r="J83" s="16">
        <f t="shared" si="47"/>
        <v>82.83720632481915</v>
      </c>
      <c r="K83" s="16">
        <f t="shared" si="47"/>
        <v>72.4444607107565</v>
      </c>
      <c r="L83" s="16">
        <f t="shared" si="47"/>
        <v>0</v>
      </c>
      <c r="M83" s="16">
        <f t="shared" si="47"/>
        <v>68.78289254546665</v>
      </c>
      <c r="N83" s="16">
        <f t="shared" si="47"/>
        <v>56.56600473381989</v>
      </c>
      <c r="O83" s="16">
        <f t="shared" si="47"/>
        <v>78.15816709621122</v>
      </c>
      <c r="P83" s="16">
        <f t="shared" si="47"/>
        <v>50.444303860746295</v>
      </c>
      <c r="Q83" s="16">
        <f t="shared" si="47"/>
        <v>51.686628144043596</v>
      </c>
      <c r="R83" s="16">
        <f t="shared" si="47"/>
        <v>0</v>
      </c>
      <c r="S83" s="16">
        <f t="shared" si="47"/>
        <v>36.59543836473706</v>
      </c>
      <c r="T83" s="16">
        <f t="shared" si="47"/>
        <v>40.17188063212612</v>
      </c>
      <c r="U83" s="16">
        <f t="shared" si="47"/>
        <v>0</v>
      </c>
      <c r="V83" s="16">
        <f t="shared" si="47"/>
        <v>9.178441426278916</v>
      </c>
      <c r="W83" s="16">
        <f t="shared" si="47"/>
        <v>32.37587751667599</v>
      </c>
      <c r="X83" s="16">
        <f t="shared" si="47"/>
        <v>12.5402340947791</v>
      </c>
      <c r="Y83" s="16">
        <f t="shared" si="47"/>
        <v>0</v>
      </c>
      <c r="Z83" s="16">
        <f t="shared" si="47"/>
        <v>90.25603015555428</v>
      </c>
      <c r="AA83" s="16">
        <f t="shared" si="47"/>
        <v>79.3961295629384</v>
      </c>
      <c r="AB83" s="16">
        <f t="shared" si="47"/>
        <v>87.05610275249103</v>
      </c>
      <c r="AC83" s="16">
        <f t="shared" si="47"/>
        <v>0</v>
      </c>
      <c r="AD83" s="16">
        <f t="shared" si="47"/>
        <v>0</v>
      </c>
      <c r="AE83" s="16">
        <f t="shared" si="47"/>
        <v>0</v>
      </c>
    </row>
    <row r="84" spans="1:31" ht="12.75">
      <c r="A84" s="70" t="s">
        <v>188</v>
      </c>
      <c r="B84" s="16">
        <f>IF(B40=0,0,B71*100/B40)</f>
        <v>0</v>
      </c>
      <c r="C84" s="16">
        <f aca="true" t="shared" si="48" ref="C84:AE84">IF(C40=0,0,C71*100/C40)</f>
        <v>0</v>
      </c>
      <c r="D84" s="16">
        <f t="shared" si="48"/>
        <v>0</v>
      </c>
      <c r="E84" s="16">
        <f t="shared" si="48"/>
        <v>0</v>
      </c>
      <c r="F84" s="16">
        <f t="shared" si="48"/>
        <v>0</v>
      </c>
      <c r="G84" s="16">
        <f t="shared" si="48"/>
        <v>0</v>
      </c>
      <c r="H84" s="16">
        <f t="shared" si="48"/>
        <v>0</v>
      </c>
      <c r="I84" s="16">
        <f t="shared" si="48"/>
        <v>0</v>
      </c>
      <c r="J84" s="16">
        <f t="shared" si="48"/>
        <v>0</v>
      </c>
      <c r="K84" s="16">
        <f t="shared" si="48"/>
        <v>0</v>
      </c>
      <c r="L84" s="16">
        <f t="shared" si="48"/>
        <v>0</v>
      </c>
      <c r="M84" s="16">
        <f t="shared" si="48"/>
        <v>0</v>
      </c>
      <c r="N84" s="16">
        <f t="shared" si="48"/>
        <v>0</v>
      </c>
      <c r="O84" s="16">
        <f t="shared" si="48"/>
        <v>0</v>
      </c>
      <c r="P84" s="16">
        <f t="shared" si="48"/>
        <v>0</v>
      </c>
      <c r="Q84" s="16">
        <f t="shared" si="48"/>
        <v>0</v>
      </c>
      <c r="R84" s="16">
        <f t="shared" si="48"/>
        <v>0</v>
      </c>
      <c r="S84" s="16">
        <f t="shared" si="48"/>
        <v>0</v>
      </c>
      <c r="T84" s="16">
        <f t="shared" si="48"/>
        <v>0</v>
      </c>
      <c r="U84" s="16">
        <f t="shared" si="48"/>
        <v>0</v>
      </c>
      <c r="V84" s="16">
        <f t="shared" si="48"/>
        <v>0</v>
      </c>
      <c r="W84" s="16">
        <f t="shared" si="48"/>
        <v>0.5640926804273942</v>
      </c>
      <c r="X84" s="16">
        <f t="shared" si="48"/>
        <v>0.006099216987402531</v>
      </c>
      <c r="Y84" s="16">
        <f t="shared" si="48"/>
        <v>0</v>
      </c>
      <c r="Z84" s="16">
        <f t="shared" si="48"/>
        <v>0</v>
      </c>
      <c r="AA84" s="16">
        <f t="shared" si="48"/>
        <v>0</v>
      </c>
      <c r="AB84" s="16">
        <f t="shared" si="48"/>
        <v>0</v>
      </c>
      <c r="AC84" s="16">
        <f t="shared" si="48"/>
        <v>0</v>
      </c>
      <c r="AD84" s="16">
        <f t="shared" si="48"/>
        <v>0</v>
      </c>
      <c r="AE84" s="16">
        <f t="shared" si="48"/>
        <v>0</v>
      </c>
    </row>
    <row r="85" spans="1:31" ht="12.75">
      <c r="A85" s="67" t="s">
        <v>178</v>
      </c>
      <c r="B85" s="29">
        <f>IF(B40=0,0,B72*100/B40)</f>
        <v>15.935787418097414</v>
      </c>
      <c r="C85" s="29">
        <f aca="true" t="shared" si="49" ref="C85:AE85">IF(C40=0,0,C72*100/C40)</f>
        <v>3.266891552776264</v>
      </c>
      <c r="D85" s="29">
        <f t="shared" si="49"/>
        <v>0.7948330103880735</v>
      </c>
      <c r="E85" s="29">
        <f t="shared" si="49"/>
        <v>10.596371207614515</v>
      </c>
      <c r="F85" s="29">
        <f t="shared" si="49"/>
        <v>16.018699727453928</v>
      </c>
      <c r="G85" s="29">
        <f t="shared" si="49"/>
        <v>2.0558225134899106</v>
      </c>
      <c r="H85" s="29">
        <f t="shared" si="49"/>
        <v>0</v>
      </c>
      <c r="I85" s="29">
        <f t="shared" si="49"/>
        <v>5.991870073561272</v>
      </c>
      <c r="J85" s="29">
        <f t="shared" si="49"/>
        <v>2.3301965303117598</v>
      </c>
      <c r="K85" s="29">
        <f t="shared" si="49"/>
        <v>5.233075918944967</v>
      </c>
      <c r="L85" s="29">
        <f t="shared" si="49"/>
        <v>3.6160222032985243</v>
      </c>
      <c r="M85" s="29">
        <f t="shared" si="49"/>
        <v>12.731090900376957</v>
      </c>
      <c r="N85" s="29">
        <f t="shared" si="49"/>
        <v>21.606167867487475</v>
      </c>
      <c r="O85" s="29">
        <f t="shared" si="49"/>
        <v>2.354039409866672</v>
      </c>
      <c r="P85" s="29">
        <f t="shared" si="49"/>
        <v>4.82657928259794</v>
      </c>
      <c r="Q85" s="29">
        <f t="shared" si="49"/>
        <v>19.72423110024793</v>
      </c>
      <c r="R85" s="29">
        <f t="shared" si="49"/>
        <v>4.375530447697857</v>
      </c>
      <c r="S85" s="29">
        <f t="shared" si="49"/>
        <v>17.089890900371618</v>
      </c>
      <c r="T85" s="29">
        <f t="shared" si="49"/>
        <v>4.075696302057972</v>
      </c>
      <c r="U85" s="29">
        <f t="shared" si="49"/>
        <v>0</v>
      </c>
      <c r="V85" s="29">
        <f t="shared" si="49"/>
        <v>0.17221809072762143</v>
      </c>
      <c r="W85" s="29">
        <f t="shared" si="49"/>
        <v>3.891487371375117</v>
      </c>
      <c r="X85" s="29">
        <f t="shared" si="49"/>
        <v>2.908472612612771</v>
      </c>
      <c r="Y85" s="29">
        <f t="shared" si="49"/>
        <v>0</v>
      </c>
      <c r="Z85" s="29">
        <f t="shared" si="49"/>
        <v>2.1377807618823375</v>
      </c>
      <c r="AA85" s="29">
        <f t="shared" si="49"/>
        <v>1.1002066738236778</v>
      </c>
      <c r="AB85" s="29">
        <f t="shared" si="49"/>
        <v>7.124738830761423</v>
      </c>
      <c r="AC85" s="29">
        <f t="shared" si="49"/>
        <v>6.221484861053505</v>
      </c>
      <c r="AD85" s="29">
        <f t="shared" si="49"/>
        <v>0</v>
      </c>
      <c r="AE85" s="29">
        <f t="shared" si="49"/>
        <v>0.17169915338395828</v>
      </c>
    </row>
    <row r="86" spans="1:31" ht="12.75">
      <c r="A86" s="67" t="s">
        <v>179</v>
      </c>
      <c r="B86" s="29">
        <f>IF(B40=0,0,B73*100/B40)</f>
        <v>34.06283761419372</v>
      </c>
      <c r="C86" s="29">
        <f aca="true" t="shared" si="50" ref="C86:AE86">IF(C40=0,0,C73*100/C40)</f>
        <v>31.642599189247512</v>
      </c>
      <c r="D86" s="29">
        <f t="shared" si="50"/>
        <v>0.898506881308257</v>
      </c>
      <c r="E86" s="29">
        <f t="shared" si="50"/>
        <v>0</v>
      </c>
      <c r="F86" s="29">
        <f t="shared" si="50"/>
        <v>26.787140342033002</v>
      </c>
      <c r="G86" s="29">
        <f t="shared" si="50"/>
        <v>0.9559763989985313</v>
      </c>
      <c r="H86" s="29">
        <f t="shared" si="50"/>
        <v>28.51875874782371</v>
      </c>
      <c r="I86" s="29">
        <f t="shared" si="50"/>
        <v>31.90061962857451</v>
      </c>
      <c r="J86" s="29">
        <f t="shared" si="50"/>
        <v>13.648293963254593</v>
      </c>
      <c r="K86" s="29">
        <f t="shared" si="50"/>
        <v>0</v>
      </c>
      <c r="L86" s="29">
        <f t="shared" si="50"/>
        <v>0</v>
      </c>
      <c r="M86" s="29">
        <f t="shared" si="50"/>
        <v>0.08816544944859388</v>
      </c>
      <c r="N86" s="29">
        <f t="shared" si="50"/>
        <v>15.849914084682611</v>
      </c>
      <c r="O86" s="29">
        <f t="shared" si="50"/>
        <v>11.573350650404855</v>
      </c>
      <c r="P86" s="29">
        <f t="shared" si="50"/>
        <v>11.40848202357784</v>
      </c>
      <c r="Q86" s="29">
        <f t="shared" si="50"/>
        <v>26.58315597727528</v>
      </c>
      <c r="R86" s="29">
        <f t="shared" si="50"/>
        <v>4.66628209208572</v>
      </c>
      <c r="S86" s="29">
        <f t="shared" si="50"/>
        <v>5.850791383457141</v>
      </c>
      <c r="T86" s="29">
        <f t="shared" si="50"/>
        <v>11.920345531925658</v>
      </c>
      <c r="U86" s="29">
        <f t="shared" si="50"/>
        <v>7.600891309730131</v>
      </c>
      <c r="V86" s="29">
        <f t="shared" si="50"/>
        <v>11.213746134878077</v>
      </c>
      <c r="W86" s="29">
        <f t="shared" si="50"/>
        <v>16.63927307256582</v>
      </c>
      <c r="X86" s="29">
        <f t="shared" si="50"/>
        <v>7.169971124842969</v>
      </c>
      <c r="Y86" s="29">
        <f t="shared" si="50"/>
        <v>0</v>
      </c>
      <c r="Z86" s="29">
        <f t="shared" si="50"/>
        <v>4.993756073288941</v>
      </c>
      <c r="AA86" s="29">
        <f t="shared" si="50"/>
        <v>6.501221254412641</v>
      </c>
      <c r="AB86" s="29">
        <f t="shared" si="50"/>
        <v>0.7460459508650705</v>
      </c>
      <c r="AC86" s="29">
        <f t="shared" si="50"/>
        <v>21.680932091550094</v>
      </c>
      <c r="AD86" s="29">
        <f t="shared" si="50"/>
        <v>0</v>
      </c>
      <c r="AE86" s="29">
        <f t="shared" si="50"/>
        <v>0.32947675379083885</v>
      </c>
    </row>
    <row r="87" spans="1:31" ht="12.75">
      <c r="A87" s="67" t="s">
        <v>180</v>
      </c>
      <c r="B87" s="29">
        <f>IF(B40=0,0,B74*100/B40)</f>
        <v>0</v>
      </c>
      <c r="C87" s="29">
        <f aca="true" t="shared" si="51" ref="C87:AE87">IF(C40=0,0,C74*100/C40)</f>
        <v>0</v>
      </c>
      <c r="D87" s="29">
        <f t="shared" si="51"/>
        <v>0</v>
      </c>
      <c r="E87" s="29">
        <f t="shared" si="51"/>
        <v>0</v>
      </c>
      <c r="F87" s="29">
        <f t="shared" si="51"/>
        <v>0</v>
      </c>
      <c r="G87" s="29">
        <f t="shared" si="51"/>
        <v>0</v>
      </c>
      <c r="H87" s="29">
        <f t="shared" si="51"/>
        <v>0</v>
      </c>
      <c r="I87" s="29">
        <f t="shared" si="51"/>
        <v>11.84656934418982</v>
      </c>
      <c r="J87" s="29">
        <f t="shared" si="51"/>
        <v>0</v>
      </c>
      <c r="K87" s="29">
        <f t="shared" si="51"/>
        <v>0</v>
      </c>
      <c r="L87" s="29">
        <f t="shared" si="51"/>
        <v>0</v>
      </c>
      <c r="M87" s="29">
        <f t="shared" si="51"/>
        <v>0</v>
      </c>
      <c r="N87" s="29">
        <f t="shared" si="51"/>
        <v>0</v>
      </c>
      <c r="O87" s="29">
        <f t="shared" si="51"/>
        <v>0</v>
      </c>
      <c r="P87" s="29">
        <f t="shared" si="51"/>
        <v>0</v>
      </c>
      <c r="Q87" s="29">
        <f t="shared" si="51"/>
        <v>0</v>
      </c>
      <c r="R87" s="29">
        <f t="shared" si="51"/>
        <v>0</v>
      </c>
      <c r="S87" s="29">
        <f t="shared" si="51"/>
        <v>0</v>
      </c>
      <c r="T87" s="29">
        <f t="shared" si="51"/>
        <v>-4.406891667140951</v>
      </c>
      <c r="U87" s="29">
        <f t="shared" si="51"/>
        <v>0</v>
      </c>
      <c r="V87" s="29">
        <f t="shared" si="51"/>
        <v>0</v>
      </c>
      <c r="W87" s="29">
        <f t="shared" si="51"/>
        <v>0</v>
      </c>
      <c r="X87" s="29">
        <f t="shared" si="51"/>
        <v>0.062212013271505814</v>
      </c>
      <c r="Y87" s="29">
        <f t="shared" si="51"/>
        <v>0</v>
      </c>
      <c r="Z87" s="29">
        <f t="shared" si="51"/>
        <v>0</v>
      </c>
      <c r="AA87" s="29">
        <f t="shared" si="51"/>
        <v>0</v>
      </c>
      <c r="AB87" s="29">
        <f t="shared" si="51"/>
        <v>0</v>
      </c>
      <c r="AC87" s="29">
        <f t="shared" si="51"/>
        <v>0</v>
      </c>
      <c r="AD87" s="29">
        <f t="shared" si="51"/>
        <v>0</v>
      </c>
      <c r="AE87" s="29">
        <f t="shared" si="51"/>
        <v>0</v>
      </c>
    </row>
    <row r="88" spans="1:31" ht="12.75">
      <c r="A88" s="68" t="s">
        <v>189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2.75">
      <c r="A89" s="70" t="s">
        <v>190</v>
      </c>
      <c r="B89" s="23">
        <v>382346000</v>
      </c>
      <c r="C89" s="23">
        <v>675122037</v>
      </c>
      <c r="D89" s="23">
        <v>1845446416</v>
      </c>
      <c r="E89" s="23">
        <v>1360432438</v>
      </c>
      <c r="F89" s="23">
        <v>382412288</v>
      </c>
      <c r="G89" s="23">
        <v>4766275375</v>
      </c>
      <c r="H89" s="23">
        <v>343017000</v>
      </c>
      <c r="I89" s="23">
        <v>143095750</v>
      </c>
      <c r="J89" s="23">
        <v>1087039433</v>
      </c>
      <c r="K89" s="23">
        <v>2050432000</v>
      </c>
      <c r="L89" s="23">
        <v>4597995252</v>
      </c>
      <c r="M89" s="23">
        <v>56711558</v>
      </c>
      <c r="N89" s="23">
        <v>110733744</v>
      </c>
      <c r="O89" s="23">
        <v>257696000</v>
      </c>
      <c r="P89" s="23">
        <v>7640858469</v>
      </c>
      <c r="Q89" s="23">
        <v>620517830</v>
      </c>
      <c r="R89" s="23">
        <v>1961044443</v>
      </c>
      <c r="S89" s="23">
        <v>1311445627</v>
      </c>
      <c r="T89" s="23">
        <v>1103125000</v>
      </c>
      <c r="U89" s="23">
        <v>162819000</v>
      </c>
      <c r="V89" s="23">
        <v>903449314</v>
      </c>
      <c r="W89" s="23">
        <v>755472000</v>
      </c>
      <c r="X89" s="23">
        <v>2204136405</v>
      </c>
      <c r="Y89" s="23">
        <v>54771900</v>
      </c>
      <c r="Z89" s="23">
        <v>0</v>
      </c>
      <c r="AA89" s="23">
        <v>796793223</v>
      </c>
      <c r="AB89" s="23">
        <v>475180535</v>
      </c>
      <c r="AC89" s="23">
        <v>166788065</v>
      </c>
      <c r="AD89" s="23">
        <v>0</v>
      </c>
      <c r="AE89" s="23">
        <v>3563724000</v>
      </c>
    </row>
    <row r="90" spans="1:31" ht="12.75">
      <c r="A90" s="70" t="s">
        <v>191</v>
      </c>
      <c r="B90" s="23">
        <v>63300036</v>
      </c>
      <c r="C90" s="23">
        <v>140439246</v>
      </c>
      <c r="D90" s="23">
        <v>830000</v>
      </c>
      <c r="E90" s="23">
        <v>0</v>
      </c>
      <c r="F90" s="23">
        <v>3500000</v>
      </c>
      <c r="G90" s="23">
        <v>263409224</v>
      </c>
      <c r="H90" s="23">
        <v>0</v>
      </c>
      <c r="I90" s="23">
        <v>13953697</v>
      </c>
      <c r="J90" s="23">
        <v>3000000</v>
      </c>
      <c r="K90" s="23">
        <v>0</v>
      </c>
      <c r="L90" s="23">
        <v>0</v>
      </c>
      <c r="M90" s="23">
        <v>0</v>
      </c>
      <c r="N90" s="23">
        <v>0</v>
      </c>
      <c r="O90" s="23">
        <v>1500000</v>
      </c>
      <c r="P90" s="23">
        <v>153993000</v>
      </c>
      <c r="Q90" s="23">
        <v>5805000</v>
      </c>
      <c r="R90" s="23">
        <v>44772000</v>
      </c>
      <c r="S90" s="23">
        <v>5962800</v>
      </c>
      <c r="T90" s="23">
        <v>18983000</v>
      </c>
      <c r="U90" s="23">
        <v>0</v>
      </c>
      <c r="V90" s="23">
        <v>18100000</v>
      </c>
      <c r="W90" s="23">
        <v>0</v>
      </c>
      <c r="X90" s="23">
        <v>65290000</v>
      </c>
      <c r="Y90" s="23">
        <v>0</v>
      </c>
      <c r="Z90" s="23">
        <v>0</v>
      </c>
      <c r="AA90" s="23">
        <v>41879215</v>
      </c>
      <c r="AB90" s="23">
        <v>5000000</v>
      </c>
      <c r="AC90" s="23">
        <v>0</v>
      </c>
      <c r="AD90" s="23">
        <v>0</v>
      </c>
      <c r="AE90" s="23">
        <v>130502000</v>
      </c>
    </row>
    <row r="91" spans="1:31" ht="12.75">
      <c r="A91" s="70" t="s">
        <v>192</v>
      </c>
      <c r="B91" s="23">
        <v>24135000</v>
      </c>
      <c r="C91" s="23">
        <v>10525594</v>
      </c>
      <c r="D91" s="23">
        <v>134968777</v>
      </c>
      <c r="E91" s="23">
        <v>21333153</v>
      </c>
      <c r="F91" s="23">
        <v>2710000</v>
      </c>
      <c r="G91" s="23">
        <v>86110863</v>
      </c>
      <c r="H91" s="23">
        <v>17877000</v>
      </c>
      <c r="I91" s="23">
        <v>5973540</v>
      </c>
      <c r="J91" s="23">
        <v>31030000</v>
      </c>
      <c r="K91" s="23">
        <v>44668000</v>
      </c>
      <c r="L91" s="23">
        <v>0</v>
      </c>
      <c r="M91" s="23">
        <v>2745273</v>
      </c>
      <c r="N91" s="23">
        <v>7561955</v>
      </c>
      <c r="O91" s="23">
        <v>4385592</v>
      </c>
      <c r="P91" s="23">
        <v>177520393</v>
      </c>
      <c r="Q91" s="23">
        <v>18747658</v>
      </c>
      <c r="R91" s="23">
        <v>93264000</v>
      </c>
      <c r="S91" s="23">
        <v>35639063</v>
      </c>
      <c r="T91" s="23">
        <v>22807000</v>
      </c>
      <c r="U91" s="23">
        <v>7770000</v>
      </c>
      <c r="V91" s="23">
        <v>37899877</v>
      </c>
      <c r="W91" s="23">
        <v>27173214</v>
      </c>
      <c r="X91" s="23">
        <v>69561020</v>
      </c>
      <c r="Y91" s="23">
        <v>1661465</v>
      </c>
      <c r="Z91" s="23">
        <v>0</v>
      </c>
      <c r="AA91" s="23">
        <v>11820000</v>
      </c>
      <c r="AB91" s="23">
        <v>29240105</v>
      </c>
      <c r="AC91" s="23">
        <v>1788000</v>
      </c>
      <c r="AD91" s="23">
        <v>0</v>
      </c>
      <c r="AE91" s="23">
        <v>34000000</v>
      </c>
    </row>
    <row r="92" spans="1:31" ht="12.75">
      <c r="A92" s="70" t="s">
        <v>193</v>
      </c>
      <c r="B92" s="16">
        <f>IF(B176=0,0,B90*100/B176)</f>
        <v>180.8572457142857</v>
      </c>
      <c r="C92" s="16">
        <f aca="true" t="shared" si="52" ref="C92:AE92">IF(C176=0,0,C90*100/C176)</f>
        <v>1210.1359859270528</v>
      </c>
      <c r="D92" s="16">
        <f t="shared" si="52"/>
        <v>0.6732069724386794</v>
      </c>
      <c r="E92" s="16">
        <f t="shared" si="52"/>
        <v>0</v>
      </c>
      <c r="F92" s="16">
        <f t="shared" si="52"/>
        <v>10.606060606060606</v>
      </c>
      <c r="G92" s="16">
        <f t="shared" si="52"/>
        <v>152.0372769419538</v>
      </c>
      <c r="H92" s="16">
        <f t="shared" si="52"/>
        <v>0</v>
      </c>
      <c r="I92" s="16">
        <f t="shared" si="52"/>
        <v>439.6249842470069</v>
      </c>
      <c r="J92" s="16">
        <f t="shared" si="52"/>
        <v>3.6996547284892456</v>
      </c>
      <c r="K92" s="16">
        <f t="shared" si="52"/>
        <v>0</v>
      </c>
      <c r="L92" s="16">
        <f t="shared" si="52"/>
        <v>0</v>
      </c>
      <c r="M92" s="16">
        <f t="shared" si="52"/>
        <v>0</v>
      </c>
      <c r="N92" s="16">
        <f t="shared" si="52"/>
        <v>0</v>
      </c>
      <c r="O92" s="16">
        <f t="shared" si="52"/>
        <v>35.444234404536864</v>
      </c>
      <c r="P92" s="16">
        <f t="shared" si="52"/>
        <v>75.11853658536586</v>
      </c>
      <c r="Q92" s="16">
        <f t="shared" si="52"/>
        <v>16.501538992369124</v>
      </c>
      <c r="R92" s="16">
        <f t="shared" si="52"/>
        <v>54.80451440742282</v>
      </c>
      <c r="S92" s="16">
        <f t="shared" si="52"/>
        <v>26.501333333333335</v>
      </c>
      <c r="T92" s="16">
        <f t="shared" si="52"/>
        <v>31.555116180940956</v>
      </c>
      <c r="U92" s="16">
        <f t="shared" si="52"/>
        <v>0</v>
      </c>
      <c r="V92" s="16">
        <f t="shared" si="52"/>
        <v>55.79662506252459</v>
      </c>
      <c r="W92" s="16">
        <f t="shared" si="52"/>
        <v>0</v>
      </c>
      <c r="X92" s="16">
        <f t="shared" si="52"/>
        <v>84.40978542254254</v>
      </c>
      <c r="Y92" s="16">
        <f t="shared" si="52"/>
        <v>0</v>
      </c>
      <c r="Z92" s="16">
        <f t="shared" si="52"/>
        <v>0</v>
      </c>
      <c r="AA92" s="16">
        <f t="shared" si="52"/>
        <v>119.6549</v>
      </c>
      <c r="AB92" s="16">
        <f t="shared" si="52"/>
        <v>30.091985180299137</v>
      </c>
      <c r="AC92" s="16">
        <f t="shared" si="52"/>
        <v>0</v>
      </c>
      <c r="AD92" s="16">
        <f t="shared" si="52"/>
        <v>0</v>
      </c>
      <c r="AE92" s="16">
        <f t="shared" si="52"/>
        <v>224.61617900172118</v>
      </c>
    </row>
    <row r="93" spans="1:31" ht="12.75">
      <c r="A93" s="70" t="s">
        <v>194</v>
      </c>
      <c r="B93" s="16">
        <f>IF(B89=0,0,B91*100/B89)</f>
        <v>6.312345362577352</v>
      </c>
      <c r="C93" s="16">
        <f aca="true" t="shared" si="53" ref="C93:AE93">IF(C89=0,0,C91*100/C89)</f>
        <v>1.559065387166439</v>
      </c>
      <c r="D93" s="16">
        <f t="shared" si="53"/>
        <v>7.313611266619405</v>
      </c>
      <c r="E93" s="16">
        <f t="shared" si="53"/>
        <v>1.5681155788494952</v>
      </c>
      <c r="F93" s="16">
        <f t="shared" si="53"/>
        <v>0.7086592363893913</v>
      </c>
      <c r="G93" s="16">
        <f t="shared" si="53"/>
        <v>1.8066699094153786</v>
      </c>
      <c r="H93" s="16">
        <f t="shared" si="53"/>
        <v>5.21169504718425</v>
      </c>
      <c r="I93" s="16">
        <f t="shared" si="53"/>
        <v>4.174505532134952</v>
      </c>
      <c r="J93" s="16">
        <f t="shared" si="53"/>
        <v>2.8545422601978414</v>
      </c>
      <c r="K93" s="16">
        <f t="shared" si="53"/>
        <v>2.1784677570385167</v>
      </c>
      <c r="L93" s="16">
        <f t="shared" si="53"/>
        <v>0</v>
      </c>
      <c r="M93" s="16">
        <f t="shared" si="53"/>
        <v>4.840764558081793</v>
      </c>
      <c r="N93" s="16">
        <f t="shared" si="53"/>
        <v>6.828952699368677</v>
      </c>
      <c r="O93" s="16">
        <f t="shared" si="53"/>
        <v>1.7018471377126536</v>
      </c>
      <c r="P93" s="16">
        <f t="shared" si="53"/>
        <v>2.3233042951943728</v>
      </c>
      <c r="Q93" s="16">
        <f t="shared" si="53"/>
        <v>3.0212923938059926</v>
      </c>
      <c r="R93" s="16">
        <f t="shared" si="53"/>
        <v>4.755833062983775</v>
      </c>
      <c r="S93" s="16">
        <f t="shared" si="53"/>
        <v>2.71754026749292</v>
      </c>
      <c r="T93" s="16">
        <f t="shared" si="53"/>
        <v>2.0674900849858355</v>
      </c>
      <c r="U93" s="16">
        <f t="shared" si="53"/>
        <v>4.772170324102224</v>
      </c>
      <c r="V93" s="16">
        <f t="shared" si="53"/>
        <v>4.1950197330051875</v>
      </c>
      <c r="W93" s="16">
        <f t="shared" si="53"/>
        <v>3.596852563695279</v>
      </c>
      <c r="X93" s="16">
        <f t="shared" si="53"/>
        <v>3.155930814545028</v>
      </c>
      <c r="Y93" s="16">
        <f t="shared" si="53"/>
        <v>3.033425899046774</v>
      </c>
      <c r="Z93" s="16">
        <f t="shared" si="53"/>
        <v>0</v>
      </c>
      <c r="AA93" s="16">
        <f t="shared" si="53"/>
        <v>1.4834463520531223</v>
      </c>
      <c r="AB93" s="16">
        <f t="shared" si="53"/>
        <v>6.153472805867353</v>
      </c>
      <c r="AC93" s="16">
        <f t="shared" si="53"/>
        <v>1.0720191519698967</v>
      </c>
      <c r="AD93" s="16">
        <f t="shared" si="53"/>
        <v>0</v>
      </c>
      <c r="AE93" s="16">
        <f t="shared" si="53"/>
        <v>0.9540581706102942</v>
      </c>
    </row>
    <row r="94" spans="1:31" ht="12.75">
      <c r="A94" s="70" t="s">
        <v>195</v>
      </c>
      <c r="B94" s="16">
        <f>IF(B89=0,0,(B91+B90)*100/B89)</f>
        <v>22.868039942878962</v>
      </c>
      <c r="C94" s="16">
        <f aca="true" t="shared" si="54" ref="C94:AE94">IF(C89=0,0,(C91+C90)*100/C89)</f>
        <v>22.361118690604968</v>
      </c>
      <c r="D94" s="16">
        <f t="shared" si="54"/>
        <v>7.358586834200446</v>
      </c>
      <c r="E94" s="16">
        <f t="shared" si="54"/>
        <v>1.5681155788494952</v>
      </c>
      <c r="F94" s="16">
        <f t="shared" si="54"/>
        <v>1.6239017926118524</v>
      </c>
      <c r="G94" s="16">
        <f t="shared" si="54"/>
        <v>7.333191213275208</v>
      </c>
      <c r="H94" s="16">
        <f t="shared" si="54"/>
        <v>5.21169504718425</v>
      </c>
      <c r="I94" s="16">
        <f t="shared" si="54"/>
        <v>13.925806321990695</v>
      </c>
      <c r="J94" s="16">
        <f t="shared" si="54"/>
        <v>3.130521208976234</v>
      </c>
      <c r="K94" s="16">
        <f t="shared" si="54"/>
        <v>2.1784677570385167</v>
      </c>
      <c r="L94" s="16">
        <f t="shared" si="54"/>
        <v>0</v>
      </c>
      <c r="M94" s="16">
        <f t="shared" si="54"/>
        <v>4.840764558081793</v>
      </c>
      <c r="N94" s="16">
        <f t="shared" si="54"/>
        <v>6.828952699368677</v>
      </c>
      <c r="O94" s="16">
        <f t="shared" si="54"/>
        <v>2.283928349683348</v>
      </c>
      <c r="P94" s="16">
        <f t="shared" si="54"/>
        <v>4.338693019180957</v>
      </c>
      <c r="Q94" s="16">
        <f t="shared" si="54"/>
        <v>3.9568013702362106</v>
      </c>
      <c r="R94" s="16">
        <f t="shared" si="54"/>
        <v>7.0389021774964435</v>
      </c>
      <c r="S94" s="16">
        <f t="shared" si="54"/>
        <v>3.1722140928683733</v>
      </c>
      <c r="T94" s="16">
        <f t="shared" si="54"/>
        <v>3.788328611898017</v>
      </c>
      <c r="U94" s="16">
        <f t="shared" si="54"/>
        <v>4.772170324102224</v>
      </c>
      <c r="V94" s="16">
        <f t="shared" si="54"/>
        <v>6.198452545396476</v>
      </c>
      <c r="W94" s="16">
        <f t="shared" si="54"/>
        <v>3.596852563695279</v>
      </c>
      <c r="X94" s="16">
        <f t="shared" si="54"/>
        <v>6.118088685169192</v>
      </c>
      <c r="Y94" s="16">
        <f t="shared" si="54"/>
        <v>3.033425899046774</v>
      </c>
      <c r="Z94" s="16">
        <f t="shared" si="54"/>
        <v>0</v>
      </c>
      <c r="AA94" s="16">
        <f t="shared" si="54"/>
        <v>6.739416632814408</v>
      </c>
      <c r="AB94" s="16">
        <f t="shared" si="54"/>
        <v>7.205704459253576</v>
      </c>
      <c r="AC94" s="16">
        <f t="shared" si="54"/>
        <v>1.0720191519698967</v>
      </c>
      <c r="AD94" s="16">
        <f t="shared" si="54"/>
        <v>0</v>
      </c>
      <c r="AE94" s="16">
        <f t="shared" si="54"/>
        <v>4.6160140347569</v>
      </c>
    </row>
    <row r="95" spans="1:31" ht="12.75">
      <c r="A95" s="70" t="s">
        <v>196</v>
      </c>
      <c r="B95" s="16">
        <f>IF(B89=0,0,B176*100/B89)</f>
        <v>9.154012334377763</v>
      </c>
      <c r="C95" s="16">
        <f aca="true" t="shared" si="55" ref="C95:AE95">IF(C89=0,0,C176*100/C89)</f>
        <v>1.7189847707489365</v>
      </c>
      <c r="D95" s="16">
        <f t="shared" si="55"/>
        <v>6.680793488831377</v>
      </c>
      <c r="E95" s="16">
        <f t="shared" si="55"/>
        <v>5.1530603094896215</v>
      </c>
      <c r="F95" s="16">
        <f t="shared" si="55"/>
        <v>8.629429815811777</v>
      </c>
      <c r="G95" s="16">
        <f t="shared" si="55"/>
        <v>3.634977825845826</v>
      </c>
      <c r="H95" s="16">
        <f t="shared" si="55"/>
        <v>7.694662363672937</v>
      </c>
      <c r="I95" s="16">
        <f t="shared" si="55"/>
        <v>2.218095226448025</v>
      </c>
      <c r="J95" s="16">
        <f t="shared" si="55"/>
        <v>7.459586610967038</v>
      </c>
      <c r="K95" s="16">
        <f t="shared" si="55"/>
        <v>7.482633854719396</v>
      </c>
      <c r="L95" s="16">
        <f t="shared" si="55"/>
        <v>1.5658998335999152</v>
      </c>
      <c r="M95" s="16">
        <f t="shared" si="55"/>
        <v>15.376722677941594</v>
      </c>
      <c r="N95" s="16">
        <f t="shared" si="55"/>
        <v>3.8250390955804763</v>
      </c>
      <c r="O95" s="16">
        <f t="shared" si="55"/>
        <v>1.642245126039985</v>
      </c>
      <c r="P95" s="16">
        <f t="shared" si="55"/>
        <v>2.6829446040875227</v>
      </c>
      <c r="Q95" s="16">
        <f t="shared" si="55"/>
        <v>5.669222591073652</v>
      </c>
      <c r="R95" s="16">
        <f t="shared" si="55"/>
        <v>4.165841334785088</v>
      </c>
      <c r="S95" s="16">
        <f t="shared" si="55"/>
        <v>1.7156639617206182</v>
      </c>
      <c r="T95" s="16">
        <f t="shared" si="55"/>
        <v>5.453437461756374</v>
      </c>
      <c r="U95" s="16">
        <f t="shared" si="55"/>
        <v>10.652319446747615</v>
      </c>
      <c r="V95" s="16">
        <f t="shared" si="55"/>
        <v>3.590598553490074</v>
      </c>
      <c r="W95" s="16">
        <f t="shared" si="55"/>
        <v>3.955750709490226</v>
      </c>
      <c r="X95" s="16">
        <f t="shared" si="55"/>
        <v>3.5092588564181897</v>
      </c>
      <c r="Y95" s="16">
        <f t="shared" si="55"/>
        <v>13.553117565759084</v>
      </c>
      <c r="Z95" s="16">
        <f t="shared" si="55"/>
        <v>0</v>
      </c>
      <c r="AA95" s="16">
        <f t="shared" si="55"/>
        <v>4.392607641443256</v>
      </c>
      <c r="AB95" s="16">
        <f t="shared" si="55"/>
        <v>3.4967173055605065</v>
      </c>
      <c r="AC95" s="16">
        <f t="shared" si="55"/>
        <v>3.3695456566391604</v>
      </c>
      <c r="AD95" s="16">
        <f t="shared" si="55"/>
        <v>0</v>
      </c>
      <c r="AE95" s="16">
        <f t="shared" si="55"/>
        <v>1.6303170503664144</v>
      </c>
    </row>
    <row r="96" spans="1:31" ht="12.75">
      <c r="A96" s="70" t="s">
        <v>197</v>
      </c>
      <c r="B96" s="16">
        <f>IF(B5=0,0,B91*100/B5)</f>
        <v>8.464798415920036</v>
      </c>
      <c r="C96" s="16">
        <f aca="true" t="shared" si="56" ref="C96:AE96">IF(C5=0,0,C91*100/C5)</f>
        <v>4.022392236524809</v>
      </c>
      <c r="D96" s="16">
        <f t="shared" si="56"/>
        <v>14.15964308731464</v>
      </c>
      <c r="E96" s="16">
        <f t="shared" si="56"/>
        <v>4.814905149384843</v>
      </c>
      <c r="F96" s="16">
        <f t="shared" si="56"/>
        <v>2.0535743913423365</v>
      </c>
      <c r="G96" s="16">
        <f t="shared" si="56"/>
        <v>10.078785477953964</v>
      </c>
      <c r="H96" s="16">
        <f t="shared" si="56"/>
        <v>7.818739257270067</v>
      </c>
      <c r="I96" s="16">
        <f t="shared" si="56"/>
        <v>5.68310762631118</v>
      </c>
      <c r="J96" s="16">
        <f t="shared" si="56"/>
        <v>4.205799133673691</v>
      </c>
      <c r="K96" s="16">
        <f t="shared" si="56"/>
        <v>5.943116532762824</v>
      </c>
      <c r="L96" s="16">
        <f t="shared" si="56"/>
        <v>0</v>
      </c>
      <c r="M96" s="16">
        <f t="shared" si="56"/>
        <v>1.3556990200648589</v>
      </c>
      <c r="N96" s="16">
        <f t="shared" si="56"/>
        <v>6.593066380794536</v>
      </c>
      <c r="O96" s="16">
        <f t="shared" si="56"/>
        <v>2.8995950186114987</v>
      </c>
      <c r="P96" s="16">
        <f t="shared" si="56"/>
        <v>7.382953826855707</v>
      </c>
      <c r="Q96" s="16">
        <f t="shared" si="56"/>
        <v>5.4266295375543</v>
      </c>
      <c r="R96" s="16">
        <f t="shared" si="56"/>
        <v>14.867859317759363</v>
      </c>
      <c r="S96" s="16">
        <f t="shared" si="56"/>
        <v>11.657802916232239</v>
      </c>
      <c r="T96" s="16">
        <f t="shared" si="56"/>
        <v>5.748580248507896</v>
      </c>
      <c r="U96" s="16">
        <f t="shared" si="56"/>
        <v>4.7749912579865645</v>
      </c>
      <c r="V96" s="16">
        <f t="shared" si="56"/>
        <v>13.512569365074677</v>
      </c>
      <c r="W96" s="16">
        <f t="shared" si="56"/>
        <v>7.969881903018825</v>
      </c>
      <c r="X96" s="16">
        <f t="shared" si="56"/>
        <v>8.787637142119834</v>
      </c>
      <c r="Y96" s="16">
        <f t="shared" si="56"/>
        <v>1.0812000629926999</v>
      </c>
      <c r="Z96" s="16">
        <f t="shared" si="56"/>
        <v>0</v>
      </c>
      <c r="AA96" s="16">
        <f t="shared" si="56"/>
        <v>3.5685865657358478</v>
      </c>
      <c r="AB96" s="16">
        <f t="shared" si="56"/>
        <v>9.656986491711146</v>
      </c>
      <c r="AC96" s="16">
        <f t="shared" si="56"/>
        <v>1.664874118057844</v>
      </c>
      <c r="AD96" s="16">
        <f t="shared" si="56"/>
        <v>0</v>
      </c>
      <c r="AE96" s="16">
        <f t="shared" si="56"/>
        <v>4.961200493785367</v>
      </c>
    </row>
    <row r="97" spans="1:31" ht="12.75">
      <c r="A97" s="68" t="s">
        <v>198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2.75">
      <c r="A98" s="67" t="s">
        <v>199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2.75">
      <c r="A99" s="69" t="s">
        <v>200</v>
      </c>
      <c r="B99" s="31">
        <v>2</v>
      </c>
      <c r="C99" s="31">
        <v>0</v>
      </c>
      <c r="D99" s="31">
        <v>6</v>
      </c>
      <c r="E99" s="31">
        <v>0</v>
      </c>
      <c r="F99" s="31">
        <v>0</v>
      </c>
      <c r="G99" s="31">
        <v>0</v>
      </c>
      <c r="H99" s="31">
        <v>-100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9.3</v>
      </c>
      <c r="Q99" s="31">
        <v>0</v>
      </c>
      <c r="R99" s="31">
        <v>0</v>
      </c>
      <c r="S99" s="31">
        <v>5.8</v>
      </c>
      <c r="T99" s="31">
        <v>5</v>
      </c>
      <c r="U99" s="31">
        <v>0</v>
      </c>
      <c r="V99" s="31">
        <v>6</v>
      </c>
      <c r="W99" s="31">
        <v>0</v>
      </c>
      <c r="X99" s="31">
        <v>410033.3</v>
      </c>
      <c r="Y99" s="31">
        <v>0</v>
      </c>
      <c r="Z99" s="31">
        <v>-100</v>
      </c>
      <c r="AA99" s="31">
        <v>6.5</v>
      </c>
      <c r="AB99" s="31">
        <v>0</v>
      </c>
      <c r="AC99" s="31">
        <v>0</v>
      </c>
      <c r="AD99" s="31">
        <v>0</v>
      </c>
      <c r="AE99" s="31">
        <v>0</v>
      </c>
    </row>
    <row r="100" spans="1:31" ht="12.75">
      <c r="A100" s="70" t="s">
        <v>201</v>
      </c>
      <c r="B100" s="33">
        <v>0</v>
      </c>
      <c r="C100" s="33">
        <v>12.2</v>
      </c>
      <c r="D100" s="33">
        <v>12</v>
      </c>
      <c r="E100" s="33">
        <v>0</v>
      </c>
      <c r="F100" s="33">
        <v>0</v>
      </c>
      <c r="G100" s="33">
        <v>0</v>
      </c>
      <c r="H100" s="33">
        <v>-100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6.2</v>
      </c>
      <c r="Q100" s="33">
        <v>0</v>
      </c>
      <c r="R100" s="33">
        <v>0</v>
      </c>
      <c r="S100" s="33">
        <v>5.8</v>
      </c>
      <c r="T100" s="33">
        <v>5</v>
      </c>
      <c r="U100" s="33">
        <v>0</v>
      </c>
      <c r="V100" s="33">
        <v>12.2</v>
      </c>
      <c r="W100" s="33">
        <v>0</v>
      </c>
      <c r="X100" s="33">
        <v>0</v>
      </c>
      <c r="Y100" s="33">
        <v>0</v>
      </c>
      <c r="Z100" s="33">
        <v>-100</v>
      </c>
      <c r="AA100" s="33">
        <v>7.9</v>
      </c>
      <c r="AB100" s="33">
        <v>0</v>
      </c>
      <c r="AC100" s="33">
        <v>0</v>
      </c>
      <c r="AD100" s="33">
        <v>0</v>
      </c>
      <c r="AE100" s="33">
        <v>0</v>
      </c>
    </row>
    <row r="101" spans="1:31" ht="12.75">
      <c r="A101" s="70" t="s">
        <v>202</v>
      </c>
      <c r="B101" s="33">
        <v>0</v>
      </c>
      <c r="C101" s="33">
        <v>12.2</v>
      </c>
      <c r="D101" s="33">
        <v>25.4</v>
      </c>
      <c r="E101" s="33">
        <v>0</v>
      </c>
      <c r="F101" s="33">
        <v>0</v>
      </c>
      <c r="G101" s="33">
        <v>0</v>
      </c>
      <c r="H101" s="33">
        <v>-100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9</v>
      </c>
      <c r="Q101" s="33">
        <v>0</v>
      </c>
      <c r="R101" s="33">
        <v>0</v>
      </c>
      <c r="S101" s="33">
        <v>5.8</v>
      </c>
      <c r="T101" s="33">
        <v>5</v>
      </c>
      <c r="U101" s="33">
        <v>0</v>
      </c>
      <c r="V101" s="33">
        <v>12.2</v>
      </c>
      <c r="W101" s="33">
        <v>33.3</v>
      </c>
      <c r="X101" s="33">
        <v>766625.3</v>
      </c>
      <c r="Y101" s="33">
        <v>0</v>
      </c>
      <c r="Z101" s="33">
        <v>-100</v>
      </c>
      <c r="AA101" s="33">
        <v>-60.8</v>
      </c>
      <c r="AB101" s="33">
        <v>0</v>
      </c>
      <c r="AC101" s="33">
        <v>0</v>
      </c>
      <c r="AD101" s="33">
        <v>0</v>
      </c>
      <c r="AE101" s="33">
        <v>0</v>
      </c>
    </row>
    <row r="102" spans="1:31" ht="12.75">
      <c r="A102" s="70" t="s">
        <v>203</v>
      </c>
      <c r="B102" s="33">
        <v>0</v>
      </c>
      <c r="C102" s="33">
        <v>6.3</v>
      </c>
      <c r="D102" s="33">
        <v>0</v>
      </c>
      <c r="E102" s="33">
        <v>0</v>
      </c>
      <c r="F102" s="33">
        <v>0</v>
      </c>
      <c r="G102" s="33">
        <v>0</v>
      </c>
      <c r="H102" s="33">
        <v>-100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5.8</v>
      </c>
      <c r="T102" s="33">
        <v>5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</row>
    <row r="103" spans="1:31" ht="12.75">
      <c r="A103" s="70" t="s">
        <v>204</v>
      </c>
      <c r="B103" s="33">
        <v>0</v>
      </c>
      <c r="C103" s="33">
        <v>6.3</v>
      </c>
      <c r="D103" s="33">
        <v>0</v>
      </c>
      <c r="E103" s="33">
        <v>0</v>
      </c>
      <c r="F103" s="33">
        <v>0</v>
      </c>
      <c r="G103" s="33">
        <v>5.8</v>
      </c>
      <c r="H103" s="33">
        <v>-100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9.9</v>
      </c>
      <c r="Q103" s="33">
        <v>0</v>
      </c>
      <c r="R103" s="33">
        <v>0</v>
      </c>
      <c r="S103" s="33">
        <v>5.8</v>
      </c>
      <c r="T103" s="33">
        <v>5</v>
      </c>
      <c r="U103" s="33">
        <v>0</v>
      </c>
      <c r="V103" s="33">
        <v>10.5</v>
      </c>
      <c r="W103" s="33">
        <v>50</v>
      </c>
      <c r="X103" s="33">
        <v>208200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12.5</v>
      </c>
    </row>
    <row r="104" spans="1:31" ht="12.75">
      <c r="A104" s="70" t="s">
        <v>205</v>
      </c>
      <c r="B104" s="33">
        <v>0</v>
      </c>
      <c r="C104" s="33">
        <v>6.3</v>
      </c>
      <c r="D104" s="33">
        <v>0</v>
      </c>
      <c r="E104" s="33">
        <v>0</v>
      </c>
      <c r="F104" s="33">
        <v>0</v>
      </c>
      <c r="G104" s="33">
        <v>5.7</v>
      </c>
      <c r="H104" s="33">
        <v>-100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9.9</v>
      </c>
      <c r="Q104" s="33">
        <v>0</v>
      </c>
      <c r="R104" s="33">
        <v>0</v>
      </c>
      <c r="S104" s="33">
        <v>5.8</v>
      </c>
      <c r="T104" s="33">
        <v>5</v>
      </c>
      <c r="U104" s="33">
        <v>0</v>
      </c>
      <c r="V104" s="33">
        <v>61.6</v>
      </c>
      <c r="W104" s="33">
        <v>20</v>
      </c>
      <c r="X104" s="33">
        <v>17600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26.2</v>
      </c>
    </row>
    <row r="105" spans="1:31" ht="12.75">
      <c r="A105" s="70" t="s">
        <v>206</v>
      </c>
      <c r="B105" s="33">
        <v>2</v>
      </c>
      <c r="C105" s="33">
        <v>6.3</v>
      </c>
      <c r="D105" s="33">
        <v>6</v>
      </c>
      <c r="E105" s="33">
        <v>0</v>
      </c>
      <c r="F105" s="33">
        <v>0</v>
      </c>
      <c r="G105" s="33">
        <v>0</v>
      </c>
      <c r="H105" s="33">
        <v>-100</v>
      </c>
      <c r="I105" s="33">
        <v>4.8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9.9</v>
      </c>
      <c r="Q105" s="33">
        <v>0</v>
      </c>
      <c r="R105" s="33">
        <v>0</v>
      </c>
      <c r="S105" s="33">
        <v>5.8</v>
      </c>
      <c r="T105" s="33">
        <v>5</v>
      </c>
      <c r="U105" s="33">
        <v>0</v>
      </c>
      <c r="V105" s="33">
        <v>5.9</v>
      </c>
      <c r="W105" s="33">
        <v>20</v>
      </c>
      <c r="X105" s="33">
        <v>56966.6</v>
      </c>
      <c r="Y105" s="33">
        <v>0</v>
      </c>
      <c r="Z105" s="33">
        <v>-100</v>
      </c>
      <c r="AA105" s="33">
        <v>21.1</v>
      </c>
      <c r="AB105" s="33">
        <v>0</v>
      </c>
      <c r="AC105" s="33">
        <v>0</v>
      </c>
      <c r="AD105" s="33">
        <v>0</v>
      </c>
      <c r="AE105" s="33">
        <v>20.7</v>
      </c>
    </row>
    <row r="106" spans="1:31" ht="12.75">
      <c r="A106" s="70" t="s">
        <v>180</v>
      </c>
      <c r="B106" s="33">
        <v>2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-100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-100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</row>
    <row r="107" spans="1:31" ht="12.75">
      <c r="A107" s="67" t="s">
        <v>207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12.75">
      <c r="A108" s="69" t="s">
        <v>200</v>
      </c>
      <c r="B108" s="35">
        <v>7053226.38</v>
      </c>
      <c r="C108" s="35">
        <v>324.21</v>
      </c>
      <c r="D108" s="35">
        <v>755.13</v>
      </c>
      <c r="E108" s="35">
        <v>0</v>
      </c>
      <c r="F108" s="35">
        <v>0</v>
      </c>
      <c r="G108" s="35">
        <v>0</v>
      </c>
      <c r="H108" s="35">
        <v>0</v>
      </c>
      <c r="I108" s="35">
        <v>141.67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156.66</v>
      </c>
      <c r="Q108" s="35">
        <v>0</v>
      </c>
      <c r="R108" s="35">
        <v>0</v>
      </c>
      <c r="S108" s="35">
        <v>295.88</v>
      </c>
      <c r="T108" s="35">
        <v>63.67</v>
      </c>
      <c r="U108" s="35">
        <v>0</v>
      </c>
      <c r="V108" s="35">
        <v>214.68</v>
      </c>
      <c r="W108" s="35">
        <v>1000000</v>
      </c>
      <c r="X108" s="35">
        <v>246.08</v>
      </c>
      <c r="Y108" s="35">
        <v>0</v>
      </c>
      <c r="Z108" s="35">
        <v>0</v>
      </c>
      <c r="AA108" s="35">
        <v>276</v>
      </c>
      <c r="AB108" s="35">
        <v>0</v>
      </c>
      <c r="AC108" s="35">
        <v>0</v>
      </c>
      <c r="AD108" s="35">
        <v>0</v>
      </c>
      <c r="AE108" s="35">
        <v>0</v>
      </c>
    </row>
    <row r="109" spans="1:31" ht="12.75">
      <c r="A109" s="70" t="s">
        <v>201</v>
      </c>
      <c r="B109" s="37">
        <v>0</v>
      </c>
      <c r="C109" s="37">
        <v>231.62</v>
      </c>
      <c r="D109" s="37">
        <v>311.58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68</v>
      </c>
      <c r="Q109" s="37">
        <v>0</v>
      </c>
      <c r="R109" s="37">
        <v>0</v>
      </c>
      <c r="S109" s="37">
        <v>30.33</v>
      </c>
      <c r="T109" s="37">
        <v>68.25</v>
      </c>
      <c r="U109" s="37">
        <v>0</v>
      </c>
      <c r="V109" s="37">
        <v>84.81</v>
      </c>
      <c r="W109" s="37">
        <v>0</v>
      </c>
      <c r="X109" s="37">
        <v>0</v>
      </c>
      <c r="Y109" s="37">
        <v>0</v>
      </c>
      <c r="Z109" s="37">
        <v>0</v>
      </c>
      <c r="AA109" s="37">
        <v>133.8</v>
      </c>
      <c r="AB109" s="37">
        <v>0</v>
      </c>
      <c r="AC109" s="37">
        <v>0</v>
      </c>
      <c r="AD109" s="37">
        <v>0</v>
      </c>
      <c r="AE109" s="37">
        <v>0</v>
      </c>
    </row>
    <row r="110" spans="1:31" ht="12.75">
      <c r="A110" s="70" t="s">
        <v>202</v>
      </c>
      <c r="B110" s="37">
        <v>0</v>
      </c>
      <c r="C110" s="37">
        <v>604.65</v>
      </c>
      <c r="D110" s="37">
        <v>653.06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518</v>
      </c>
      <c r="Q110" s="37">
        <v>0</v>
      </c>
      <c r="R110" s="37">
        <v>0</v>
      </c>
      <c r="S110" s="37">
        <v>607.31</v>
      </c>
      <c r="T110" s="37">
        <v>418.02</v>
      </c>
      <c r="U110" s="37">
        <v>0</v>
      </c>
      <c r="V110" s="37">
        <v>552.84</v>
      </c>
      <c r="W110" s="37">
        <v>4000000</v>
      </c>
      <c r="X110" s="37">
        <v>566.61</v>
      </c>
      <c r="Y110" s="37">
        <v>0</v>
      </c>
      <c r="Z110" s="37">
        <v>0</v>
      </c>
      <c r="AA110" s="37">
        <v>413</v>
      </c>
      <c r="AB110" s="37">
        <v>0</v>
      </c>
      <c r="AC110" s="37">
        <v>0</v>
      </c>
      <c r="AD110" s="37">
        <v>0</v>
      </c>
      <c r="AE110" s="37">
        <v>0</v>
      </c>
    </row>
    <row r="111" spans="1:31" ht="12.75">
      <c r="A111" s="70" t="s">
        <v>203</v>
      </c>
      <c r="B111" s="37">
        <v>0</v>
      </c>
      <c r="C111" s="37">
        <v>42.62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24.07</v>
      </c>
      <c r="T111" s="37">
        <v>32.93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</row>
    <row r="112" spans="1:31" ht="12.75">
      <c r="A112" s="70" t="s">
        <v>204</v>
      </c>
      <c r="B112" s="37">
        <v>0</v>
      </c>
      <c r="C112" s="37">
        <v>133.1</v>
      </c>
      <c r="D112" s="37">
        <v>0</v>
      </c>
      <c r="E112" s="37">
        <v>0</v>
      </c>
      <c r="F112" s="37">
        <v>0</v>
      </c>
      <c r="G112" s="37">
        <v>160.71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222.05</v>
      </c>
      <c r="Q112" s="37">
        <v>0</v>
      </c>
      <c r="R112" s="37">
        <v>0</v>
      </c>
      <c r="S112" s="37">
        <v>166.28</v>
      </c>
      <c r="T112" s="37">
        <v>110.93</v>
      </c>
      <c r="U112" s="37">
        <v>0</v>
      </c>
      <c r="V112" s="37">
        <v>371.4</v>
      </c>
      <c r="W112" s="37">
        <v>1500000</v>
      </c>
      <c r="X112" s="37">
        <v>208.3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38.54</v>
      </c>
    </row>
    <row r="113" spans="1:31" ht="12.75">
      <c r="A113" s="70" t="s">
        <v>205</v>
      </c>
      <c r="B113" s="37">
        <v>0</v>
      </c>
      <c r="C113" s="37">
        <v>154.98</v>
      </c>
      <c r="D113" s="37">
        <v>0</v>
      </c>
      <c r="E113" s="37">
        <v>0</v>
      </c>
      <c r="F113" s="37">
        <v>0</v>
      </c>
      <c r="G113" s="37">
        <v>218.58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52.31</v>
      </c>
      <c r="Q113" s="37">
        <v>0</v>
      </c>
      <c r="R113" s="37">
        <v>0</v>
      </c>
      <c r="S113" s="37">
        <v>123.55</v>
      </c>
      <c r="T113" s="37">
        <v>140.95</v>
      </c>
      <c r="U113" s="37">
        <v>0</v>
      </c>
      <c r="V113" s="37">
        <v>137.89</v>
      </c>
      <c r="W113" s="37">
        <v>1200000</v>
      </c>
      <c r="X113" s="37">
        <v>17.7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202.2</v>
      </c>
    </row>
    <row r="114" spans="1:31" ht="12.75">
      <c r="A114" s="70" t="s">
        <v>206</v>
      </c>
      <c r="B114" s="37">
        <v>4739338.28</v>
      </c>
      <c r="C114" s="37">
        <v>121.6</v>
      </c>
      <c r="D114" s="37">
        <v>104.82</v>
      </c>
      <c r="E114" s="37">
        <v>0</v>
      </c>
      <c r="F114" s="37">
        <v>0</v>
      </c>
      <c r="G114" s="37">
        <v>0</v>
      </c>
      <c r="H114" s="37">
        <v>0</v>
      </c>
      <c r="I114" s="37">
        <v>52.4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87.32</v>
      </c>
      <c r="Q114" s="37">
        <v>0</v>
      </c>
      <c r="R114" s="37">
        <v>0</v>
      </c>
      <c r="S114" s="37">
        <v>298.12</v>
      </c>
      <c r="T114" s="37">
        <v>89.25</v>
      </c>
      <c r="U114" s="37">
        <v>0</v>
      </c>
      <c r="V114" s="37">
        <v>84.17</v>
      </c>
      <c r="W114" s="37">
        <v>1200000</v>
      </c>
      <c r="X114" s="37">
        <v>34.24</v>
      </c>
      <c r="Y114" s="37">
        <v>0</v>
      </c>
      <c r="Z114" s="37">
        <v>0</v>
      </c>
      <c r="AA114" s="37">
        <v>76.3</v>
      </c>
      <c r="AB114" s="37">
        <v>0</v>
      </c>
      <c r="AC114" s="37">
        <v>0</v>
      </c>
      <c r="AD114" s="37">
        <v>0</v>
      </c>
      <c r="AE114" s="37">
        <v>58.12</v>
      </c>
    </row>
    <row r="115" spans="1:31" ht="12.75">
      <c r="A115" s="70" t="s">
        <v>180</v>
      </c>
      <c r="B115" s="37">
        <v>460510.17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50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</row>
    <row r="116" spans="1:31" ht="12.75">
      <c r="A116" s="74" t="s">
        <v>208</v>
      </c>
      <c r="B116" s="77">
        <v>12253074.83</v>
      </c>
      <c r="C116" s="77">
        <v>1612.78</v>
      </c>
      <c r="D116" s="77">
        <v>1824.59</v>
      </c>
      <c r="E116" s="77">
        <v>0</v>
      </c>
      <c r="F116" s="77">
        <v>0</v>
      </c>
      <c r="G116" s="77">
        <v>379.29</v>
      </c>
      <c r="H116" s="77">
        <v>0</v>
      </c>
      <c r="I116" s="77">
        <v>194.07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1154.34</v>
      </c>
      <c r="Q116" s="77">
        <v>0</v>
      </c>
      <c r="R116" s="77">
        <v>0</v>
      </c>
      <c r="S116" s="77">
        <v>1545.55</v>
      </c>
      <c r="T116" s="77">
        <v>924</v>
      </c>
      <c r="U116" s="77">
        <v>0</v>
      </c>
      <c r="V116" s="77">
        <v>1445.79</v>
      </c>
      <c r="W116" s="77">
        <v>8900000</v>
      </c>
      <c r="X116" s="77">
        <v>1072.93</v>
      </c>
      <c r="Y116" s="77">
        <v>0</v>
      </c>
      <c r="Z116" s="77">
        <v>0</v>
      </c>
      <c r="AA116" s="77">
        <v>899.1</v>
      </c>
      <c r="AB116" s="77">
        <v>0</v>
      </c>
      <c r="AC116" s="77">
        <v>0</v>
      </c>
      <c r="AD116" s="77">
        <v>0</v>
      </c>
      <c r="AE116" s="77">
        <v>298.86</v>
      </c>
    </row>
    <row r="117" spans="1:31" ht="12.75">
      <c r="A117" s="68" t="s">
        <v>209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2.75">
      <c r="A118" s="70" t="s">
        <v>210</v>
      </c>
      <c r="B118" s="39">
        <v>67021</v>
      </c>
      <c r="C118" s="39">
        <v>54357</v>
      </c>
      <c r="D118" s="39">
        <v>0</v>
      </c>
      <c r="E118" s="39">
        <v>38019</v>
      </c>
      <c r="F118" s="39">
        <v>24470</v>
      </c>
      <c r="G118" s="39">
        <v>227065</v>
      </c>
      <c r="H118" s="39">
        <v>9561</v>
      </c>
      <c r="I118" s="39">
        <v>0</v>
      </c>
      <c r="J118" s="39">
        <v>0</v>
      </c>
      <c r="K118" s="39">
        <v>163600</v>
      </c>
      <c r="L118" s="39">
        <v>10000</v>
      </c>
      <c r="M118" s="39">
        <v>0</v>
      </c>
      <c r="N118" s="39">
        <v>33918</v>
      </c>
      <c r="O118" s="39">
        <v>29666</v>
      </c>
      <c r="P118" s="39">
        <v>178001</v>
      </c>
      <c r="Q118" s="39">
        <v>0</v>
      </c>
      <c r="R118" s="39">
        <v>152000</v>
      </c>
      <c r="S118" s="39">
        <v>26535</v>
      </c>
      <c r="T118" s="39">
        <v>29880</v>
      </c>
      <c r="U118" s="39">
        <v>10195</v>
      </c>
      <c r="V118" s="39">
        <v>18826</v>
      </c>
      <c r="W118" s="39">
        <v>16468</v>
      </c>
      <c r="X118" s="39">
        <v>87811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263802</v>
      </c>
    </row>
    <row r="119" spans="1:31" ht="12.75">
      <c r="A119" s="68" t="s">
        <v>211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2.75">
      <c r="A120" s="70" t="s">
        <v>212</v>
      </c>
      <c r="B120" s="39">
        <v>6</v>
      </c>
      <c r="C120" s="39">
        <v>8706000</v>
      </c>
      <c r="D120" s="39">
        <v>6</v>
      </c>
      <c r="E120" s="39">
        <v>0</v>
      </c>
      <c r="F120" s="39">
        <v>14430</v>
      </c>
      <c r="G120" s="39">
        <v>0</v>
      </c>
      <c r="H120" s="39">
        <v>6</v>
      </c>
      <c r="I120" s="39">
        <v>0</v>
      </c>
      <c r="J120" s="39">
        <v>0</v>
      </c>
      <c r="K120" s="39">
        <v>6</v>
      </c>
      <c r="L120" s="39">
        <v>0</v>
      </c>
      <c r="M120" s="39">
        <v>6</v>
      </c>
      <c r="N120" s="39">
        <v>0</v>
      </c>
      <c r="O120" s="39">
        <v>0</v>
      </c>
      <c r="P120" s="39">
        <v>6</v>
      </c>
      <c r="Q120" s="39">
        <v>0</v>
      </c>
      <c r="R120" s="39">
        <v>202164</v>
      </c>
      <c r="S120" s="39">
        <v>6</v>
      </c>
      <c r="T120" s="39">
        <v>6</v>
      </c>
      <c r="U120" s="39">
        <v>10</v>
      </c>
      <c r="V120" s="39">
        <v>6</v>
      </c>
      <c r="W120" s="39">
        <v>6000</v>
      </c>
      <c r="X120" s="39">
        <v>6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</row>
    <row r="121" spans="1:31" ht="12.75">
      <c r="A121" s="70" t="s">
        <v>213</v>
      </c>
      <c r="B121" s="39">
        <v>0</v>
      </c>
      <c r="C121" s="39">
        <v>9000</v>
      </c>
      <c r="D121" s="39">
        <v>50</v>
      </c>
      <c r="E121" s="39">
        <v>0</v>
      </c>
      <c r="F121" s="39">
        <v>86950</v>
      </c>
      <c r="G121" s="39">
        <v>0</v>
      </c>
      <c r="H121" s="39">
        <v>0</v>
      </c>
      <c r="I121" s="39">
        <v>0</v>
      </c>
      <c r="J121" s="39">
        <v>0</v>
      </c>
      <c r="K121" s="39">
        <v>50</v>
      </c>
      <c r="L121" s="39">
        <v>0</v>
      </c>
      <c r="M121" s="39">
        <v>50</v>
      </c>
      <c r="N121" s="39">
        <v>0</v>
      </c>
      <c r="O121" s="39">
        <v>0</v>
      </c>
      <c r="P121" s="39">
        <v>100</v>
      </c>
      <c r="Q121" s="39">
        <v>0</v>
      </c>
      <c r="R121" s="39">
        <v>0</v>
      </c>
      <c r="S121" s="39">
        <v>53</v>
      </c>
      <c r="T121" s="39">
        <v>50</v>
      </c>
      <c r="U121" s="39">
        <v>50</v>
      </c>
      <c r="V121" s="39">
        <v>65</v>
      </c>
      <c r="W121" s="39">
        <v>50</v>
      </c>
      <c r="X121" s="39">
        <v>52</v>
      </c>
      <c r="Y121" s="39">
        <v>0</v>
      </c>
      <c r="Z121" s="39">
        <v>0</v>
      </c>
      <c r="AA121" s="39">
        <v>50</v>
      </c>
      <c r="AB121" s="39">
        <v>50</v>
      </c>
      <c r="AC121" s="39">
        <v>0</v>
      </c>
      <c r="AD121" s="39">
        <v>0</v>
      </c>
      <c r="AE121" s="39">
        <v>0</v>
      </c>
    </row>
    <row r="122" spans="1:31" ht="25.5">
      <c r="A122" s="67" t="s">
        <v>214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ht="12.75">
      <c r="A123" s="69" t="s">
        <v>215</v>
      </c>
      <c r="B123" s="41">
        <v>27270</v>
      </c>
      <c r="C123" s="41">
        <v>2122</v>
      </c>
      <c r="D123" s="41">
        <v>32000</v>
      </c>
      <c r="E123" s="41">
        <v>0</v>
      </c>
      <c r="F123" s="41">
        <v>0</v>
      </c>
      <c r="G123" s="41">
        <v>45355</v>
      </c>
      <c r="H123" s="41">
        <v>4126</v>
      </c>
      <c r="I123" s="41">
        <v>0</v>
      </c>
      <c r="J123" s="41">
        <v>0</v>
      </c>
      <c r="K123" s="41">
        <v>1900</v>
      </c>
      <c r="L123" s="41">
        <v>0</v>
      </c>
      <c r="M123" s="41">
        <v>19177</v>
      </c>
      <c r="N123" s="41">
        <v>33918</v>
      </c>
      <c r="O123" s="41">
        <v>23</v>
      </c>
      <c r="P123" s="41">
        <v>116921</v>
      </c>
      <c r="Q123" s="41">
        <v>0</v>
      </c>
      <c r="R123" s="41">
        <v>33694</v>
      </c>
      <c r="S123" s="41">
        <v>8412</v>
      </c>
      <c r="T123" s="41">
        <v>0</v>
      </c>
      <c r="U123" s="41">
        <v>1026</v>
      </c>
      <c r="V123" s="41">
        <v>5050</v>
      </c>
      <c r="W123" s="41">
        <v>5960</v>
      </c>
      <c r="X123" s="41">
        <v>2614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3851248</v>
      </c>
    </row>
    <row r="124" spans="1:31" ht="12.75">
      <c r="A124" s="70" t="s">
        <v>216</v>
      </c>
      <c r="B124" s="39">
        <v>0</v>
      </c>
      <c r="C124" s="39">
        <v>19</v>
      </c>
      <c r="D124" s="39">
        <v>32000</v>
      </c>
      <c r="E124" s="39">
        <v>0</v>
      </c>
      <c r="F124" s="39">
        <v>0</v>
      </c>
      <c r="G124" s="39">
        <v>16561</v>
      </c>
      <c r="H124" s="39">
        <v>4126</v>
      </c>
      <c r="I124" s="39">
        <v>0</v>
      </c>
      <c r="J124" s="39">
        <v>0</v>
      </c>
      <c r="K124" s="39">
        <v>980</v>
      </c>
      <c r="L124" s="39">
        <v>0</v>
      </c>
      <c r="M124" s="39">
        <v>0</v>
      </c>
      <c r="N124" s="39">
        <v>0</v>
      </c>
      <c r="O124" s="39">
        <v>23</v>
      </c>
      <c r="P124" s="39">
        <v>64073</v>
      </c>
      <c r="Q124" s="39">
        <v>0</v>
      </c>
      <c r="R124" s="39">
        <v>0</v>
      </c>
      <c r="S124" s="39">
        <v>8412</v>
      </c>
      <c r="T124" s="39">
        <v>0</v>
      </c>
      <c r="U124" s="39">
        <v>1026</v>
      </c>
      <c r="V124" s="39">
        <v>5050</v>
      </c>
      <c r="W124" s="39">
        <v>5960</v>
      </c>
      <c r="X124" s="39">
        <v>2614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2053099</v>
      </c>
    </row>
    <row r="125" spans="1:31" ht="12.75">
      <c r="A125" s="70" t="s">
        <v>217</v>
      </c>
      <c r="B125" s="39">
        <v>16160</v>
      </c>
      <c r="C125" s="39">
        <v>2122</v>
      </c>
      <c r="D125" s="39">
        <v>6000</v>
      </c>
      <c r="E125" s="39">
        <v>0</v>
      </c>
      <c r="F125" s="39">
        <v>6002</v>
      </c>
      <c r="G125" s="39">
        <v>34025</v>
      </c>
      <c r="H125" s="39">
        <v>4126</v>
      </c>
      <c r="I125" s="39">
        <v>0</v>
      </c>
      <c r="J125" s="39">
        <v>0</v>
      </c>
      <c r="K125" s="39">
        <v>7750</v>
      </c>
      <c r="L125" s="39">
        <v>0</v>
      </c>
      <c r="M125" s="39">
        <v>936</v>
      </c>
      <c r="N125" s="39">
        <v>11000</v>
      </c>
      <c r="O125" s="39">
        <v>23</v>
      </c>
      <c r="P125" s="39">
        <v>28000</v>
      </c>
      <c r="Q125" s="39">
        <v>0</v>
      </c>
      <c r="R125" s="39">
        <v>0</v>
      </c>
      <c r="S125" s="39">
        <v>8412</v>
      </c>
      <c r="T125" s="39">
        <v>0</v>
      </c>
      <c r="U125" s="39">
        <v>1026</v>
      </c>
      <c r="V125" s="39">
        <v>5050</v>
      </c>
      <c r="W125" s="39">
        <v>5960</v>
      </c>
      <c r="X125" s="39">
        <v>2614</v>
      </c>
      <c r="Y125" s="39">
        <v>0</v>
      </c>
      <c r="Z125" s="39">
        <v>0</v>
      </c>
      <c r="AA125" s="39">
        <v>1277</v>
      </c>
      <c r="AB125" s="39">
        <v>9981</v>
      </c>
      <c r="AC125" s="39">
        <v>0</v>
      </c>
      <c r="AD125" s="39">
        <v>0</v>
      </c>
      <c r="AE125" s="39">
        <v>0</v>
      </c>
    </row>
    <row r="126" spans="1:31" ht="12.75">
      <c r="A126" s="70" t="s">
        <v>218</v>
      </c>
      <c r="B126" s="39">
        <v>0</v>
      </c>
      <c r="C126" s="39">
        <v>19</v>
      </c>
      <c r="D126" s="39">
        <v>1300</v>
      </c>
      <c r="E126" s="39">
        <v>0</v>
      </c>
      <c r="F126" s="39">
        <v>0</v>
      </c>
      <c r="G126" s="39">
        <v>0</v>
      </c>
      <c r="H126" s="39">
        <v>4126</v>
      </c>
      <c r="I126" s="39">
        <v>42</v>
      </c>
      <c r="J126" s="39">
        <v>840</v>
      </c>
      <c r="K126" s="39">
        <v>0</v>
      </c>
      <c r="L126" s="39">
        <v>0</v>
      </c>
      <c r="M126" s="39">
        <v>60</v>
      </c>
      <c r="N126" s="39">
        <v>0</v>
      </c>
      <c r="O126" s="39">
        <v>23</v>
      </c>
      <c r="P126" s="39">
        <v>99433</v>
      </c>
      <c r="Q126" s="39">
        <v>0</v>
      </c>
      <c r="R126" s="39">
        <v>0</v>
      </c>
      <c r="S126" s="39">
        <v>8412</v>
      </c>
      <c r="T126" s="39">
        <v>0</v>
      </c>
      <c r="U126" s="39">
        <v>1026</v>
      </c>
      <c r="V126" s="39">
        <v>5050</v>
      </c>
      <c r="W126" s="39">
        <v>5960</v>
      </c>
      <c r="X126" s="39">
        <v>2614</v>
      </c>
      <c r="Y126" s="39">
        <v>0</v>
      </c>
      <c r="Z126" s="39">
        <v>0</v>
      </c>
      <c r="AA126" s="39">
        <v>9538</v>
      </c>
      <c r="AB126" s="39">
        <v>0</v>
      </c>
      <c r="AC126" s="39">
        <v>0</v>
      </c>
      <c r="AD126" s="39">
        <v>100</v>
      </c>
      <c r="AE126" s="39">
        <v>0</v>
      </c>
    </row>
    <row r="127" spans="1:31" ht="12.75">
      <c r="A127" s="67" t="s">
        <v>219</v>
      </c>
      <c r="B127" s="43">
        <v>622655</v>
      </c>
      <c r="C127" s="43">
        <v>16791711</v>
      </c>
      <c r="D127" s="43">
        <v>5514000</v>
      </c>
      <c r="E127" s="43">
        <v>0</v>
      </c>
      <c r="F127" s="43">
        <v>7357</v>
      </c>
      <c r="G127" s="43">
        <v>0</v>
      </c>
      <c r="H127" s="43">
        <v>8888000</v>
      </c>
      <c r="I127" s="43">
        <v>1197</v>
      </c>
      <c r="J127" s="43">
        <v>29000000</v>
      </c>
      <c r="K127" s="43">
        <v>10501000</v>
      </c>
      <c r="L127" s="43">
        <v>0</v>
      </c>
      <c r="M127" s="43">
        <v>1145304</v>
      </c>
      <c r="N127" s="43">
        <v>5000000</v>
      </c>
      <c r="O127" s="43">
        <v>0</v>
      </c>
      <c r="P127" s="43">
        <v>38731393</v>
      </c>
      <c r="Q127" s="43">
        <v>220396</v>
      </c>
      <c r="R127" s="43">
        <v>21206415</v>
      </c>
      <c r="S127" s="43">
        <v>33793201</v>
      </c>
      <c r="T127" s="43">
        <v>1518050</v>
      </c>
      <c r="U127" s="43">
        <v>1950000</v>
      </c>
      <c r="V127" s="43">
        <v>0</v>
      </c>
      <c r="W127" s="43">
        <v>8557225</v>
      </c>
      <c r="X127" s="43">
        <v>22706977</v>
      </c>
      <c r="Y127" s="43">
        <v>0</v>
      </c>
      <c r="Z127" s="43">
        <v>0</v>
      </c>
      <c r="AA127" s="43">
        <v>4000000</v>
      </c>
      <c r="AB127" s="43">
        <v>4500000</v>
      </c>
      <c r="AC127" s="43">
        <v>2000000</v>
      </c>
      <c r="AD127" s="43">
        <v>7000</v>
      </c>
      <c r="AE127" s="43">
        <v>36115200</v>
      </c>
    </row>
    <row r="128" spans="1:31" ht="12.75">
      <c r="A128" s="69" t="s">
        <v>215</v>
      </c>
      <c r="B128" s="21">
        <v>0</v>
      </c>
      <c r="C128" s="21">
        <v>1338269</v>
      </c>
      <c r="D128" s="21">
        <v>530000</v>
      </c>
      <c r="E128" s="21">
        <v>0</v>
      </c>
      <c r="F128" s="21">
        <v>2405</v>
      </c>
      <c r="G128" s="21">
        <v>0</v>
      </c>
      <c r="H128" s="21">
        <v>3555000</v>
      </c>
      <c r="I128" s="21">
        <v>0</v>
      </c>
      <c r="J128" s="21">
        <v>0</v>
      </c>
      <c r="K128" s="21">
        <v>1836000</v>
      </c>
      <c r="L128" s="21">
        <v>0</v>
      </c>
      <c r="M128" s="21">
        <v>0</v>
      </c>
      <c r="N128" s="21">
        <v>2000000</v>
      </c>
      <c r="O128" s="21">
        <v>0</v>
      </c>
      <c r="P128" s="21">
        <v>6501825</v>
      </c>
      <c r="Q128" s="21">
        <v>3357</v>
      </c>
      <c r="R128" s="21">
        <v>21206415</v>
      </c>
      <c r="S128" s="21">
        <v>4171749</v>
      </c>
      <c r="T128" s="21">
        <v>153300</v>
      </c>
      <c r="U128" s="21">
        <v>640284</v>
      </c>
      <c r="V128" s="21">
        <v>0</v>
      </c>
      <c r="W128" s="21">
        <v>3517999</v>
      </c>
      <c r="X128" s="21">
        <v>17019317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34848000</v>
      </c>
    </row>
    <row r="129" spans="1:31" ht="12.75">
      <c r="A129" s="70" t="s">
        <v>216</v>
      </c>
      <c r="B129" s="23">
        <v>0</v>
      </c>
      <c r="C129" s="23">
        <v>3944583</v>
      </c>
      <c r="D129" s="23">
        <v>140000</v>
      </c>
      <c r="E129" s="23">
        <v>0</v>
      </c>
      <c r="F129" s="23">
        <v>3213</v>
      </c>
      <c r="G129" s="23">
        <v>0</v>
      </c>
      <c r="H129" s="23">
        <v>3333000</v>
      </c>
      <c r="I129" s="23">
        <v>0</v>
      </c>
      <c r="J129" s="23">
        <v>0</v>
      </c>
      <c r="K129" s="23">
        <v>930000</v>
      </c>
      <c r="L129" s="23">
        <v>0</v>
      </c>
      <c r="M129" s="23">
        <v>0</v>
      </c>
      <c r="N129" s="23">
        <v>0</v>
      </c>
      <c r="O129" s="23">
        <v>0</v>
      </c>
      <c r="P129" s="23">
        <v>8570055</v>
      </c>
      <c r="Q129" s="23">
        <v>13921</v>
      </c>
      <c r="R129" s="23">
        <v>0</v>
      </c>
      <c r="S129" s="23">
        <v>12606632</v>
      </c>
      <c r="T129" s="23">
        <v>950000</v>
      </c>
      <c r="U129" s="23">
        <v>358279</v>
      </c>
      <c r="V129" s="23">
        <v>0</v>
      </c>
      <c r="W129" s="23">
        <v>2090588</v>
      </c>
      <c r="X129" s="23">
        <v>604610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1267200</v>
      </c>
    </row>
    <row r="130" spans="1:31" ht="12.75">
      <c r="A130" s="70" t="s">
        <v>217</v>
      </c>
      <c r="B130" s="23">
        <v>0</v>
      </c>
      <c r="C130" s="23">
        <v>2558241</v>
      </c>
      <c r="D130" s="23">
        <v>3700000</v>
      </c>
      <c r="E130" s="23">
        <v>0</v>
      </c>
      <c r="F130" s="23">
        <v>1739</v>
      </c>
      <c r="G130" s="23">
        <v>0</v>
      </c>
      <c r="H130" s="23">
        <v>1111000</v>
      </c>
      <c r="I130" s="23">
        <v>0</v>
      </c>
      <c r="J130" s="23">
        <v>7000000</v>
      </c>
      <c r="K130" s="23">
        <v>7735000</v>
      </c>
      <c r="L130" s="23">
        <v>0</v>
      </c>
      <c r="M130" s="23">
        <v>1000000</v>
      </c>
      <c r="N130" s="23">
        <v>3000000</v>
      </c>
      <c r="O130" s="23">
        <v>0</v>
      </c>
      <c r="P130" s="23">
        <v>15114853</v>
      </c>
      <c r="Q130" s="23">
        <v>0</v>
      </c>
      <c r="R130" s="23">
        <v>0</v>
      </c>
      <c r="S130" s="23">
        <v>5671606</v>
      </c>
      <c r="T130" s="23">
        <v>153300</v>
      </c>
      <c r="U130" s="23">
        <v>639700</v>
      </c>
      <c r="V130" s="23">
        <v>0</v>
      </c>
      <c r="W130" s="23">
        <v>721780</v>
      </c>
      <c r="X130" s="23">
        <v>3893400</v>
      </c>
      <c r="Y130" s="23">
        <v>0</v>
      </c>
      <c r="Z130" s="23">
        <v>0</v>
      </c>
      <c r="AA130" s="23">
        <v>4000000</v>
      </c>
      <c r="AB130" s="23">
        <v>4500000</v>
      </c>
      <c r="AC130" s="23">
        <v>2000000</v>
      </c>
      <c r="AD130" s="23">
        <v>0</v>
      </c>
      <c r="AE130" s="23">
        <v>0</v>
      </c>
    </row>
    <row r="131" spans="1:31" ht="12.75">
      <c r="A131" s="70" t="s">
        <v>218</v>
      </c>
      <c r="B131" s="23">
        <v>0</v>
      </c>
      <c r="C131" s="23">
        <v>8950619</v>
      </c>
      <c r="D131" s="23">
        <v>1144000</v>
      </c>
      <c r="E131" s="23">
        <v>0</v>
      </c>
      <c r="F131" s="23">
        <v>0</v>
      </c>
      <c r="G131" s="23">
        <v>0</v>
      </c>
      <c r="H131" s="23">
        <v>889000</v>
      </c>
      <c r="I131" s="23">
        <v>1197</v>
      </c>
      <c r="J131" s="23">
        <v>22000000</v>
      </c>
      <c r="K131" s="23">
        <v>0</v>
      </c>
      <c r="L131" s="23">
        <v>0</v>
      </c>
      <c r="M131" s="23">
        <v>145304</v>
      </c>
      <c r="N131" s="23">
        <v>0</v>
      </c>
      <c r="O131" s="23">
        <v>0</v>
      </c>
      <c r="P131" s="23">
        <v>8544660</v>
      </c>
      <c r="Q131" s="23">
        <v>203117</v>
      </c>
      <c r="R131" s="23">
        <v>0</v>
      </c>
      <c r="S131" s="23">
        <v>11343213</v>
      </c>
      <c r="T131" s="23">
        <v>0</v>
      </c>
      <c r="U131" s="23">
        <v>311737</v>
      </c>
      <c r="V131" s="23">
        <v>0</v>
      </c>
      <c r="W131" s="23">
        <v>2226858</v>
      </c>
      <c r="X131" s="23">
        <v>1189650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7000</v>
      </c>
      <c r="AE131" s="23">
        <v>0</v>
      </c>
    </row>
    <row r="132" spans="1:31" ht="12.75">
      <c r="A132" s="67" t="s">
        <v>220</v>
      </c>
      <c r="B132" s="45">
        <f>SUM(B133:B136)</f>
        <v>0</v>
      </c>
      <c r="C132" s="45">
        <f aca="true" t="shared" si="57" ref="C132:AE132">SUM(C133:C136)</f>
        <v>680531.086214594</v>
      </c>
      <c r="D132" s="45">
        <f t="shared" si="57"/>
        <v>1517.6041666666665</v>
      </c>
      <c r="E132" s="45">
        <f t="shared" si="57"/>
        <v>0</v>
      </c>
      <c r="F132" s="45">
        <f t="shared" si="57"/>
        <v>0.2897367544151949</v>
      </c>
      <c r="G132" s="45">
        <f t="shared" si="57"/>
        <v>0</v>
      </c>
      <c r="H132" s="45">
        <f t="shared" si="57"/>
        <v>2154.144449830344</v>
      </c>
      <c r="I132" s="45">
        <f t="shared" si="57"/>
        <v>28.5</v>
      </c>
      <c r="J132" s="45">
        <f t="shared" si="57"/>
        <v>26190.47619047619</v>
      </c>
      <c r="K132" s="45">
        <f t="shared" si="57"/>
        <v>2913.3598974394513</v>
      </c>
      <c r="L132" s="45">
        <f t="shared" si="57"/>
        <v>0</v>
      </c>
      <c r="M132" s="45">
        <f t="shared" si="57"/>
        <v>3490.1094017094015</v>
      </c>
      <c r="N132" s="45">
        <f t="shared" si="57"/>
        <v>331.6930136318072</v>
      </c>
      <c r="O132" s="45">
        <f t="shared" si="57"/>
        <v>0</v>
      </c>
      <c r="P132" s="45">
        <f t="shared" si="57"/>
        <v>815.1132706703804</v>
      </c>
      <c r="Q132" s="45">
        <f t="shared" si="57"/>
        <v>0</v>
      </c>
      <c r="R132" s="45">
        <f t="shared" si="57"/>
        <v>629.382531014424</v>
      </c>
      <c r="S132" s="45">
        <f t="shared" si="57"/>
        <v>4017.2610556348072</v>
      </c>
      <c r="T132" s="45">
        <f t="shared" si="57"/>
        <v>0</v>
      </c>
      <c r="U132" s="45">
        <f t="shared" si="57"/>
        <v>1900.5847953216376</v>
      </c>
      <c r="V132" s="45">
        <f t="shared" si="57"/>
        <v>0</v>
      </c>
      <c r="W132" s="45">
        <f t="shared" si="57"/>
        <v>1435.7760067114093</v>
      </c>
      <c r="X132" s="45">
        <f t="shared" si="57"/>
        <v>8686.678270849272</v>
      </c>
      <c r="Y132" s="45">
        <f t="shared" si="57"/>
        <v>0</v>
      </c>
      <c r="Z132" s="45">
        <f t="shared" si="57"/>
        <v>0</v>
      </c>
      <c r="AA132" s="45">
        <f t="shared" si="57"/>
        <v>3132.3414252153484</v>
      </c>
      <c r="AB132" s="45">
        <f t="shared" si="57"/>
        <v>450.8566275924256</v>
      </c>
      <c r="AC132" s="45">
        <f t="shared" si="57"/>
        <v>0</v>
      </c>
      <c r="AD132" s="45">
        <f t="shared" si="57"/>
        <v>70</v>
      </c>
      <c r="AE132" s="45">
        <f t="shared" si="57"/>
        <v>9.66570874435629</v>
      </c>
    </row>
    <row r="133" spans="1:31" ht="12.75">
      <c r="A133" s="69" t="s">
        <v>215</v>
      </c>
      <c r="B133" s="47">
        <f>IF(B123=0,0,B128/B123)</f>
        <v>0</v>
      </c>
      <c r="C133" s="47">
        <f aca="true" t="shared" si="58" ref="C133:AE133">IF(C123=0,0,C128/C123)</f>
        <v>630.6639962299718</v>
      </c>
      <c r="D133" s="47">
        <f t="shared" si="58"/>
        <v>16.5625</v>
      </c>
      <c r="E133" s="47">
        <f t="shared" si="58"/>
        <v>0</v>
      </c>
      <c r="F133" s="47">
        <f t="shared" si="58"/>
        <v>0</v>
      </c>
      <c r="G133" s="47">
        <f t="shared" si="58"/>
        <v>0</v>
      </c>
      <c r="H133" s="47">
        <f t="shared" si="58"/>
        <v>861.6093068347068</v>
      </c>
      <c r="I133" s="47">
        <f t="shared" si="58"/>
        <v>0</v>
      </c>
      <c r="J133" s="47">
        <f t="shared" si="58"/>
        <v>0</v>
      </c>
      <c r="K133" s="47">
        <f t="shared" si="58"/>
        <v>966.3157894736842</v>
      </c>
      <c r="L133" s="47">
        <f t="shared" si="58"/>
        <v>0</v>
      </c>
      <c r="M133" s="47">
        <f t="shared" si="58"/>
        <v>0</v>
      </c>
      <c r="N133" s="47">
        <f t="shared" si="58"/>
        <v>58.965740904534464</v>
      </c>
      <c r="O133" s="47">
        <f t="shared" si="58"/>
        <v>0</v>
      </c>
      <c r="P133" s="47">
        <f t="shared" si="58"/>
        <v>55.60870160193635</v>
      </c>
      <c r="Q133" s="47">
        <f t="shared" si="58"/>
        <v>0</v>
      </c>
      <c r="R133" s="47">
        <f t="shared" si="58"/>
        <v>629.382531014424</v>
      </c>
      <c r="S133" s="47">
        <f t="shared" si="58"/>
        <v>495.9283166904422</v>
      </c>
      <c r="T133" s="47">
        <f t="shared" si="58"/>
        <v>0</v>
      </c>
      <c r="U133" s="47">
        <f t="shared" si="58"/>
        <v>624.0584795321637</v>
      </c>
      <c r="V133" s="47">
        <f t="shared" si="58"/>
        <v>0</v>
      </c>
      <c r="W133" s="47">
        <f t="shared" si="58"/>
        <v>590.268288590604</v>
      </c>
      <c r="X133" s="47">
        <f t="shared" si="58"/>
        <v>6510.832823259372</v>
      </c>
      <c r="Y133" s="47">
        <f t="shared" si="58"/>
        <v>0</v>
      </c>
      <c r="Z133" s="47">
        <f t="shared" si="58"/>
        <v>0</v>
      </c>
      <c r="AA133" s="47">
        <f t="shared" si="58"/>
        <v>0</v>
      </c>
      <c r="AB133" s="47">
        <f t="shared" si="58"/>
        <v>0</v>
      </c>
      <c r="AC133" s="47">
        <f t="shared" si="58"/>
        <v>0</v>
      </c>
      <c r="AD133" s="47">
        <f t="shared" si="58"/>
        <v>0</v>
      </c>
      <c r="AE133" s="47">
        <f t="shared" si="58"/>
        <v>9.048495448748042</v>
      </c>
    </row>
    <row r="134" spans="1:31" ht="12.75">
      <c r="A134" s="70" t="s">
        <v>216</v>
      </c>
      <c r="B134" s="49">
        <f>IF(B124=0,0,B129/B124)</f>
        <v>0</v>
      </c>
      <c r="C134" s="49">
        <f aca="true" t="shared" si="59" ref="C134:AE134">IF(C124=0,0,C129/C124)</f>
        <v>207609.63157894736</v>
      </c>
      <c r="D134" s="49">
        <f t="shared" si="59"/>
        <v>4.375</v>
      </c>
      <c r="E134" s="49">
        <f t="shared" si="59"/>
        <v>0</v>
      </c>
      <c r="F134" s="49">
        <f t="shared" si="59"/>
        <v>0</v>
      </c>
      <c r="G134" s="49">
        <f t="shared" si="59"/>
        <v>0</v>
      </c>
      <c r="H134" s="49">
        <f t="shared" si="59"/>
        <v>807.8041686863791</v>
      </c>
      <c r="I134" s="49">
        <f t="shared" si="59"/>
        <v>0</v>
      </c>
      <c r="J134" s="49">
        <f t="shared" si="59"/>
        <v>0</v>
      </c>
      <c r="K134" s="49">
        <f t="shared" si="59"/>
        <v>948.9795918367347</v>
      </c>
      <c r="L134" s="49">
        <f t="shared" si="59"/>
        <v>0</v>
      </c>
      <c r="M134" s="49">
        <f t="shared" si="59"/>
        <v>0</v>
      </c>
      <c r="N134" s="49">
        <f t="shared" si="59"/>
        <v>0</v>
      </c>
      <c r="O134" s="49">
        <f t="shared" si="59"/>
        <v>0</v>
      </c>
      <c r="P134" s="49">
        <f t="shared" si="59"/>
        <v>133.75454559642907</v>
      </c>
      <c r="Q134" s="49">
        <f t="shared" si="59"/>
        <v>0</v>
      </c>
      <c r="R134" s="49">
        <f t="shared" si="59"/>
        <v>0</v>
      </c>
      <c r="S134" s="49">
        <f t="shared" si="59"/>
        <v>1498.6485972420353</v>
      </c>
      <c r="T134" s="49">
        <f t="shared" si="59"/>
        <v>0</v>
      </c>
      <c r="U134" s="49">
        <f t="shared" si="59"/>
        <v>349.1998050682261</v>
      </c>
      <c r="V134" s="49">
        <f t="shared" si="59"/>
        <v>0</v>
      </c>
      <c r="W134" s="49">
        <f t="shared" si="59"/>
        <v>350.7697986577181</v>
      </c>
      <c r="X134" s="49">
        <f t="shared" si="59"/>
        <v>231.29686304514155</v>
      </c>
      <c r="Y134" s="49">
        <f t="shared" si="59"/>
        <v>0</v>
      </c>
      <c r="Z134" s="49">
        <f t="shared" si="59"/>
        <v>0</v>
      </c>
      <c r="AA134" s="49">
        <f t="shared" si="59"/>
        <v>0</v>
      </c>
      <c r="AB134" s="49">
        <f t="shared" si="59"/>
        <v>0</v>
      </c>
      <c r="AC134" s="49">
        <f t="shared" si="59"/>
        <v>0</v>
      </c>
      <c r="AD134" s="49">
        <f t="shared" si="59"/>
        <v>0</v>
      </c>
      <c r="AE134" s="49">
        <f t="shared" si="59"/>
        <v>0.6172132956082488</v>
      </c>
    </row>
    <row r="135" spans="1:31" ht="12.75">
      <c r="A135" s="70" t="s">
        <v>217</v>
      </c>
      <c r="B135" s="49">
        <f>IF(B125=0,0,B130/B125)</f>
        <v>0</v>
      </c>
      <c r="C135" s="49">
        <f aca="true" t="shared" si="60" ref="C135:AE135">IF(C125=0,0,C130/C125)</f>
        <v>1205.5801131008482</v>
      </c>
      <c r="D135" s="49">
        <f t="shared" si="60"/>
        <v>616.6666666666666</v>
      </c>
      <c r="E135" s="49">
        <f t="shared" si="60"/>
        <v>0</v>
      </c>
      <c r="F135" s="49">
        <f t="shared" si="60"/>
        <v>0.2897367544151949</v>
      </c>
      <c r="G135" s="49">
        <f t="shared" si="60"/>
        <v>0</v>
      </c>
      <c r="H135" s="49">
        <f t="shared" si="60"/>
        <v>269.268056228793</v>
      </c>
      <c r="I135" s="49">
        <f t="shared" si="60"/>
        <v>0</v>
      </c>
      <c r="J135" s="49">
        <f t="shared" si="60"/>
        <v>0</v>
      </c>
      <c r="K135" s="49">
        <f t="shared" si="60"/>
        <v>998.0645161290323</v>
      </c>
      <c r="L135" s="49">
        <f t="shared" si="60"/>
        <v>0</v>
      </c>
      <c r="M135" s="49">
        <f t="shared" si="60"/>
        <v>1068.3760683760684</v>
      </c>
      <c r="N135" s="49">
        <f t="shared" si="60"/>
        <v>272.72727272727275</v>
      </c>
      <c r="O135" s="49">
        <f t="shared" si="60"/>
        <v>0</v>
      </c>
      <c r="P135" s="49">
        <f t="shared" si="60"/>
        <v>539.8161785714286</v>
      </c>
      <c r="Q135" s="49">
        <f t="shared" si="60"/>
        <v>0</v>
      </c>
      <c r="R135" s="49">
        <f t="shared" si="60"/>
        <v>0</v>
      </c>
      <c r="S135" s="49">
        <f t="shared" si="60"/>
        <v>674.2280076081788</v>
      </c>
      <c r="T135" s="49">
        <f t="shared" si="60"/>
        <v>0</v>
      </c>
      <c r="U135" s="49">
        <f t="shared" si="60"/>
        <v>623.4892787524367</v>
      </c>
      <c r="V135" s="49">
        <f t="shared" si="60"/>
        <v>0</v>
      </c>
      <c r="W135" s="49">
        <f t="shared" si="60"/>
        <v>121.10402684563758</v>
      </c>
      <c r="X135" s="49">
        <f t="shared" si="60"/>
        <v>1489.4414690130068</v>
      </c>
      <c r="Y135" s="49">
        <f t="shared" si="60"/>
        <v>0</v>
      </c>
      <c r="Z135" s="49">
        <f t="shared" si="60"/>
        <v>0</v>
      </c>
      <c r="AA135" s="49">
        <f t="shared" si="60"/>
        <v>3132.3414252153484</v>
      </c>
      <c r="AB135" s="49">
        <f t="shared" si="60"/>
        <v>450.8566275924256</v>
      </c>
      <c r="AC135" s="49">
        <f t="shared" si="60"/>
        <v>0</v>
      </c>
      <c r="AD135" s="49">
        <f t="shared" si="60"/>
        <v>0</v>
      </c>
      <c r="AE135" s="49">
        <f t="shared" si="60"/>
        <v>0</v>
      </c>
    </row>
    <row r="136" spans="1:31" ht="12.75">
      <c r="A136" s="70" t="s">
        <v>218</v>
      </c>
      <c r="B136" s="49">
        <f>IF(B126=0,0,B131/B126)</f>
        <v>0</v>
      </c>
      <c r="C136" s="49">
        <f aca="true" t="shared" si="61" ref="C136:AE136">IF(C126=0,0,C131/C126)</f>
        <v>471085.2105263158</v>
      </c>
      <c r="D136" s="49">
        <f t="shared" si="61"/>
        <v>880</v>
      </c>
      <c r="E136" s="49">
        <f t="shared" si="61"/>
        <v>0</v>
      </c>
      <c r="F136" s="49">
        <f t="shared" si="61"/>
        <v>0</v>
      </c>
      <c r="G136" s="49">
        <f t="shared" si="61"/>
        <v>0</v>
      </c>
      <c r="H136" s="49">
        <f t="shared" si="61"/>
        <v>215.46291808046533</v>
      </c>
      <c r="I136" s="49">
        <f t="shared" si="61"/>
        <v>28.5</v>
      </c>
      <c r="J136" s="49">
        <f t="shared" si="61"/>
        <v>26190.47619047619</v>
      </c>
      <c r="K136" s="49">
        <f t="shared" si="61"/>
        <v>0</v>
      </c>
      <c r="L136" s="49">
        <f t="shared" si="61"/>
        <v>0</v>
      </c>
      <c r="M136" s="49">
        <f t="shared" si="61"/>
        <v>2421.733333333333</v>
      </c>
      <c r="N136" s="49">
        <f t="shared" si="61"/>
        <v>0</v>
      </c>
      <c r="O136" s="49">
        <f t="shared" si="61"/>
        <v>0</v>
      </c>
      <c r="P136" s="49">
        <f t="shared" si="61"/>
        <v>85.93384490058632</v>
      </c>
      <c r="Q136" s="49">
        <f t="shared" si="61"/>
        <v>0</v>
      </c>
      <c r="R136" s="49">
        <f t="shared" si="61"/>
        <v>0</v>
      </c>
      <c r="S136" s="49">
        <f t="shared" si="61"/>
        <v>1348.4561340941511</v>
      </c>
      <c r="T136" s="49">
        <f t="shared" si="61"/>
        <v>0</v>
      </c>
      <c r="U136" s="49">
        <f t="shared" si="61"/>
        <v>303.8372319688109</v>
      </c>
      <c r="V136" s="49">
        <f t="shared" si="61"/>
        <v>0</v>
      </c>
      <c r="W136" s="49">
        <f t="shared" si="61"/>
        <v>373.63389261744965</v>
      </c>
      <c r="X136" s="49">
        <f t="shared" si="61"/>
        <v>455.10711553175213</v>
      </c>
      <c r="Y136" s="49">
        <f t="shared" si="61"/>
        <v>0</v>
      </c>
      <c r="Z136" s="49">
        <f t="shared" si="61"/>
        <v>0</v>
      </c>
      <c r="AA136" s="49">
        <f t="shared" si="61"/>
        <v>0</v>
      </c>
      <c r="AB136" s="49">
        <f t="shared" si="61"/>
        <v>0</v>
      </c>
      <c r="AC136" s="49">
        <f t="shared" si="61"/>
        <v>0</v>
      </c>
      <c r="AD136" s="49">
        <f t="shared" si="61"/>
        <v>70</v>
      </c>
      <c r="AE136" s="49">
        <f t="shared" si="61"/>
        <v>0</v>
      </c>
    </row>
    <row r="137" spans="1:31" ht="25.5">
      <c r="A137" s="67" t="s">
        <v>221</v>
      </c>
      <c r="B137" s="51">
        <f>+B132*B123</f>
        <v>0</v>
      </c>
      <c r="C137" s="51">
        <f aca="true" t="shared" si="62" ref="C137:AE137">+C132*C123</f>
        <v>1444086964.9473684</v>
      </c>
      <c r="D137" s="51">
        <f t="shared" si="62"/>
        <v>48563333.33333333</v>
      </c>
      <c r="E137" s="51">
        <f t="shared" si="62"/>
        <v>0</v>
      </c>
      <c r="F137" s="51">
        <f t="shared" si="62"/>
        <v>0</v>
      </c>
      <c r="G137" s="51">
        <f t="shared" si="62"/>
        <v>0</v>
      </c>
      <c r="H137" s="51">
        <f t="shared" si="62"/>
        <v>8888000</v>
      </c>
      <c r="I137" s="51">
        <f t="shared" si="62"/>
        <v>0</v>
      </c>
      <c r="J137" s="51">
        <f t="shared" si="62"/>
        <v>0</v>
      </c>
      <c r="K137" s="51">
        <f t="shared" si="62"/>
        <v>5535383.805134958</v>
      </c>
      <c r="L137" s="51">
        <f t="shared" si="62"/>
        <v>0</v>
      </c>
      <c r="M137" s="51">
        <f t="shared" si="62"/>
        <v>66929827.99658119</v>
      </c>
      <c r="N137" s="51">
        <f t="shared" si="62"/>
        <v>11250363.636363637</v>
      </c>
      <c r="O137" s="51">
        <f t="shared" si="62"/>
        <v>0</v>
      </c>
      <c r="P137" s="51">
        <f t="shared" si="62"/>
        <v>95303858.72005154</v>
      </c>
      <c r="Q137" s="51">
        <f t="shared" si="62"/>
        <v>0</v>
      </c>
      <c r="R137" s="51">
        <f t="shared" si="62"/>
        <v>21206415.000000004</v>
      </c>
      <c r="S137" s="51">
        <f t="shared" si="62"/>
        <v>33793200</v>
      </c>
      <c r="T137" s="51">
        <f t="shared" si="62"/>
        <v>0</v>
      </c>
      <c r="U137" s="51">
        <f t="shared" si="62"/>
        <v>1950000.0000000002</v>
      </c>
      <c r="V137" s="51">
        <f t="shared" si="62"/>
        <v>0</v>
      </c>
      <c r="W137" s="51">
        <f t="shared" si="62"/>
        <v>8557225</v>
      </c>
      <c r="X137" s="51">
        <f t="shared" si="62"/>
        <v>22706976.999999996</v>
      </c>
      <c r="Y137" s="51">
        <f t="shared" si="62"/>
        <v>0</v>
      </c>
      <c r="Z137" s="51">
        <f t="shared" si="62"/>
        <v>0</v>
      </c>
      <c r="AA137" s="51">
        <f t="shared" si="62"/>
        <v>0</v>
      </c>
      <c r="AB137" s="51">
        <f t="shared" si="62"/>
        <v>0</v>
      </c>
      <c r="AC137" s="51">
        <f t="shared" si="62"/>
        <v>0</v>
      </c>
      <c r="AD137" s="51">
        <f t="shared" si="62"/>
        <v>0</v>
      </c>
      <c r="AE137" s="51">
        <f t="shared" si="62"/>
        <v>37225041.47028468</v>
      </c>
    </row>
    <row r="138" spans="1:31" ht="25.5">
      <c r="A138" s="68" t="s">
        <v>222</v>
      </c>
      <c r="B138" s="53">
        <v>0</v>
      </c>
      <c r="C138" s="53">
        <v>2000002</v>
      </c>
      <c r="D138" s="53">
        <v>5514000</v>
      </c>
      <c r="E138" s="53">
        <v>0</v>
      </c>
      <c r="F138" s="53">
        <v>0</v>
      </c>
      <c r="G138" s="53">
        <v>0</v>
      </c>
      <c r="H138" s="53">
        <v>14093000</v>
      </c>
      <c r="I138" s="53">
        <v>1197</v>
      </c>
      <c r="J138" s="53">
        <v>13500000</v>
      </c>
      <c r="K138" s="53">
        <v>0</v>
      </c>
      <c r="L138" s="53">
        <v>0</v>
      </c>
      <c r="M138" s="53">
        <v>1560000</v>
      </c>
      <c r="N138" s="53">
        <v>0</v>
      </c>
      <c r="O138" s="53">
        <v>0</v>
      </c>
      <c r="P138" s="53">
        <v>41947840</v>
      </c>
      <c r="Q138" s="53">
        <v>220396</v>
      </c>
      <c r="R138" s="53">
        <v>1285763</v>
      </c>
      <c r="S138" s="53">
        <v>37658019</v>
      </c>
      <c r="T138" s="53">
        <v>817050</v>
      </c>
      <c r="U138" s="53">
        <v>2550000</v>
      </c>
      <c r="V138" s="53">
        <v>9108000</v>
      </c>
      <c r="W138" s="53">
        <v>8800000</v>
      </c>
      <c r="X138" s="53">
        <v>22706977</v>
      </c>
      <c r="Y138" s="53">
        <v>0</v>
      </c>
      <c r="Z138" s="53">
        <v>0</v>
      </c>
      <c r="AA138" s="53">
        <v>5100000</v>
      </c>
      <c r="AB138" s="53">
        <v>0</v>
      </c>
      <c r="AC138" s="53">
        <v>2000000</v>
      </c>
      <c r="AD138" s="53">
        <v>0</v>
      </c>
      <c r="AE138" s="53">
        <v>0</v>
      </c>
    </row>
    <row r="139" spans="1:31" ht="12.75">
      <c r="A139" s="69" t="s">
        <v>223</v>
      </c>
      <c r="B139" s="21">
        <v>221971000</v>
      </c>
      <c r="C139" s="21">
        <v>208866000</v>
      </c>
      <c r="D139" s="21">
        <v>288642000</v>
      </c>
      <c r="E139" s="21">
        <v>107805000</v>
      </c>
      <c r="F139" s="21">
        <v>92441000</v>
      </c>
      <c r="G139" s="21">
        <v>631553000</v>
      </c>
      <c r="H139" s="21">
        <v>47735000</v>
      </c>
      <c r="I139" s="21">
        <v>88938000</v>
      </c>
      <c r="J139" s="21">
        <v>433020000</v>
      </c>
      <c r="K139" s="21">
        <v>354731000</v>
      </c>
      <c r="L139" s="21">
        <v>681432000</v>
      </c>
      <c r="M139" s="21">
        <v>147635000</v>
      </c>
      <c r="N139" s="21">
        <v>122831000</v>
      </c>
      <c r="O139" s="21">
        <v>106287000</v>
      </c>
      <c r="P139" s="21">
        <v>522595000</v>
      </c>
      <c r="Q139" s="21">
        <v>204754000</v>
      </c>
      <c r="R139" s="21">
        <v>502417000</v>
      </c>
      <c r="S139" s="21">
        <v>60064000</v>
      </c>
      <c r="T139" s="21">
        <v>87409000</v>
      </c>
      <c r="U139" s="21">
        <v>41540000</v>
      </c>
      <c r="V139" s="21">
        <v>59775000</v>
      </c>
      <c r="W139" s="21">
        <v>63428000</v>
      </c>
      <c r="X139" s="21">
        <v>341563000</v>
      </c>
      <c r="Y139" s="21">
        <v>111232000</v>
      </c>
      <c r="Z139" s="21">
        <v>118546000</v>
      </c>
      <c r="AA139" s="21">
        <v>212959000</v>
      </c>
      <c r="AB139" s="21">
        <v>228571000</v>
      </c>
      <c r="AC139" s="21">
        <v>83169000</v>
      </c>
      <c r="AD139" s="21">
        <v>234852000</v>
      </c>
      <c r="AE139" s="21">
        <v>546538000</v>
      </c>
    </row>
    <row r="140" spans="1:31" ht="12.75">
      <c r="A140" s="71" t="s">
        <v>224</v>
      </c>
      <c r="B140" s="62" t="str">
        <f>IF(B10&gt;0,"Funded","Unfunded")</f>
        <v>Funded</v>
      </c>
      <c r="C140" s="62" t="str">
        <f aca="true" t="shared" si="63" ref="C140:AE140">IF(C10&gt;0,"Funded","Unfunded")</f>
        <v>Funded</v>
      </c>
      <c r="D140" s="62" t="str">
        <f t="shared" si="63"/>
        <v>Funded</v>
      </c>
      <c r="E140" s="62" t="str">
        <f t="shared" si="63"/>
        <v>Funded</v>
      </c>
      <c r="F140" s="62" t="str">
        <f t="shared" si="63"/>
        <v>Funded</v>
      </c>
      <c r="G140" s="62" t="str">
        <f t="shared" si="63"/>
        <v>Funded</v>
      </c>
      <c r="H140" s="62" t="str">
        <f t="shared" si="63"/>
        <v>Unfunded</v>
      </c>
      <c r="I140" s="62" t="str">
        <f t="shared" si="63"/>
        <v>Funded</v>
      </c>
      <c r="J140" s="62" t="str">
        <f t="shared" si="63"/>
        <v>Funded</v>
      </c>
      <c r="K140" s="62" t="str">
        <f t="shared" si="63"/>
        <v>Funded</v>
      </c>
      <c r="L140" s="62" t="str">
        <f t="shared" si="63"/>
        <v>Unfunded</v>
      </c>
      <c r="M140" s="62" t="str">
        <f t="shared" si="63"/>
        <v>Funded</v>
      </c>
      <c r="N140" s="62" t="str">
        <f t="shared" si="63"/>
        <v>Funded</v>
      </c>
      <c r="O140" s="62" t="str">
        <f t="shared" si="63"/>
        <v>Funded</v>
      </c>
      <c r="P140" s="62" t="str">
        <f t="shared" si="63"/>
        <v>Funded</v>
      </c>
      <c r="Q140" s="62" t="str">
        <f t="shared" si="63"/>
        <v>Funded</v>
      </c>
      <c r="R140" s="62" t="str">
        <f t="shared" si="63"/>
        <v>Funded</v>
      </c>
      <c r="S140" s="62" t="str">
        <f t="shared" si="63"/>
        <v>Funded</v>
      </c>
      <c r="T140" s="62" t="str">
        <f t="shared" si="63"/>
        <v>Funded</v>
      </c>
      <c r="U140" s="62" t="str">
        <f t="shared" si="63"/>
        <v>Unfunded</v>
      </c>
      <c r="V140" s="62" t="str">
        <f t="shared" si="63"/>
        <v>Funded</v>
      </c>
      <c r="W140" s="62" t="str">
        <f t="shared" si="63"/>
        <v>Funded</v>
      </c>
      <c r="X140" s="62" t="str">
        <f t="shared" si="63"/>
        <v>Funded</v>
      </c>
      <c r="Y140" s="62" t="str">
        <f t="shared" si="63"/>
        <v>Funded</v>
      </c>
      <c r="Z140" s="62" t="str">
        <f t="shared" si="63"/>
        <v>Unfunded</v>
      </c>
      <c r="AA140" s="62" t="str">
        <f t="shared" si="63"/>
        <v>Funded</v>
      </c>
      <c r="AB140" s="62" t="str">
        <f t="shared" si="63"/>
        <v>Funded</v>
      </c>
      <c r="AC140" s="62" t="str">
        <f t="shared" si="63"/>
        <v>Funded</v>
      </c>
      <c r="AD140" s="62" t="str">
        <f t="shared" si="63"/>
        <v>Unfunded</v>
      </c>
      <c r="AE140" s="62" t="str">
        <f t="shared" si="63"/>
        <v>Funded</v>
      </c>
    </row>
    <row r="141" spans="1:31" ht="12.75" hidden="1">
      <c r="A141" s="55" t="s">
        <v>225</v>
      </c>
      <c r="B141" s="56">
        <v>31444970</v>
      </c>
      <c r="C141" s="56">
        <v>37196146</v>
      </c>
      <c r="D141" s="56">
        <v>542584917</v>
      </c>
      <c r="E141" s="56">
        <v>251995071</v>
      </c>
      <c r="F141" s="56">
        <v>39807108</v>
      </c>
      <c r="G141" s="56">
        <v>216079927</v>
      </c>
      <c r="H141" s="56">
        <v>162652000</v>
      </c>
      <c r="I141" s="56">
        <v>10185760</v>
      </c>
      <c r="J141" s="56">
        <v>95399022</v>
      </c>
      <c r="K141" s="56">
        <v>376316253</v>
      </c>
      <c r="L141" s="56">
        <v>130244000</v>
      </c>
      <c r="M141" s="56">
        <v>47013574</v>
      </c>
      <c r="N141" s="56">
        <v>18713692</v>
      </c>
      <c r="O141" s="56">
        <v>26167382</v>
      </c>
      <c r="P141" s="56">
        <v>1435201809</v>
      </c>
      <c r="Q141" s="56">
        <v>111202091</v>
      </c>
      <c r="R141" s="56">
        <v>8882603</v>
      </c>
      <c r="S141" s="56">
        <v>210137912</v>
      </c>
      <c r="T141" s="56">
        <v>265850851</v>
      </c>
      <c r="U141" s="56">
        <v>100108100</v>
      </c>
      <c r="V141" s="56">
        <v>195817005</v>
      </c>
      <c r="W141" s="56">
        <v>232323097</v>
      </c>
      <c r="X141" s="56">
        <v>375145032</v>
      </c>
      <c r="Y141" s="56">
        <v>2002696</v>
      </c>
      <c r="Z141" s="56">
        <v>97769136</v>
      </c>
      <c r="AA141" s="56">
        <v>97742110</v>
      </c>
      <c r="AB141" s="56">
        <v>43514646</v>
      </c>
      <c r="AC141" s="56">
        <v>3454548</v>
      </c>
      <c r="AD141" s="56">
        <v>104451004</v>
      </c>
      <c r="AE141" s="56">
        <v>79995000</v>
      </c>
    </row>
    <row r="142" spans="1:31" ht="12.75" hidden="1">
      <c r="A142" s="57" t="s">
        <v>226</v>
      </c>
      <c r="B142" s="23">
        <v>39725970</v>
      </c>
      <c r="C142" s="23">
        <v>27880925</v>
      </c>
      <c r="D142" s="23">
        <v>550968328</v>
      </c>
      <c r="E142" s="23">
        <v>242571753</v>
      </c>
      <c r="F142" s="23">
        <v>21388863</v>
      </c>
      <c r="G142" s="23">
        <v>131968566</v>
      </c>
      <c r="H142" s="23">
        <v>133413000</v>
      </c>
      <c r="I142" s="23">
        <v>3519845</v>
      </c>
      <c r="J142" s="23">
        <v>104308000</v>
      </c>
      <c r="K142" s="23">
        <v>342676195</v>
      </c>
      <c r="L142" s="23">
        <v>123976006</v>
      </c>
      <c r="M142" s="23">
        <v>34851574</v>
      </c>
      <c r="N142" s="23">
        <v>4530625</v>
      </c>
      <c r="O142" s="23">
        <v>23406328</v>
      </c>
      <c r="P142" s="23">
        <v>1524803924</v>
      </c>
      <c r="Q142" s="23">
        <v>26710142</v>
      </c>
      <c r="R142" s="23">
        <v>39913000</v>
      </c>
      <c r="S142" s="23">
        <v>218607589</v>
      </c>
      <c r="T142" s="23">
        <v>238744324</v>
      </c>
      <c r="U142" s="23">
        <v>104445500</v>
      </c>
      <c r="V142" s="23">
        <v>192342586</v>
      </c>
      <c r="W142" s="23">
        <v>212627221</v>
      </c>
      <c r="X142" s="23">
        <v>360951726</v>
      </c>
      <c r="Y142" s="23">
        <v>2033500</v>
      </c>
      <c r="Z142" s="23">
        <v>83562794</v>
      </c>
      <c r="AA142" s="23">
        <v>97073516</v>
      </c>
      <c r="AB142" s="23">
        <v>32923158</v>
      </c>
      <c r="AC142" s="23">
        <v>14695240</v>
      </c>
      <c r="AD142" s="23">
        <v>83800000</v>
      </c>
      <c r="AE142" s="23">
        <v>48510000</v>
      </c>
    </row>
    <row r="143" spans="1:31" ht="12.75" hidden="1">
      <c r="A143" s="57" t="s">
        <v>227</v>
      </c>
      <c r="B143" s="23">
        <v>12279000</v>
      </c>
      <c r="C143" s="23">
        <v>16943735</v>
      </c>
      <c r="D143" s="23">
        <v>64975478</v>
      </c>
      <c r="E143" s="23">
        <v>87055912</v>
      </c>
      <c r="F143" s="23">
        <v>10387690</v>
      </c>
      <c r="G143" s="23">
        <v>84110811</v>
      </c>
      <c r="H143" s="23">
        <v>31400000</v>
      </c>
      <c r="I143" s="23">
        <v>6963605</v>
      </c>
      <c r="J143" s="23">
        <v>94630822</v>
      </c>
      <c r="K143" s="23">
        <v>42035000</v>
      </c>
      <c r="L143" s="23">
        <v>6268439</v>
      </c>
      <c r="M143" s="23">
        <v>12688184</v>
      </c>
      <c r="N143" s="23">
        <v>14988573</v>
      </c>
      <c r="O143" s="23">
        <v>15425104</v>
      </c>
      <c r="P143" s="23">
        <v>139599075</v>
      </c>
      <c r="Q143" s="23">
        <v>100100728</v>
      </c>
      <c r="R143" s="23">
        <v>900000</v>
      </c>
      <c r="S143" s="23">
        <v>22261857</v>
      </c>
      <c r="T143" s="23">
        <v>43493365</v>
      </c>
      <c r="U143" s="23">
        <v>11989311</v>
      </c>
      <c r="V143" s="23">
        <v>20802349</v>
      </c>
      <c r="W143" s="23">
        <v>56444345</v>
      </c>
      <c r="X143" s="23">
        <v>16993212</v>
      </c>
      <c r="Y143" s="23">
        <v>24100</v>
      </c>
      <c r="Z143" s="23">
        <v>16447797</v>
      </c>
      <c r="AA143" s="23">
        <v>12898059</v>
      </c>
      <c r="AB143" s="23">
        <v>24991490</v>
      </c>
      <c r="AC143" s="23">
        <v>3366000</v>
      </c>
      <c r="AD143" s="23">
        <v>21352000</v>
      </c>
      <c r="AE143" s="23">
        <v>55598000</v>
      </c>
    </row>
    <row r="144" spans="1:31" ht="12.75" hidden="1">
      <c r="A144" s="57" t="s">
        <v>228</v>
      </c>
      <c r="B144" s="23">
        <v>48960000</v>
      </c>
      <c r="C144" s="23">
        <v>144508630</v>
      </c>
      <c r="D144" s="23">
        <v>22375357</v>
      </c>
      <c r="E144" s="23">
        <v>3312070</v>
      </c>
      <c r="F144" s="23">
        <v>45560000</v>
      </c>
      <c r="G144" s="23">
        <v>34972924</v>
      </c>
      <c r="H144" s="23">
        <v>18197000</v>
      </c>
      <c r="I144" s="23">
        <v>2000000</v>
      </c>
      <c r="J144" s="23">
        <v>455275577</v>
      </c>
      <c r="K144" s="23">
        <v>55026000</v>
      </c>
      <c r="L144" s="23">
        <v>79796000</v>
      </c>
      <c r="M144" s="23">
        <v>47363865</v>
      </c>
      <c r="N144" s="23">
        <v>23800000</v>
      </c>
      <c r="O144" s="23">
        <v>35068000</v>
      </c>
      <c r="P144" s="23">
        <v>473999800</v>
      </c>
      <c r="Q144" s="23">
        <v>99300000</v>
      </c>
      <c r="R144" s="23">
        <v>114382075</v>
      </c>
      <c r="S144" s="23">
        <v>1958597</v>
      </c>
      <c r="T144" s="23">
        <v>67804000</v>
      </c>
      <c r="U144" s="23">
        <v>389000</v>
      </c>
      <c r="V144" s="23">
        <v>16726051</v>
      </c>
      <c r="W144" s="23">
        <v>26497693</v>
      </c>
      <c r="X144" s="23">
        <v>296217412</v>
      </c>
      <c r="Y144" s="23">
        <v>62799303</v>
      </c>
      <c r="Z144" s="23">
        <v>0</v>
      </c>
      <c r="AA144" s="23">
        <v>25630983</v>
      </c>
      <c r="AB144" s="23">
        <v>51931675</v>
      </c>
      <c r="AC144" s="23">
        <v>11538337</v>
      </c>
      <c r="AD144" s="23">
        <v>0</v>
      </c>
      <c r="AE144" s="23">
        <v>327660000</v>
      </c>
    </row>
    <row r="145" spans="1:31" ht="12.75" hidden="1">
      <c r="A145" s="57" t="s">
        <v>229</v>
      </c>
      <c r="B145" s="23">
        <v>57739000</v>
      </c>
      <c r="C145" s="23">
        <v>39328400</v>
      </c>
      <c r="D145" s="23">
        <v>199877272</v>
      </c>
      <c r="E145" s="23">
        <v>5091247</v>
      </c>
      <c r="F145" s="23">
        <v>10752817</v>
      </c>
      <c r="G145" s="23">
        <v>211823969</v>
      </c>
      <c r="H145" s="23">
        <v>571770000</v>
      </c>
      <c r="I145" s="23">
        <v>3000000</v>
      </c>
      <c r="J145" s="23">
        <v>126000000</v>
      </c>
      <c r="K145" s="23">
        <v>104642000</v>
      </c>
      <c r="L145" s="23">
        <v>428958996</v>
      </c>
      <c r="M145" s="23">
        <v>18512935</v>
      </c>
      <c r="N145" s="23">
        <v>6690000</v>
      </c>
      <c r="O145" s="23">
        <v>2334000</v>
      </c>
      <c r="P145" s="23">
        <v>720000000</v>
      </c>
      <c r="Q145" s="23">
        <v>38000000</v>
      </c>
      <c r="R145" s="23">
        <v>100742455</v>
      </c>
      <c r="S145" s="23">
        <v>137950000</v>
      </c>
      <c r="T145" s="23">
        <v>59731000</v>
      </c>
      <c r="U145" s="23">
        <v>31892000</v>
      </c>
      <c r="V145" s="23">
        <v>60000000</v>
      </c>
      <c r="W145" s="23">
        <v>27443000</v>
      </c>
      <c r="X145" s="23">
        <v>131634665</v>
      </c>
      <c r="Y145" s="23">
        <v>10340100</v>
      </c>
      <c r="Z145" s="23">
        <v>0</v>
      </c>
      <c r="AA145" s="23">
        <v>29000000</v>
      </c>
      <c r="AB145" s="23">
        <v>14375891</v>
      </c>
      <c r="AC145" s="23">
        <v>11640700</v>
      </c>
      <c r="AD145" s="23">
        <v>0</v>
      </c>
      <c r="AE145" s="23">
        <v>290423000</v>
      </c>
    </row>
    <row r="146" spans="1:31" ht="12.75" hidden="1">
      <c r="A146" s="57" t="s">
        <v>230</v>
      </c>
      <c r="B146" s="23">
        <v>34793000</v>
      </c>
      <c r="C146" s="23">
        <v>11439988</v>
      </c>
      <c r="D146" s="23">
        <v>89460242</v>
      </c>
      <c r="E146" s="23">
        <v>161832205</v>
      </c>
      <c r="F146" s="23">
        <v>10600000</v>
      </c>
      <c r="G146" s="23">
        <v>263444478</v>
      </c>
      <c r="H146" s="23">
        <v>11249000</v>
      </c>
      <c r="I146" s="23">
        <v>3765504</v>
      </c>
      <c r="J146" s="23">
        <v>19889008</v>
      </c>
      <c r="K146" s="23">
        <v>54042000</v>
      </c>
      <c r="L146" s="23">
        <v>0</v>
      </c>
      <c r="M146" s="23">
        <v>7152162</v>
      </c>
      <c r="N146" s="23">
        <v>10000000</v>
      </c>
      <c r="O146" s="23">
        <v>3059000</v>
      </c>
      <c r="P146" s="23">
        <v>364198069</v>
      </c>
      <c r="Q146" s="23">
        <v>78628606</v>
      </c>
      <c r="R146" s="23">
        <v>94073573</v>
      </c>
      <c r="S146" s="23">
        <v>146350516</v>
      </c>
      <c r="T146" s="23">
        <v>94492000</v>
      </c>
      <c r="U146" s="23">
        <v>47349000</v>
      </c>
      <c r="V146" s="23">
        <v>91246652</v>
      </c>
      <c r="W146" s="23">
        <v>13032633</v>
      </c>
      <c r="X146" s="23">
        <v>68021192</v>
      </c>
      <c r="Y146" s="23">
        <v>30000</v>
      </c>
      <c r="Z146" s="23">
        <v>0</v>
      </c>
      <c r="AA146" s="23">
        <v>24184000</v>
      </c>
      <c r="AB146" s="23">
        <v>19222505</v>
      </c>
      <c r="AC146" s="23">
        <v>0</v>
      </c>
      <c r="AD146" s="23">
        <v>0</v>
      </c>
      <c r="AE146" s="23">
        <v>212324000</v>
      </c>
    </row>
    <row r="147" spans="1:31" ht="12.75" hidden="1">
      <c r="A147" s="57" t="s">
        <v>231</v>
      </c>
      <c r="B147" s="23">
        <v>20400000</v>
      </c>
      <c r="C147" s="23">
        <v>0</v>
      </c>
      <c r="D147" s="23">
        <v>185657515</v>
      </c>
      <c r="E147" s="23">
        <v>0</v>
      </c>
      <c r="F147" s="23">
        <v>29000000</v>
      </c>
      <c r="G147" s="23">
        <v>275633596</v>
      </c>
      <c r="H147" s="23">
        <v>38359000</v>
      </c>
      <c r="I147" s="23">
        <v>200000</v>
      </c>
      <c r="J147" s="23">
        <v>55000000</v>
      </c>
      <c r="K147" s="23">
        <v>13233000</v>
      </c>
      <c r="L147" s="23">
        <v>259406520</v>
      </c>
      <c r="M147" s="23">
        <v>4826365</v>
      </c>
      <c r="N147" s="23">
        <v>0</v>
      </c>
      <c r="O147" s="23">
        <v>3010000</v>
      </c>
      <c r="P147" s="23">
        <v>47000000</v>
      </c>
      <c r="Q147" s="23">
        <v>29642404</v>
      </c>
      <c r="R147" s="23">
        <v>4748900</v>
      </c>
      <c r="S147" s="23">
        <v>0</v>
      </c>
      <c r="T147" s="23">
        <v>0</v>
      </c>
      <c r="U147" s="23">
        <v>778000</v>
      </c>
      <c r="V147" s="23">
        <v>3000000</v>
      </c>
      <c r="W147" s="23">
        <v>1179000</v>
      </c>
      <c r="X147" s="23">
        <v>129934081</v>
      </c>
      <c r="Y147" s="23">
        <v>1865400</v>
      </c>
      <c r="Z147" s="23">
        <v>0</v>
      </c>
      <c r="AA147" s="23">
        <v>14400000</v>
      </c>
      <c r="AB147" s="23">
        <v>15600000</v>
      </c>
      <c r="AC147" s="23">
        <v>2675000</v>
      </c>
      <c r="AD147" s="23">
        <v>0</v>
      </c>
      <c r="AE147" s="23">
        <v>42554000</v>
      </c>
    </row>
    <row r="148" spans="1:31" ht="12.75" hidden="1">
      <c r="A148" s="57" t="s">
        <v>232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180000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5593000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6056596</v>
      </c>
      <c r="Y148" s="23">
        <v>54800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</row>
    <row r="149" spans="1:31" ht="12.75" hidden="1">
      <c r="A149" s="57" t="s">
        <v>233</v>
      </c>
      <c r="B149" s="23">
        <v>0</v>
      </c>
      <c r="C149" s="23">
        <v>0</v>
      </c>
      <c r="D149" s="23">
        <v>10032374</v>
      </c>
      <c r="E149" s="23">
        <v>0</v>
      </c>
      <c r="F149" s="23">
        <v>4500000</v>
      </c>
      <c r="G149" s="23">
        <v>0</v>
      </c>
      <c r="H149" s="23">
        <v>-140063330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335000</v>
      </c>
      <c r="P149" s="23">
        <v>0</v>
      </c>
      <c r="Q149" s="23">
        <v>0</v>
      </c>
      <c r="R149" s="23">
        <v>-13646200</v>
      </c>
      <c r="S149" s="23">
        <v>-13498403</v>
      </c>
      <c r="T149" s="23">
        <v>0</v>
      </c>
      <c r="U149" s="23">
        <v>26167000</v>
      </c>
      <c r="V149" s="23">
        <v>26683000</v>
      </c>
      <c r="W149" s="23">
        <v>6641804</v>
      </c>
      <c r="X149" s="23">
        <v>0</v>
      </c>
      <c r="Y149" s="23">
        <v>35105400</v>
      </c>
      <c r="Z149" s="23">
        <v>0</v>
      </c>
      <c r="AA149" s="23">
        <v>15000000</v>
      </c>
      <c r="AB149" s="23">
        <v>33760677</v>
      </c>
      <c r="AC149" s="23">
        <v>0</v>
      </c>
      <c r="AD149" s="23">
        <v>0</v>
      </c>
      <c r="AE149" s="23">
        <v>0</v>
      </c>
    </row>
    <row r="150" spans="1:31" ht="12.75" hidden="1">
      <c r="A150" s="57" t="s">
        <v>234</v>
      </c>
      <c r="B150" s="23">
        <v>143005339</v>
      </c>
      <c r="C150" s="23">
        <v>104392255</v>
      </c>
      <c r="D150" s="23">
        <v>586582099</v>
      </c>
      <c r="E150" s="23">
        <v>284200701</v>
      </c>
      <c r="F150" s="23">
        <v>65812388</v>
      </c>
      <c r="G150" s="23">
        <v>587004702</v>
      </c>
      <c r="H150" s="23">
        <v>166960000</v>
      </c>
      <c r="I150" s="23">
        <v>56597964</v>
      </c>
      <c r="J150" s="23">
        <v>232174775</v>
      </c>
      <c r="K150" s="23">
        <v>486906934</v>
      </c>
      <c r="L150" s="23">
        <v>471905015</v>
      </c>
      <c r="M150" s="23">
        <v>119605423</v>
      </c>
      <c r="N150" s="23">
        <v>71955329</v>
      </c>
      <c r="O150" s="23">
        <v>88109452</v>
      </c>
      <c r="P150" s="23">
        <v>1494955559</v>
      </c>
      <c r="Q150" s="23">
        <v>115562929</v>
      </c>
      <c r="R150" s="23">
        <v>352261000</v>
      </c>
      <c r="S150" s="23">
        <v>183434562</v>
      </c>
      <c r="T150" s="23">
        <v>299118939</v>
      </c>
      <c r="U150" s="23">
        <v>115077654</v>
      </c>
      <c r="V150" s="23">
        <v>237964324</v>
      </c>
      <c r="W150" s="23">
        <v>237154859</v>
      </c>
      <c r="X150" s="23">
        <v>517849038</v>
      </c>
      <c r="Y150" s="23">
        <v>135409697</v>
      </c>
      <c r="Z150" s="23">
        <v>104167764</v>
      </c>
      <c r="AA150" s="23">
        <v>219049271</v>
      </c>
      <c r="AB150" s="23">
        <v>128956233</v>
      </c>
      <c r="AC150" s="23">
        <v>52003845</v>
      </c>
      <c r="AD150" s="23">
        <v>161232883</v>
      </c>
      <c r="AE150" s="23">
        <v>489388447</v>
      </c>
    </row>
    <row r="151" spans="1:31" ht="12.75" hidden="1">
      <c r="A151" s="57" t="s">
        <v>235</v>
      </c>
      <c r="B151" s="23">
        <v>20000000</v>
      </c>
      <c r="C151" s="23">
        <v>5229158</v>
      </c>
      <c r="D151" s="23">
        <v>20583459</v>
      </c>
      <c r="E151" s="23">
        <v>33325587</v>
      </c>
      <c r="F151" s="23">
        <v>3700000</v>
      </c>
      <c r="G151" s="23">
        <v>12399835</v>
      </c>
      <c r="H151" s="23">
        <v>529000</v>
      </c>
      <c r="I151" s="23">
        <v>2234496</v>
      </c>
      <c r="J151" s="23">
        <v>75215400</v>
      </c>
      <c r="K151" s="23">
        <v>10000000</v>
      </c>
      <c r="L151" s="23">
        <v>0</v>
      </c>
      <c r="M151" s="23">
        <v>6242800</v>
      </c>
      <c r="N151" s="23">
        <v>0</v>
      </c>
      <c r="O151" s="23">
        <v>3170280</v>
      </c>
      <c r="P151" s="23">
        <v>50000000</v>
      </c>
      <c r="Q151" s="23">
        <v>29557299</v>
      </c>
      <c r="R151" s="23">
        <v>31930400</v>
      </c>
      <c r="S151" s="23">
        <v>9530000</v>
      </c>
      <c r="T151" s="23">
        <v>1650000</v>
      </c>
      <c r="U151" s="23">
        <v>1700000</v>
      </c>
      <c r="V151" s="23">
        <v>15900000</v>
      </c>
      <c r="W151" s="23">
        <v>27711953</v>
      </c>
      <c r="X151" s="23">
        <v>47820650</v>
      </c>
      <c r="Y151" s="23">
        <v>0</v>
      </c>
      <c r="Z151" s="23">
        <v>6900000</v>
      </c>
      <c r="AA151" s="23">
        <v>11000000</v>
      </c>
      <c r="AB151" s="23">
        <v>18935152</v>
      </c>
      <c r="AC151" s="23">
        <v>11400000</v>
      </c>
      <c r="AD151" s="23">
        <v>2700000</v>
      </c>
      <c r="AE151" s="23">
        <v>9872000</v>
      </c>
    </row>
    <row r="152" spans="1:31" ht="12.75" hidden="1">
      <c r="A152" s="57" t="s">
        <v>236</v>
      </c>
      <c r="B152" s="23">
        <v>74918930</v>
      </c>
      <c r="C152" s="23">
        <v>60788811</v>
      </c>
      <c r="D152" s="23">
        <v>234776569</v>
      </c>
      <c r="E152" s="23">
        <v>82361672</v>
      </c>
      <c r="F152" s="23">
        <v>35158947</v>
      </c>
      <c r="G152" s="23">
        <v>237620840</v>
      </c>
      <c r="H152" s="23">
        <v>32152000</v>
      </c>
      <c r="I152" s="23">
        <v>28830597</v>
      </c>
      <c r="J152" s="23">
        <v>249712001</v>
      </c>
      <c r="K152" s="23">
        <v>184796000</v>
      </c>
      <c r="L152" s="23">
        <v>289019909</v>
      </c>
      <c r="M152" s="23">
        <v>56126601</v>
      </c>
      <c r="N152" s="23">
        <v>42740240</v>
      </c>
      <c r="O152" s="23">
        <v>37602825</v>
      </c>
      <c r="P152" s="23">
        <v>538604441</v>
      </c>
      <c r="Q152" s="23">
        <v>112578905</v>
      </c>
      <c r="R152" s="23">
        <v>243094600</v>
      </c>
      <c r="S152" s="23">
        <v>52920476</v>
      </c>
      <c r="T152" s="23">
        <v>76423562</v>
      </c>
      <c r="U152" s="23">
        <v>28568218</v>
      </c>
      <c r="V152" s="23">
        <v>49435306</v>
      </c>
      <c r="W152" s="23">
        <v>73474849</v>
      </c>
      <c r="X152" s="23">
        <v>140539185</v>
      </c>
      <c r="Y152" s="23">
        <v>24155100</v>
      </c>
      <c r="Z152" s="23">
        <v>151948497</v>
      </c>
      <c r="AA152" s="23">
        <v>74981646</v>
      </c>
      <c r="AB152" s="23">
        <v>64107498</v>
      </c>
      <c r="AC152" s="23">
        <v>33323100</v>
      </c>
      <c r="AD152" s="23">
        <v>359788774</v>
      </c>
      <c r="AE152" s="23">
        <v>150165300</v>
      </c>
    </row>
    <row r="153" spans="1:31" ht="12.75" hidden="1">
      <c r="A153" s="57" t="s">
        <v>237</v>
      </c>
      <c r="B153" s="23">
        <v>40</v>
      </c>
      <c r="C153" s="23">
        <v>40</v>
      </c>
      <c r="D153" s="23">
        <v>40</v>
      </c>
      <c r="E153" s="23">
        <v>40</v>
      </c>
      <c r="F153" s="23">
        <v>40</v>
      </c>
      <c r="G153" s="23">
        <v>40</v>
      </c>
      <c r="H153" s="23">
        <v>100</v>
      </c>
      <c r="I153" s="23">
        <v>40</v>
      </c>
      <c r="J153" s="23">
        <v>40</v>
      </c>
      <c r="K153" s="23">
        <v>40</v>
      </c>
      <c r="L153" s="23">
        <v>40</v>
      </c>
      <c r="M153" s="23">
        <v>40</v>
      </c>
      <c r="N153" s="23">
        <v>40</v>
      </c>
      <c r="O153" s="23">
        <v>40</v>
      </c>
      <c r="P153" s="23">
        <v>40</v>
      </c>
      <c r="Q153" s="23">
        <v>40</v>
      </c>
      <c r="R153" s="23">
        <v>40</v>
      </c>
      <c r="S153" s="23">
        <v>40</v>
      </c>
      <c r="T153" s="23">
        <v>40</v>
      </c>
      <c r="U153" s="23">
        <v>40</v>
      </c>
      <c r="V153" s="23">
        <v>40</v>
      </c>
      <c r="W153" s="23">
        <v>40</v>
      </c>
      <c r="X153" s="23">
        <v>40</v>
      </c>
      <c r="Y153" s="23">
        <v>40</v>
      </c>
      <c r="Z153" s="23">
        <v>40</v>
      </c>
      <c r="AA153" s="23">
        <v>40</v>
      </c>
      <c r="AB153" s="23">
        <v>40</v>
      </c>
      <c r="AC153" s="23">
        <v>40</v>
      </c>
      <c r="AD153" s="23">
        <v>40</v>
      </c>
      <c r="AE153" s="23">
        <v>40</v>
      </c>
    </row>
    <row r="154" spans="1:31" ht="12.75" hidden="1">
      <c r="A154" s="57" t="s">
        <v>238</v>
      </c>
      <c r="B154" s="23">
        <v>240309947</v>
      </c>
      <c r="C154" s="23">
        <v>231806286</v>
      </c>
      <c r="D154" s="23">
        <v>824367771</v>
      </c>
      <c r="E154" s="23">
        <v>356251313</v>
      </c>
      <c r="F154" s="23">
        <v>102166815</v>
      </c>
      <c r="G154" s="23">
        <v>938774373</v>
      </c>
      <c r="H154" s="23">
        <v>187233000</v>
      </c>
      <c r="I154" s="23">
        <v>82095598</v>
      </c>
      <c r="J154" s="23">
        <v>742180422</v>
      </c>
      <c r="K154" s="23">
        <v>656222000</v>
      </c>
      <c r="L154" s="23">
        <v>755185586</v>
      </c>
      <c r="M154" s="23">
        <v>164957910</v>
      </c>
      <c r="N154" s="23">
        <v>102409621</v>
      </c>
      <c r="O154" s="23">
        <v>125435550</v>
      </c>
      <c r="P154" s="23">
        <v>2228099000</v>
      </c>
      <c r="Q154" s="23">
        <v>288474158</v>
      </c>
      <c r="R154" s="23">
        <v>604244000</v>
      </c>
      <c r="S154" s="23">
        <v>267389068</v>
      </c>
      <c r="T154" s="23">
        <v>352071025</v>
      </c>
      <c r="U154" s="23">
        <v>124683300</v>
      </c>
      <c r="V154" s="23">
        <v>253234971</v>
      </c>
      <c r="W154" s="23">
        <v>307178964</v>
      </c>
      <c r="X154" s="23">
        <v>683202735</v>
      </c>
      <c r="Y154" s="23">
        <v>111456000</v>
      </c>
      <c r="Z154" s="23">
        <v>223494460</v>
      </c>
      <c r="AA154" s="23">
        <v>280118600</v>
      </c>
      <c r="AB154" s="23">
        <v>252279393</v>
      </c>
      <c r="AC154" s="23">
        <v>89991899</v>
      </c>
      <c r="AD154" s="23">
        <v>276922500</v>
      </c>
      <c r="AE154" s="23">
        <v>676583000</v>
      </c>
    </row>
    <row r="155" spans="1:31" ht="12.75" hidden="1">
      <c r="A155" s="57" t="s">
        <v>239</v>
      </c>
      <c r="B155" s="23">
        <v>35000000</v>
      </c>
      <c r="C155" s="23">
        <v>6660048</v>
      </c>
      <c r="D155" s="23">
        <v>61583274</v>
      </c>
      <c r="E155" s="23">
        <v>124588976</v>
      </c>
      <c r="F155" s="23">
        <v>18922165</v>
      </c>
      <c r="G155" s="23">
        <v>0</v>
      </c>
      <c r="H155" s="23">
        <v>15163000</v>
      </c>
      <c r="I155" s="23">
        <v>2150000</v>
      </c>
      <c r="J155" s="23">
        <v>53700000</v>
      </c>
      <c r="K155" s="23">
        <v>43642000</v>
      </c>
      <c r="L155" s="23">
        <v>0</v>
      </c>
      <c r="M155" s="23">
        <v>15500000</v>
      </c>
      <c r="N155" s="23">
        <v>4205325</v>
      </c>
      <c r="O155" s="23">
        <v>10866049</v>
      </c>
      <c r="P155" s="23">
        <v>332477244</v>
      </c>
      <c r="Q155" s="23">
        <v>20037449</v>
      </c>
      <c r="R155" s="23">
        <v>0</v>
      </c>
      <c r="S155" s="23">
        <v>28392000</v>
      </c>
      <c r="T155" s="23">
        <v>48380589</v>
      </c>
      <c r="U155" s="23">
        <v>24166000</v>
      </c>
      <c r="V155" s="23">
        <v>31800000</v>
      </c>
      <c r="W155" s="23">
        <v>59959347</v>
      </c>
      <c r="X155" s="23">
        <v>54402577</v>
      </c>
      <c r="Y155" s="23">
        <v>0</v>
      </c>
      <c r="Z155" s="23">
        <v>26766354</v>
      </c>
      <c r="AA155" s="23">
        <v>26182000</v>
      </c>
      <c r="AB155" s="23">
        <v>32828168</v>
      </c>
      <c r="AC155" s="23">
        <v>9720000</v>
      </c>
      <c r="AD155" s="23">
        <v>67700000</v>
      </c>
      <c r="AE155" s="23">
        <v>0</v>
      </c>
    </row>
    <row r="156" spans="1:31" ht="12.75" hidden="1">
      <c r="A156" s="57" t="s">
        <v>240</v>
      </c>
      <c r="B156" s="23">
        <v>30000000</v>
      </c>
      <c r="C156" s="23">
        <v>6355008</v>
      </c>
      <c r="D156" s="23">
        <v>64000000</v>
      </c>
      <c r="E156" s="23">
        <v>70633500</v>
      </c>
      <c r="F156" s="23">
        <v>13393944</v>
      </c>
      <c r="G156" s="23">
        <v>0</v>
      </c>
      <c r="H156" s="23">
        <v>11985000</v>
      </c>
      <c r="I156" s="23">
        <v>2150000</v>
      </c>
      <c r="J156" s="23">
        <v>103824251</v>
      </c>
      <c r="K156" s="23">
        <v>35311000</v>
      </c>
      <c r="L156" s="23">
        <v>0</v>
      </c>
      <c r="M156" s="23">
        <v>14120000</v>
      </c>
      <c r="N156" s="23">
        <v>7114045</v>
      </c>
      <c r="O156" s="23">
        <v>8345692</v>
      </c>
      <c r="P156" s="23">
        <v>302252040</v>
      </c>
      <c r="Q156" s="23">
        <v>19119703</v>
      </c>
      <c r="R156" s="23">
        <v>0</v>
      </c>
      <c r="S156" s="23">
        <v>17977982</v>
      </c>
      <c r="T156" s="23">
        <v>47544438</v>
      </c>
      <c r="U156" s="23">
        <v>21066000</v>
      </c>
      <c r="V156" s="23">
        <v>29100000</v>
      </c>
      <c r="W156" s="23">
        <v>59401097</v>
      </c>
      <c r="X156" s="23">
        <v>51214679</v>
      </c>
      <c r="Y156" s="23">
        <v>0</v>
      </c>
      <c r="Z156" s="23">
        <v>15204926</v>
      </c>
      <c r="AA156" s="23">
        <v>30000000</v>
      </c>
      <c r="AB156" s="23">
        <v>35616305</v>
      </c>
      <c r="AC156" s="23">
        <v>9000000</v>
      </c>
      <c r="AD156" s="23">
        <v>54820000</v>
      </c>
      <c r="AE156" s="23">
        <v>0</v>
      </c>
    </row>
    <row r="157" spans="1:31" ht="12.75" hidden="1">
      <c r="A157" s="57" t="s">
        <v>241</v>
      </c>
      <c r="B157" s="23">
        <v>0</v>
      </c>
      <c r="C157" s="23">
        <v>16802542</v>
      </c>
      <c r="D157" s="23">
        <v>458770114</v>
      </c>
      <c r="E157" s="23">
        <v>105665576</v>
      </c>
      <c r="F157" s="23">
        <v>0</v>
      </c>
      <c r="G157" s="23">
        <v>0</v>
      </c>
      <c r="H157" s="23">
        <v>95421000</v>
      </c>
      <c r="I157" s="23">
        <v>0</v>
      </c>
      <c r="J157" s="23">
        <v>0</v>
      </c>
      <c r="K157" s="23">
        <v>288861195</v>
      </c>
      <c r="L157" s="23">
        <v>0</v>
      </c>
      <c r="M157" s="23">
        <v>18000000</v>
      </c>
      <c r="N157" s="23">
        <v>0</v>
      </c>
      <c r="O157" s="23">
        <v>10749687</v>
      </c>
      <c r="P157" s="23">
        <v>793523342</v>
      </c>
      <c r="Q157" s="23">
        <v>0</v>
      </c>
      <c r="R157" s="23">
        <v>0</v>
      </c>
      <c r="S157" s="23">
        <v>81612643</v>
      </c>
      <c r="T157" s="23">
        <v>128321405</v>
      </c>
      <c r="U157" s="23">
        <v>55717000</v>
      </c>
      <c r="V157" s="23">
        <v>97596000</v>
      </c>
      <c r="W157" s="23">
        <v>105368142</v>
      </c>
      <c r="X157" s="23">
        <v>214731483</v>
      </c>
      <c r="Y157" s="23">
        <v>0</v>
      </c>
      <c r="Z157" s="23">
        <v>52440970</v>
      </c>
      <c r="AA157" s="23">
        <v>62972820</v>
      </c>
      <c r="AB157" s="23">
        <v>0</v>
      </c>
      <c r="AC157" s="23">
        <v>0</v>
      </c>
      <c r="AD157" s="23">
        <v>0</v>
      </c>
      <c r="AE157" s="23">
        <v>0</v>
      </c>
    </row>
    <row r="158" spans="1:31" ht="12.75" hidden="1">
      <c r="A158" s="57" t="s">
        <v>242</v>
      </c>
      <c r="B158" s="23">
        <v>0</v>
      </c>
      <c r="C158" s="23">
        <v>15906476</v>
      </c>
      <c r="D158" s="23">
        <v>405773803</v>
      </c>
      <c r="E158" s="23">
        <v>95327250</v>
      </c>
      <c r="F158" s="23">
        <v>0</v>
      </c>
      <c r="G158" s="23">
        <v>0</v>
      </c>
      <c r="H158" s="23">
        <v>85891000</v>
      </c>
      <c r="I158" s="23">
        <v>0</v>
      </c>
      <c r="J158" s="23">
        <v>0</v>
      </c>
      <c r="K158" s="23">
        <v>256416000</v>
      </c>
      <c r="L158" s="23">
        <v>0</v>
      </c>
      <c r="M158" s="23">
        <v>15782243</v>
      </c>
      <c r="N158" s="23">
        <v>0</v>
      </c>
      <c r="O158" s="23">
        <v>10141214</v>
      </c>
      <c r="P158" s="23">
        <v>775070850</v>
      </c>
      <c r="Q158" s="23">
        <v>0</v>
      </c>
      <c r="R158" s="23">
        <v>0</v>
      </c>
      <c r="S158" s="23">
        <v>66367548</v>
      </c>
      <c r="T158" s="23">
        <v>120087240</v>
      </c>
      <c r="U158" s="23">
        <v>37670000</v>
      </c>
      <c r="V158" s="23">
        <v>82600000</v>
      </c>
      <c r="W158" s="23">
        <v>103517296</v>
      </c>
      <c r="X158" s="23">
        <v>193085868</v>
      </c>
      <c r="Y158" s="23">
        <v>0</v>
      </c>
      <c r="Z158" s="23">
        <v>47093133</v>
      </c>
      <c r="AA158" s="23">
        <v>56305000</v>
      </c>
      <c r="AB158" s="23">
        <v>0</v>
      </c>
      <c r="AC158" s="23">
        <v>0</v>
      </c>
      <c r="AD158" s="23">
        <v>0</v>
      </c>
      <c r="AE158" s="23">
        <v>0</v>
      </c>
    </row>
    <row r="159" spans="1:31" ht="12.75" hidden="1">
      <c r="A159" s="57" t="s">
        <v>243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107567441</v>
      </c>
      <c r="H159" s="23">
        <v>0</v>
      </c>
      <c r="I159" s="23">
        <v>0</v>
      </c>
      <c r="J159" s="23">
        <v>0</v>
      </c>
      <c r="K159" s="23">
        <v>0</v>
      </c>
      <c r="L159" s="23">
        <v>123976006</v>
      </c>
      <c r="M159" s="23">
        <v>0</v>
      </c>
      <c r="N159" s="23">
        <v>0</v>
      </c>
      <c r="O159" s="23">
        <v>0</v>
      </c>
      <c r="P159" s="23">
        <v>258995033</v>
      </c>
      <c r="Q159" s="23">
        <v>0</v>
      </c>
      <c r="R159" s="23">
        <v>39913000</v>
      </c>
      <c r="S159" s="23">
        <v>67575000</v>
      </c>
      <c r="T159" s="23">
        <v>35299808</v>
      </c>
      <c r="U159" s="23">
        <v>9128000</v>
      </c>
      <c r="V159" s="23">
        <v>41250000</v>
      </c>
      <c r="W159" s="23">
        <v>23479094</v>
      </c>
      <c r="X159" s="23">
        <v>60702701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38910000</v>
      </c>
    </row>
    <row r="160" spans="1:31" ht="12.75" hidden="1">
      <c r="A160" s="57" t="s">
        <v>244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  <c r="G160" s="23">
        <v>283530868</v>
      </c>
      <c r="H160" s="23">
        <v>0</v>
      </c>
      <c r="I160" s="23">
        <v>0</v>
      </c>
      <c r="J160" s="23">
        <v>0</v>
      </c>
      <c r="K160" s="23">
        <v>0</v>
      </c>
      <c r="L160" s="23">
        <v>103700741</v>
      </c>
      <c r="M160" s="23">
        <v>0</v>
      </c>
      <c r="N160" s="23">
        <v>0</v>
      </c>
      <c r="O160" s="23">
        <v>0</v>
      </c>
      <c r="P160" s="23">
        <v>279545526</v>
      </c>
      <c r="Q160" s="23">
        <v>0</v>
      </c>
      <c r="R160" s="23">
        <v>37654000</v>
      </c>
      <c r="S160" s="23">
        <v>61431682</v>
      </c>
      <c r="T160" s="23">
        <v>34121696</v>
      </c>
      <c r="U160" s="23">
        <v>5015000</v>
      </c>
      <c r="V160" s="23">
        <v>37500000</v>
      </c>
      <c r="W160" s="23">
        <v>24433076</v>
      </c>
      <c r="X160" s="23">
        <v>52381644</v>
      </c>
      <c r="Y160" s="23">
        <v>0</v>
      </c>
      <c r="Z160" s="23">
        <v>1389259</v>
      </c>
      <c r="AA160" s="23">
        <v>0</v>
      </c>
      <c r="AB160" s="23">
        <v>0</v>
      </c>
      <c r="AC160" s="23">
        <v>0</v>
      </c>
      <c r="AD160" s="23">
        <v>0</v>
      </c>
      <c r="AE160" s="23">
        <v>41130000</v>
      </c>
    </row>
    <row r="161" spans="1:31" ht="12.75" hidden="1">
      <c r="A161" s="57" t="s">
        <v>245</v>
      </c>
      <c r="B161" s="23">
        <v>38900000</v>
      </c>
      <c r="C161" s="23">
        <v>27752000</v>
      </c>
      <c r="D161" s="23">
        <v>550009228</v>
      </c>
      <c r="E161" s="23">
        <v>242225913</v>
      </c>
      <c r="F161" s="23">
        <v>21097777</v>
      </c>
      <c r="G161" s="23">
        <v>131968566</v>
      </c>
      <c r="H161" s="23">
        <v>125073000</v>
      </c>
      <c r="I161" s="23">
        <v>3433024</v>
      </c>
      <c r="J161" s="23">
        <v>103308000</v>
      </c>
      <c r="K161" s="23">
        <v>342227195</v>
      </c>
      <c r="L161" s="23">
        <v>123976006</v>
      </c>
      <c r="M161" s="23">
        <v>34500000</v>
      </c>
      <c r="N161" s="23">
        <v>4205325</v>
      </c>
      <c r="O161" s="23">
        <v>23149958</v>
      </c>
      <c r="P161" s="23">
        <v>1503583265</v>
      </c>
      <c r="Q161" s="23">
        <v>26169829</v>
      </c>
      <c r="R161" s="23">
        <v>39913000</v>
      </c>
      <c r="S161" s="23">
        <v>217388773</v>
      </c>
      <c r="T161" s="23">
        <v>238474440</v>
      </c>
      <c r="U161" s="23">
        <v>104282000</v>
      </c>
      <c r="V161" s="23">
        <v>192110000</v>
      </c>
      <c r="W161" s="23">
        <v>210537770</v>
      </c>
      <c r="X161" s="23">
        <v>359871408</v>
      </c>
      <c r="Y161" s="23">
        <v>2033500</v>
      </c>
      <c r="Z161" s="23">
        <v>83365364</v>
      </c>
      <c r="AA161" s="23">
        <v>93783136</v>
      </c>
      <c r="AB161" s="23">
        <v>32828168</v>
      </c>
      <c r="AC161" s="23">
        <v>14421200</v>
      </c>
      <c r="AD161" s="23">
        <v>83300000</v>
      </c>
      <c r="AE161" s="23">
        <v>48510000</v>
      </c>
    </row>
    <row r="162" spans="1:31" ht="12.75" hidden="1">
      <c r="A162" s="57" t="s">
        <v>246</v>
      </c>
      <c r="B162" s="23">
        <v>33955000</v>
      </c>
      <c r="C162" s="23">
        <v>26354857</v>
      </c>
      <c r="D162" s="23">
        <v>497676643</v>
      </c>
      <c r="E162" s="23">
        <v>177297266</v>
      </c>
      <c r="F162" s="23">
        <v>16048944</v>
      </c>
      <c r="G162" s="23">
        <v>310694343</v>
      </c>
      <c r="H162" s="23">
        <v>106531000</v>
      </c>
      <c r="I162" s="23">
        <v>3093246</v>
      </c>
      <c r="J162" s="23">
        <v>125775130</v>
      </c>
      <c r="K162" s="23">
        <v>299440000</v>
      </c>
      <c r="L162" s="23">
        <v>103700741</v>
      </c>
      <c r="M162" s="23">
        <v>31102243</v>
      </c>
      <c r="N162" s="23">
        <v>7114045</v>
      </c>
      <c r="O162" s="23">
        <v>20193906</v>
      </c>
      <c r="P162" s="23">
        <v>1483991239</v>
      </c>
      <c r="Q162" s="23">
        <v>24971210</v>
      </c>
      <c r="R162" s="23">
        <v>37654000</v>
      </c>
      <c r="S162" s="23">
        <v>178279344</v>
      </c>
      <c r="T162" s="23">
        <v>224244488</v>
      </c>
      <c r="U162" s="23">
        <v>73536000</v>
      </c>
      <c r="V162" s="23">
        <v>167100000</v>
      </c>
      <c r="W162" s="23">
        <v>205154002</v>
      </c>
      <c r="X162" s="23">
        <v>322811161</v>
      </c>
      <c r="Y162" s="23">
        <v>1571000</v>
      </c>
      <c r="Z162" s="23">
        <v>68085343</v>
      </c>
      <c r="AA162" s="23">
        <v>92975000</v>
      </c>
      <c r="AB162" s="23">
        <v>35616305</v>
      </c>
      <c r="AC162" s="23">
        <v>12629501</v>
      </c>
      <c r="AD162" s="23">
        <v>63980000</v>
      </c>
      <c r="AE162" s="23">
        <v>41130000</v>
      </c>
    </row>
    <row r="163" spans="1:31" ht="12.75" hidden="1">
      <c r="A163" s="57" t="s">
        <v>247</v>
      </c>
      <c r="B163" s="23">
        <v>226517000</v>
      </c>
      <c r="C163" s="23">
        <v>212960000</v>
      </c>
      <c r="D163" s="23">
        <v>333148549</v>
      </c>
      <c r="E163" s="23">
        <v>113160000</v>
      </c>
      <c r="F163" s="23">
        <v>95171000</v>
      </c>
      <c r="G163" s="23">
        <v>635448000</v>
      </c>
      <c r="H163" s="23">
        <v>47735000</v>
      </c>
      <c r="I163" s="23">
        <v>94127000</v>
      </c>
      <c r="J163" s="23">
        <v>512852000</v>
      </c>
      <c r="K163" s="23">
        <v>363596000</v>
      </c>
      <c r="L163" s="23">
        <v>760033401</v>
      </c>
      <c r="M163" s="23">
        <v>153973150</v>
      </c>
      <c r="N163" s="23">
        <v>93376019</v>
      </c>
      <c r="O163" s="23">
        <v>111217000</v>
      </c>
      <c r="P163" s="23">
        <v>678860000</v>
      </c>
      <c r="Q163" s="23">
        <v>213405326</v>
      </c>
      <c r="R163" s="23">
        <v>564860000</v>
      </c>
      <c r="S163" s="23">
        <v>64840500</v>
      </c>
      <c r="T163" s="23">
        <v>106720998</v>
      </c>
      <c r="U163" s="23">
        <v>46248000</v>
      </c>
      <c r="V163" s="23">
        <v>65121751</v>
      </c>
      <c r="W163" s="23">
        <v>67877200</v>
      </c>
      <c r="X163" s="23">
        <v>377210563</v>
      </c>
      <c r="Y163" s="23">
        <v>146381000</v>
      </c>
      <c r="Z163" s="23">
        <v>122308000</v>
      </c>
      <c r="AA163" s="23">
        <v>216652000</v>
      </c>
      <c r="AB163" s="23">
        <v>232170000</v>
      </c>
      <c r="AC163" s="23">
        <v>88095450</v>
      </c>
      <c r="AD163" s="23">
        <v>412924000</v>
      </c>
      <c r="AE163" s="23">
        <v>573210000</v>
      </c>
    </row>
    <row r="164" spans="1:31" ht="12.75" hidden="1">
      <c r="A164" s="57" t="s">
        <v>248</v>
      </c>
      <c r="B164" s="23">
        <v>178190000</v>
      </c>
      <c r="C164" s="23">
        <v>171854000</v>
      </c>
      <c r="D164" s="23">
        <v>256100550</v>
      </c>
      <c r="E164" s="23">
        <v>88490350</v>
      </c>
      <c r="F164" s="23">
        <v>77054000</v>
      </c>
      <c r="G164" s="23">
        <v>602416000</v>
      </c>
      <c r="H164" s="23">
        <v>42767000</v>
      </c>
      <c r="I164" s="23">
        <v>70264903</v>
      </c>
      <c r="J164" s="23">
        <v>391738000</v>
      </c>
      <c r="K164" s="23">
        <v>291305000</v>
      </c>
      <c r="L164" s="23">
        <v>633675000</v>
      </c>
      <c r="M164" s="23">
        <v>121458000</v>
      </c>
      <c r="N164" s="23">
        <v>81839780</v>
      </c>
      <c r="O164" s="23">
        <v>95048000</v>
      </c>
      <c r="P164" s="23">
        <v>556489000</v>
      </c>
      <c r="Q164" s="23">
        <v>168448526</v>
      </c>
      <c r="R164" s="23">
        <v>491226000</v>
      </c>
      <c r="S164" s="23">
        <v>69092000</v>
      </c>
      <c r="T164" s="23">
        <v>89499650</v>
      </c>
      <c r="U164" s="23">
        <v>38478000</v>
      </c>
      <c r="V164" s="23">
        <v>64267201</v>
      </c>
      <c r="W164" s="23">
        <v>60905200</v>
      </c>
      <c r="X164" s="23">
        <v>307965320</v>
      </c>
      <c r="Y164" s="23">
        <v>104099000</v>
      </c>
      <c r="Z164" s="23">
        <v>126497000</v>
      </c>
      <c r="AA164" s="23">
        <v>170641000</v>
      </c>
      <c r="AB164" s="23">
        <v>185336000</v>
      </c>
      <c r="AC164" s="23">
        <v>68361520</v>
      </c>
      <c r="AD164" s="23">
        <v>186548000</v>
      </c>
      <c r="AE164" s="23">
        <v>573875000</v>
      </c>
    </row>
    <row r="165" spans="1:31" ht="12.75" hidden="1">
      <c r="A165" s="57" t="s">
        <v>249</v>
      </c>
      <c r="B165" s="23">
        <v>88660000</v>
      </c>
      <c r="C165" s="23">
        <v>55692000</v>
      </c>
      <c r="D165" s="23">
        <v>91631451</v>
      </c>
      <c r="E165" s="23">
        <v>36492000</v>
      </c>
      <c r="F165" s="23">
        <v>35684434</v>
      </c>
      <c r="G165" s="23">
        <v>497320500</v>
      </c>
      <c r="H165" s="23">
        <v>0</v>
      </c>
      <c r="I165" s="23">
        <v>23807000</v>
      </c>
      <c r="J165" s="23">
        <v>132820000</v>
      </c>
      <c r="K165" s="23">
        <v>129264000</v>
      </c>
      <c r="L165" s="23">
        <v>698707000</v>
      </c>
      <c r="M165" s="23">
        <v>44907850</v>
      </c>
      <c r="N165" s="23">
        <v>66912981</v>
      </c>
      <c r="O165" s="23">
        <v>31418576</v>
      </c>
      <c r="P165" s="23">
        <v>466288000</v>
      </c>
      <c r="Q165" s="23">
        <v>76678000</v>
      </c>
      <c r="R165" s="23">
        <v>280881500</v>
      </c>
      <c r="S165" s="23">
        <v>29172000</v>
      </c>
      <c r="T165" s="23">
        <v>48534000</v>
      </c>
      <c r="U165" s="23">
        <v>16156000</v>
      </c>
      <c r="V165" s="23">
        <v>31731250</v>
      </c>
      <c r="W165" s="23">
        <v>34971000</v>
      </c>
      <c r="X165" s="23">
        <v>290668000</v>
      </c>
      <c r="Y165" s="23">
        <v>0</v>
      </c>
      <c r="Z165" s="23">
        <v>32405000</v>
      </c>
      <c r="AA165" s="23">
        <v>63102000</v>
      </c>
      <c r="AB165" s="23">
        <v>59950000</v>
      </c>
      <c r="AC165" s="23">
        <v>21003550</v>
      </c>
      <c r="AD165" s="23">
        <v>214459000</v>
      </c>
      <c r="AE165" s="23">
        <v>1046468000</v>
      </c>
    </row>
    <row r="166" spans="1:31" ht="12.75" hidden="1">
      <c r="A166" s="57" t="s">
        <v>250</v>
      </c>
      <c r="B166" s="23">
        <v>66046000</v>
      </c>
      <c r="C166" s="23">
        <v>53440000</v>
      </c>
      <c r="D166" s="23">
        <v>108744450</v>
      </c>
      <c r="E166" s="23">
        <v>37278650</v>
      </c>
      <c r="F166" s="23">
        <v>25309000</v>
      </c>
      <c r="G166" s="23">
        <v>609721000</v>
      </c>
      <c r="H166" s="23">
        <v>18943000</v>
      </c>
      <c r="I166" s="23">
        <v>22855100</v>
      </c>
      <c r="J166" s="23">
        <v>141460000</v>
      </c>
      <c r="K166" s="23">
        <v>114087000</v>
      </c>
      <c r="L166" s="23">
        <v>581594000</v>
      </c>
      <c r="M166" s="23">
        <v>41408000</v>
      </c>
      <c r="N166" s="23">
        <v>52706220</v>
      </c>
      <c r="O166" s="23">
        <v>30397000</v>
      </c>
      <c r="P166" s="23">
        <v>436799000</v>
      </c>
      <c r="Q166" s="23">
        <v>49920000</v>
      </c>
      <c r="R166" s="23">
        <v>293554000</v>
      </c>
      <c r="S166" s="23">
        <v>32926000</v>
      </c>
      <c r="T166" s="23">
        <v>49796347</v>
      </c>
      <c r="U166" s="23">
        <v>14985000</v>
      </c>
      <c r="V166" s="23">
        <v>35775800</v>
      </c>
      <c r="W166" s="23">
        <v>22193000</v>
      </c>
      <c r="X166" s="23">
        <v>229710433</v>
      </c>
      <c r="Y166" s="23">
        <v>0</v>
      </c>
      <c r="Z166" s="23">
        <v>0</v>
      </c>
      <c r="AA166" s="23">
        <v>50840000</v>
      </c>
      <c r="AB166" s="23">
        <v>57452000</v>
      </c>
      <c r="AC166" s="23">
        <v>0</v>
      </c>
      <c r="AD166" s="23">
        <v>125575000</v>
      </c>
      <c r="AE166" s="23">
        <v>719343500</v>
      </c>
    </row>
    <row r="167" spans="1:31" ht="12.75" hidden="1">
      <c r="A167" s="57" t="s">
        <v>251</v>
      </c>
      <c r="B167" s="23">
        <v>235438450</v>
      </c>
      <c r="C167" s="23">
        <v>164150748</v>
      </c>
      <c r="D167" s="23">
        <v>851014349</v>
      </c>
      <c r="E167" s="23">
        <v>438818631</v>
      </c>
      <c r="F167" s="23">
        <v>132706615</v>
      </c>
      <c r="G167" s="23">
        <v>894275745</v>
      </c>
      <c r="H167" s="23">
        <v>197171000</v>
      </c>
      <c r="I167" s="23">
        <v>71383597</v>
      </c>
      <c r="J167" s="23">
        <v>549777422</v>
      </c>
      <c r="K167" s="23">
        <v>746269000</v>
      </c>
      <c r="L167" s="23">
        <v>796045223</v>
      </c>
      <c r="M167" s="23">
        <v>159469079</v>
      </c>
      <c r="N167" s="23">
        <v>111409622</v>
      </c>
      <c r="O167" s="23">
        <v>117320404</v>
      </c>
      <c r="P167" s="23">
        <v>2145710999</v>
      </c>
      <c r="Q167" s="23">
        <v>237017021</v>
      </c>
      <c r="R167" s="23">
        <v>685034000</v>
      </c>
      <c r="S167" s="23">
        <v>230272418</v>
      </c>
      <c r="T167" s="23">
        <v>394905992</v>
      </c>
      <c r="U167" s="23">
        <v>135929041</v>
      </c>
      <c r="V167" s="23">
        <v>296243661</v>
      </c>
      <c r="W167" s="23">
        <v>296980450</v>
      </c>
      <c r="X167" s="23">
        <v>711568485</v>
      </c>
      <c r="Y167" s="23">
        <v>125216108</v>
      </c>
      <c r="Z167" s="23">
        <v>166564043</v>
      </c>
      <c r="AA167" s="23">
        <v>291496837</v>
      </c>
      <c r="AB167" s="23">
        <v>190859175</v>
      </c>
      <c r="AC167" s="23">
        <v>87472767</v>
      </c>
      <c r="AD167" s="23">
        <v>359691759</v>
      </c>
      <c r="AE167" s="23">
        <v>739148088</v>
      </c>
    </row>
    <row r="168" spans="1:31" ht="12.75" hidden="1">
      <c r="A168" s="57" t="s">
        <v>252</v>
      </c>
      <c r="B168" s="23">
        <v>107908124</v>
      </c>
      <c r="C168" s="23">
        <v>65065494</v>
      </c>
      <c r="D168" s="23">
        <v>162196246</v>
      </c>
      <c r="E168" s="23">
        <v>122692586</v>
      </c>
      <c r="F168" s="23">
        <v>47479446</v>
      </c>
      <c r="G168" s="23">
        <v>369598972</v>
      </c>
      <c r="H168" s="23">
        <v>100564000</v>
      </c>
      <c r="I168" s="23">
        <v>45825636</v>
      </c>
      <c r="J168" s="23">
        <v>205004342</v>
      </c>
      <c r="K168" s="23">
        <v>241177000</v>
      </c>
      <c r="L168" s="23">
        <v>458723412</v>
      </c>
      <c r="M168" s="23">
        <v>84290513</v>
      </c>
      <c r="N168" s="23">
        <v>52356833</v>
      </c>
      <c r="O168" s="23">
        <v>66055175</v>
      </c>
      <c r="P168" s="23">
        <v>571451009</v>
      </c>
      <c r="Q168" s="23">
        <v>77012866</v>
      </c>
      <c r="R168" s="23">
        <v>263160000</v>
      </c>
      <c r="S168" s="23">
        <v>100461193</v>
      </c>
      <c r="T168" s="23">
        <v>148331169</v>
      </c>
      <c r="U168" s="23">
        <v>56668935</v>
      </c>
      <c r="V168" s="23">
        <v>118340624</v>
      </c>
      <c r="W168" s="23">
        <v>107832978</v>
      </c>
      <c r="X168" s="23">
        <v>241237380</v>
      </c>
      <c r="Y168" s="23">
        <v>74335997</v>
      </c>
      <c r="Z168" s="23">
        <v>65178322</v>
      </c>
      <c r="AA168" s="23">
        <v>115255894</v>
      </c>
      <c r="AB168" s="23">
        <v>66046571</v>
      </c>
      <c r="AC168" s="23">
        <v>36988845</v>
      </c>
      <c r="AD168" s="23">
        <v>112203181</v>
      </c>
      <c r="AE168" s="23">
        <v>297433000</v>
      </c>
    </row>
    <row r="169" spans="1:31" ht="12.75" hidden="1">
      <c r="A169" s="57" t="s">
        <v>253</v>
      </c>
      <c r="B169" s="23">
        <v>94994660</v>
      </c>
      <c r="C169" s="23">
        <v>64346274</v>
      </c>
      <c r="D169" s="23">
        <v>148315024</v>
      </c>
      <c r="E169" s="23">
        <v>118379190</v>
      </c>
      <c r="F169" s="23">
        <v>43045251</v>
      </c>
      <c r="G169" s="23">
        <v>348597565</v>
      </c>
      <c r="H169" s="23">
        <v>81279000</v>
      </c>
      <c r="I169" s="23">
        <v>35972248</v>
      </c>
      <c r="J169" s="23">
        <v>183894924</v>
      </c>
      <c r="K169" s="23">
        <v>228090000</v>
      </c>
      <c r="L169" s="23">
        <v>433722000</v>
      </c>
      <c r="M169" s="23">
        <v>78682982</v>
      </c>
      <c r="N169" s="23">
        <v>47416021</v>
      </c>
      <c r="O169" s="23">
        <v>63173518</v>
      </c>
      <c r="P169" s="23">
        <v>504000000</v>
      </c>
      <c r="Q169" s="23">
        <v>72338843</v>
      </c>
      <c r="R169" s="23">
        <v>249045000</v>
      </c>
      <c r="S169" s="23">
        <v>91789963</v>
      </c>
      <c r="T169" s="23">
        <v>124110840</v>
      </c>
      <c r="U169" s="23">
        <v>46410236</v>
      </c>
      <c r="V169" s="23">
        <v>101842257</v>
      </c>
      <c r="W169" s="23">
        <v>91493526</v>
      </c>
      <c r="X169" s="23">
        <v>220085233</v>
      </c>
      <c r="Y169" s="23">
        <v>67477436</v>
      </c>
      <c r="Z169" s="23">
        <v>47354523</v>
      </c>
      <c r="AA169" s="23">
        <v>97177379</v>
      </c>
      <c r="AB169" s="23">
        <v>63225262</v>
      </c>
      <c r="AC169" s="23">
        <v>34682576</v>
      </c>
      <c r="AD169" s="23">
        <v>105646399</v>
      </c>
      <c r="AE169" s="23">
        <v>241759900</v>
      </c>
    </row>
    <row r="170" spans="1:31" ht="12.75" hidden="1">
      <c r="A170" s="57" t="s">
        <v>254</v>
      </c>
      <c r="B170" s="23">
        <v>2475000</v>
      </c>
      <c r="C170" s="23">
        <v>3330368</v>
      </c>
      <c r="D170" s="23">
        <v>23927866</v>
      </c>
      <c r="E170" s="23">
        <v>4152843</v>
      </c>
      <c r="F170" s="23">
        <v>880000</v>
      </c>
      <c r="G170" s="23">
        <v>17398006</v>
      </c>
      <c r="H170" s="23">
        <v>8419564</v>
      </c>
      <c r="I170" s="23">
        <v>382208</v>
      </c>
      <c r="J170" s="23">
        <v>2701000</v>
      </c>
      <c r="K170" s="23">
        <v>17676873</v>
      </c>
      <c r="L170" s="23">
        <v>0</v>
      </c>
      <c r="M170" s="23">
        <v>1287350</v>
      </c>
      <c r="N170" s="23">
        <v>1490736</v>
      </c>
      <c r="O170" s="23">
        <v>681000</v>
      </c>
      <c r="P170" s="23">
        <v>0</v>
      </c>
      <c r="Q170" s="23">
        <v>1204560</v>
      </c>
      <c r="R170" s="23">
        <v>11115000</v>
      </c>
      <c r="S170" s="23">
        <v>4928743</v>
      </c>
      <c r="T170" s="23">
        <v>4285130</v>
      </c>
      <c r="U170" s="23">
        <v>0</v>
      </c>
      <c r="V170" s="23">
        <v>4774700</v>
      </c>
      <c r="W170" s="23">
        <v>4881664</v>
      </c>
      <c r="X170" s="23">
        <v>13167313</v>
      </c>
      <c r="Y170" s="23">
        <v>716200</v>
      </c>
      <c r="Z170" s="23">
        <v>1185125</v>
      </c>
      <c r="AA170" s="23">
        <v>1380000</v>
      </c>
      <c r="AB170" s="23">
        <v>269457</v>
      </c>
      <c r="AC170" s="23">
        <v>391195</v>
      </c>
      <c r="AD170" s="23">
        <v>1000000</v>
      </c>
      <c r="AE170" s="23">
        <v>12286192</v>
      </c>
    </row>
    <row r="171" spans="1:31" ht="12.75" hidden="1">
      <c r="A171" s="57" t="s">
        <v>255</v>
      </c>
      <c r="B171" s="23">
        <v>0</v>
      </c>
      <c r="C171" s="23">
        <v>12884742</v>
      </c>
      <c r="D171" s="23">
        <v>307100624</v>
      </c>
      <c r="E171" s="23">
        <v>94331738</v>
      </c>
      <c r="F171" s="23">
        <v>0</v>
      </c>
      <c r="G171" s="23">
        <v>0</v>
      </c>
      <c r="H171" s="23">
        <v>54827000</v>
      </c>
      <c r="I171" s="23">
        <v>0</v>
      </c>
      <c r="J171" s="23">
        <v>0</v>
      </c>
      <c r="K171" s="23">
        <v>216938934</v>
      </c>
      <c r="L171" s="23">
        <v>0</v>
      </c>
      <c r="M171" s="23">
        <v>18000000</v>
      </c>
      <c r="N171" s="23">
        <v>0</v>
      </c>
      <c r="O171" s="23">
        <v>0</v>
      </c>
      <c r="P171" s="23">
        <v>602000000</v>
      </c>
      <c r="Q171" s="23">
        <v>0</v>
      </c>
      <c r="R171" s="23">
        <v>0</v>
      </c>
      <c r="S171" s="23">
        <v>46633561</v>
      </c>
      <c r="T171" s="23">
        <v>102226164</v>
      </c>
      <c r="U171" s="23">
        <v>42817692</v>
      </c>
      <c r="V171" s="23">
        <v>92575000</v>
      </c>
      <c r="W171" s="23">
        <v>73497789</v>
      </c>
      <c r="X171" s="23">
        <v>175500744</v>
      </c>
      <c r="Y171" s="23">
        <v>0</v>
      </c>
      <c r="Z171" s="23">
        <v>27220941</v>
      </c>
      <c r="AA171" s="23">
        <v>60000000</v>
      </c>
      <c r="AB171" s="23">
        <v>0</v>
      </c>
      <c r="AC171" s="23">
        <v>0</v>
      </c>
      <c r="AD171" s="23">
        <v>0</v>
      </c>
      <c r="AE171" s="23">
        <v>0</v>
      </c>
    </row>
    <row r="172" spans="1:31" ht="12.75" hidden="1">
      <c r="A172" s="57" t="s">
        <v>256</v>
      </c>
      <c r="B172" s="23">
        <v>0</v>
      </c>
      <c r="C172" s="23">
        <v>13484073</v>
      </c>
      <c r="D172" s="23">
        <v>268820574</v>
      </c>
      <c r="E172" s="23">
        <v>82573300</v>
      </c>
      <c r="F172" s="23">
        <v>900000</v>
      </c>
      <c r="G172" s="23">
        <v>0</v>
      </c>
      <c r="H172" s="23">
        <v>36480000</v>
      </c>
      <c r="I172" s="23">
        <v>0</v>
      </c>
      <c r="J172" s="23">
        <v>0</v>
      </c>
      <c r="K172" s="23">
        <v>188227000</v>
      </c>
      <c r="L172" s="23">
        <v>0</v>
      </c>
      <c r="M172" s="23">
        <v>14458000</v>
      </c>
      <c r="N172" s="23">
        <v>0</v>
      </c>
      <c r="O172" s="23">
        <v>0</v>
      </c>
      <c r="P172" s="23">
        <v>540000000</v>
      </c>
      <c r="Q172" s="23">
        <v>0</v>
      </c>
      <c r="R172" s="23">
        <v>0</v>
      </c>
      <c r="S172" s="23">
        <v>40820694</v>
      </c>
      <c r="T172" s="23">
        <v>97242850</v>
      </c>
      <c r="U172" s="23">
        <v>37712000</v>
      </c>
      <c r="V172" s="23">
        <v>79500000</v>
      </c>
      <c r="W172" s="23">
        <v>64614785</v>
      </c>
      <c r="X172" s="23">
        <v>153624601</v>
      </c>
      <c r="Y172" s="23">
        <v>0</v>
      </c>
      <c r="Z172" s="23">
        <v>23827855</v>
      </c>
      <c r="AA172" s="23">
        <v>47000000</v>
      </c>
      <c r="AB172" s="23">
        <v>0</v>
      </c>
      <c r="AC172" s="23">
        <v>0</v>
      </c>
      <c r="AD172" s="23">
        <v>0</v>
      </c>
      <c r="AE172" s="23">
        <v>0</v>
      </c>
    </row>
    <row r="173" spans="1:31" ht="12.75" hidden="1">
      <c r="A173" s="57" t="s">
        <v>257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193190801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165000000</v>
      </c>
      <c r="Q173" s="23">
        <v>0</v>
      </c>
      <c r="R173" s="23">
        <v>52000000</v>
      </c>
      <c r="S173" s="23">
        <v>23274387</v>
      </c>
      <c r="T173" s="23">
        <v>9665500</v>
      </c>
      <c r="U173" s="23">
        <v>0</v>
      </c>
      <c r="V173" s="23">
        <v>7700000</v>
      </c>
      <c r="W173" s="23">
        <v>8871256</v>
      </c>
      <c r="X173" s="23">
        <v>22474255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116935000</v>
      </c>
    </row>
    <row r="174" spans="1:31" ht="12.75" hidden="1">
      <c r="A174" s="57" t="s">
        <v>258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  <c r="G174" s="23">
        <v>143580645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158000000</v>
      </c>
      <c r="Q174" s="23">
        <v>0</v>
      </c>
      <c r="R174" s="23">
        <v>52000000</v>
      </c>
      <c r="S174" s="23">
        <v>21158534</v>
      </c>
      <c r="T174" s="23">
        <v>9205238</v>
      </c>
      <c r="U174" s="23">
        <v>0</v>
      </c>
      <c r="V174" s="23">
        <v>8500000</v>
      </c>
      <c r="W174" s="23">
        <v>8448815</v>
      </c>
      <c r="X174" s="23">
        <v>20713599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108000300</v>
      </c>
    </row>
    <row r="175" spans="1:31" ht="12.75" hidden="1">
      <c r="A175" s="57" t="s">
        <v>259</v>
      </c>
      <c r="B175" s="23">
        <v>17447215</v>
      </c>
      <c r="C175" s="23">
        <v>17054288</v>
      </c>
      <c r="D175" s="23">
        <v>22180856</v>
      </c>
      <c r="E175" s="23">
        <v>12810565</v>
      </c>
      <c r="F175" s="23">
        <v>10866163</v>
      </c>
      <c r="G175" s="23">
        <v>12038269</v>
      </c>
      <c r="H175" s="23">
        <v>3912000</v>
      </c>
      <c r="I175" s="23">
        <v>8338003</v>
      </c>
      <c r="J175" s="23">
        <v>24470433</v>
      </c>
      <c r="K175" s="23">
        <v>22610000</v>
      </c>
      <c r="L175" s="23">
        <v>13181603</v>
      </c>
      <c r="M175" s="23">
        <v>13314910</v>
      </c>
      <c r="N175" s="23">
        <v>12008496</v>
      </c>
      <c r="O175" s="23">
        <v>10246421</v>
      </c>
      <c r="P175" s="23">
        <v>25779550</v>
      </c>
      <c r="Q175" s="23">
        <v>18134224</v>
      </c>
      <c r="R175" s="23">
        <v>10860000</v>
      </c>
      <c r="S175" s="23">
        <v>8398039</v>
      </c>
      <c r="T175" s="23">
        <v>7583986</v>
      </c>
      <c r="U175" s="23">
        <v>3414027</v>
      </c>
      <c r="V175" s="23">
        <v>6643200</v>
      </c>
      <c r="W175" s="23">
        <v>6269088</v>
      </c>
      <c r="X175" s="23">
        <v>19475717</v>
      </c>
      <c r="Y175" s="23">
        <v>6807500</v>
      </c>
      <c r="Z175" s="23">
        <v>11015689</v>
      </c>
      <c r="AA175" s="23">
        <v>18543377</v>
      </c>
      <c r="AB175" s="23">
        <v>19909469</v>
      </c>
      <c r="AC175" s="23">
        <v>8880000</v>
      </c>
      <c r="AD175" s="23">
        <v>18329702</v>
      </c>
      <c r="AE175" s="23">
        <v>11162441</v>
      </c>
    </row>
    <row r="176" spans="1:31" ht="12.75" hidden="1">
      <c r="A176" s="57" t="s">
        <v>260</v>
      </c>
      <c r="B176" s="23">
        <v>35000000</v>
      </c>
      <c r="C176" s="23">
        <v>11605245</v>
      </c>
      <c r="D176" s="23">
        <v>123290464</v>
      </c>
      <c r="E176" s="23">
        <v>70103904</v>
      </c>
      <c r="F176" s="23">
        <v>33000000</v>
      </c>
      <c r="G176" s="23">
        <v>173253053</v>
      </c>
      <c r="H176" s="23">
        <v>26394000</v>
      </c>
      <c r="I176" s="23">
        <v>3174000</v>
      </c>
      <c r="J176" s="23">
        <v>81088648</v>
      </c>
      <c r="K176" s="23">
        <v>153426319</v>
      </c>
      <c r="L176" s="23">
        <v>72000000</v>
      </c>
      <c r="M176" s="23">
        <v>8720379</v>
      </c>
      <c r="N176" s="23">
        <v>4235609</v>
      </c>
      <c r="O176" s="23">
        <v>4232000</v>
      </c>
      <c r="P176" s="23">
        <v>205000000</v>
      </c>
      <c r="Q176" s="23">
        <v>35178537</v>
      </c>
      <c r="R176" s="23">
        <v>81694000</v>
      </c>
      <c r="S176" s="23">
        <v>22500000</v>
      </c>
      <c r="T176" s="23">
        <v>60158232</v>
      </c>
      <c r="U176" s="23">
        <v>17344000</v>
      </c>
      <c r="V176" s="23">
        <v>32439238</v>
      </c>
      <c r="W176" s="23">
        <v>29884589</v>
      </c>
      <c r="X176" s="23">
        <v>77348852</v>
      </c>
      <c r="Y176" s="23">
        <v>7423300</v>
      </c>
      <c r="Z176" s="23">
        <v>42400000</v>
      </c>
      <c r="AA176" s="23">
        <v>35000000</v>
      </c>
      <c r="AB176" s="23">
        <v>16615720</v>
      </c>
      <c r="AC176" s="23">
        <v>5620000</v>
      </c>
      <c r="AD176" s="23">
        <v>4800000</v>
      </c>
      <c r="AE176" s="23">
        <v>58100000</v>
      </c>
    </row>
    <row r="177" spans="1:31" ht="12.75" hidden="1">
      <c r="A177" s="57" t="s">
        <v>261</v>
      </c>
      <c r="B177" s="23">
        <v>17150000</v>
      </c>
      <c r="C177" s="23">
        <v>9187731</v>
      </c>
      <c r="D177" s="23">
        <v>43865637</v>
      </c>
      <c r="E177" s="23">
        <v>52256449</v>
      </c>
      <c r="F177" s="23">
        <v>7238293</v>
      </c>
      <c r="G177" s="23">
        <v>12176660</v>
      </c>
      <c r="H177" s="23">
        <v>5821000</v>
      </c>
      <c r="I177" s="23">
        <v>2272600</v>
      </c>
      <c r="J177" s="23">
        <v>1500000</v>
      </c>
      <c r="K177" s="23">
        <v>0</v>
      </c>
      <c r="L177" s="23">
        <v>0</v>
      </c>
      <c r="M177" s="23">
        <v>4000000</v>
      </c>
      <c r="N177" s="23">
        <v>7590000</v>
      </c>
      <c r="O177" s="23">
        <v>3307856</v>
      </c>
      <c r="P177" s="23">
        <v>87245000</v>
      </c>
      <c r="Q177" s="23">
        <v>20389389</v>
      </c>
      <c r="R177" s="23">
        <v>25768000</v>
      </c>
      <c r="S177" s="23">
        <v>3829550</v>
      </c>
      <c r="T177" s="23">
        <v>18487101</v>
      </c>
      <c r="U177" s="23">
        <v>6008000</v>
      </c>
      <c r="V177" s="23">
        <v>9023500</v>
      </c>
      <c r="W177" s="23">
        <v>38586609</v>
      </c>
      <c r="X177" s="23">
        <v>32286954</v>
      </c>
      <c r="Y177" s="23">
        <v>15817200</v>
      </c>
      <c r="Z177" s="23">
        <v>0</v>
      </c>
      <c r="AA177" s="23">
        <v>21950000</v>
      </c>
      <c r="AB177" s="23">
        <v>43000193</v>
      </c>
      <c r="AC177" s="23">
        <v>4000000</v>
      </c>
      <c r="AD177" s="23">
        <v>29200000</v>
      </c>
      <c r="AE177" s="23">
        <v>58100000</v>
      </c>
    </row>
    <row r="178" spans="1:31" ht="12.75" hidden="1">
      <c r="A178" s="57" t="s">
        <v>262</v>
      </c>
      <c r="B178" s="18">
        <v>0</v>
      </c>
      <c r="C178" s="18">
        <v>0</v>
      </c>
      <c r="D178" s="18">
        <v>33465814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40355232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15143048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</row>
    <row r="179" spans="1:31" ht="12.75" hidden="1">
      <c r="A179" s="57" t="s">
        <v>263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21706958</v>
      </c>
      <c r="Q179" s="18">
        <v>0</v>
      </c>
      <c r="R179" s="18">
        <v>0</v>
      </c>
      <c r="S179" s="18">
        <v>30</v>
      </c>
      <c r="T179" s="18">
        <v>0</v>
      </c>
      <c r="U179" s="18">
        <v>0</v>
      </c>
      <c r="V179" s="18">
        <v>0</v>
      </c>
      <c r="W179" s="18">
        <v>0</v>
      </c>
      <c r="X179" s="18">
        <v>1741205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</row>
    <row r="180" spans="1:31" ht="12.75" hidden="1">
      <c r="A180" s="57" t="s">
        <v>264</v>
      </c>
      <c r="B180" s="18">
        <v>0</v>
      </c>
      <c r="C180" s="18">
        <v>0</v>
      </c>
      <c r="D180" s="18">
        <v>14552662</v>
      </c>
      <c r="E180" s="18">
        <v>0</v>
      </c>
      <c r="F180" s="18">
        <v>0</v>
      </c>
      <c r="G180" s="18">
        <v>0</v>
      </c>
      <c r="H180" s="18">
        <v>0</v>
      </c>
      <c r="I180" s="18">
        <v>460452</v>
      </c>
      <c r="J180" s="18">
        <v>60000000</v>
      </c>
      <c r="K180" s="18">
        <v>1800000</v>
      </c>
      <c r="L180" s="18">
        <v>0</v>
      </c>
      <c r="M180" s="18">
        <v>0</v>
      </c>
      <c r="N180" s="18">
        <v>0</v>
      </c>
      <c r="O180" s="18">
        <v>0</v>
      </c>
      <c r="P180" s="18">
        <v>58100000</v>
      </c>
      <c r="Q180" s="18">
        <v>0</v>
      </c>
      <c r="R180" s="18">
        <v>1000000</v>
      </c>
      <c r="S180" s="18">
        <v>2014000</v>
      </c>
      <c r="T180" s="18">
        <v>0</v>
      </c>
      <c r="U180" s="18">
        <v>0</v>
      </c>
      <c r="V180" s="18">
        <v>1424643</v>
      </c>
      <c r="W180" s="18">
        <v>3300000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63396</v>
      </c>
      <c r="AD180" s="18">
        <v>0</v>
      </c>
      <c r="AE180" s="18">
        <v>1100000</v>
      </c>
    </row>
    <row r="181" spans="1:31" ht="12.75" hidden="1">
      <c r="A181" s="57" t="s">
        <v>265</v>
      </c>
      <c r="B181" s="18">
        <v>500000</v>
      </c>
      <c r="C181" s="18">
        <v>200000</v>
      </c>
      <c r="D181" s="18">
        <v>9177237</v>
      </c>
      <c r="E181" s="18">
        <v>2109363</v>
      </c>
      <c r="F181" s="18">
        <v>228486</v>
      </c>
      <c r="G181" s="18">
        <v>0</v>
      </c>
      <c r="H181" s="18">
        <v>1836000</v>
      </c>
      <c r="I181" s="18">
        <v>161725</v>
      </c>
      <c r="J181" s="18">
        <v>1200000</v>
      </c>
      <c r="K181" s="18">
        <v>6181000</v>
      </c>
      <c r="L181" s="18">
        <v>0</v>
      </c>
      <c r="M181" s="18">
        <v>0</v>
      </c>
      <c r="N181" s="18">
        <v>0</v>
      </c>
      <c r="O181" s="18">
        <v>0</v>
      </c>
      <c r="P181" s="18">
        <v>37000000</v>
      </c>
      <c r="Q181" s="18">
        <v>26450</v>
      </c>
      <c r="R181" s="18">
        <v>473000</v>
      </c>
      <c r="S181" s="18">
        <v>837832</v>
      </c>
      <c r="T181" s="18">
        <v>11590976</v>
      </c>
      <c r="U181" s="18">
        <v>5885000</v>
      </c>
      <c r="V181" s="18">
        <v>3682000</v>
      </c>
      <c r="W181" s="18">
        <v>2097139</v>
      </c>
      <c r="X181" s="18">
        <v>0</v>
      </c>
      <c r="Y181" s="18">
        <v>0</v>
      </c>
      <c r="Z181" s="18">
        <v>752812</v>
      </c>
      <c r="AA181" s="18">
        <v>0</v>
      </c>
      <c r="AB181" s="18">
        <v>0</v>
      </c>
      <c r="AC181" s="18">
        <v>135000</v>
      </c>
      <c r="AD181" s="18">
        <v>1500000</v>
      </c>
      <c r="AE181" s="18">
        <v>758006</v>
      </c>
    </row>
    <row r="182" spans="1:31" ht="12.75" hidden="1">
      <c r="A182" s="57" t="s">
        <v>266</v>
      </c>
      <c r="B182" s="18">
        <v>55193000</v>
      </c>
      <c r="C182" s="18">
        <v>11439988</v>
      </c>
      <c r="D182" s="18">
        <v>275117757</v>
      </c>
      <c r="E182" s="18">
        <v>161832205</v>
      </c>
      <c r="F182" s="18">
        <v>39600000</v>
      </c>
      <c r="G182" s="18">
        <v>573251838</v>
      </c>
      <c r="H182" s="18">
        <v>49608000</v>
      </c>
      <c r="I182" s="18">
        <v>3965504</v>
      </c>
      <c r="J182" s="18">
        <v>75468008</v>
      </c>
      <c r="K182" s="18">
        <v>67275000</v>
      </c>
      <c r="L182" s="18">
        <v>259406520</v>
      </c>
      <c r="M182" s="18">
        <v>27871740</v>
      </c>
      <c r="N182" s="18">
        <v>10000000</v>
      </c>
      <c r="O182" s="18">
        <v>6069000</v>
      </c>
      <c r="P182" s="18">
        <v>423170069</v>
      </c>
      <c r="Q182" s="18">
        <v>108271010</v>
      </c>
      <c r="R182" s="18">
        <v>98822473</v>
      </c>
      <c r="S182" s="18">
        <v>146350516</v>
      </c>
      <c r="T182" s="18">
        <v>94492000</v>
      </c>
      <c r="U182" s="18">
        <v>48127000</v>
      </c>
      <c r="V182" s="18">
        <v>94576652</v>
      </c>
      <c r="W182" s="18">
        <v>14211633</v>
      </c>
      <c r="X182" s="18">
        <v>209178100</v>
      </c>
      <c r="Y182" s="18">
        <v>1950200</v>
      </c>
      <c r="Z182" s="18">
        <v>0</v>
      </c>
      <c r="AA182" s="18">
        <v>38584000</v>
      </c>
      <c r="AB182" s="18">
        <v>34822505</v>
      </c>
      <c r="AC182" s="18">
        <v>19316164</v>
      </c>
      <c r="AD182" s="18">
        <v>0</v>
      </c>
      <c r="AE182" s="18">
        <v>254878000</v>
      </c>
    </row>
    <row r="183" spans="1:31" ht="12.75" hidden="1">
      <c r="A183" s="57" t="s">
        <v>267</v>
      </c>
      <c r="B183" s="18">
        <v>51325970</v>
      </c>
      <c r="C183" s="18">
        <v>37541556</v>
      </c>
      <c r="D183" s="18">
        <v>564169328</v>
      </c>
      <c r="E183" s="18">
        <v>313819144</v>
      </c>
      <c r="F183" s="18">
        <v>24983869</v>
      </c>
      <c r="G183" s="18">
        <v>158375377</v>
      </c>
      <c r="H183" s="18">
        <v>135786000</v>
      </c>
      <c r="I183" s="18">
        <v>4519845</v>
      </c>
      <c r="J183" s="18">
        <v>146833000</v>
      </c>
      <c r="K183" s="18">
        <v>357942195</v>
      </c>
      <c r="L183" s="18">
        <v>135483110</v>
      </c>
      <c r="M183" s="18">
        <v>36363558</v>
      </c>
      <c r="N183" s="18">
        <v>7136482</v>
      </c>
      <c r="O183" s="18">
        <v>29176057</v>
      </c>
      <c r="P183" s="18">
        <v>1587603924</v>
      </c>
      <c r="Q183" s="18">
        <v>36897080</v>
      </c>
      <c r="R183" s="18">
        <v>61526000</v>
      </c>
      <c r="S183" s="18">
        <v>224857589</v>
      </c>
      <c r="T183" s="18">
        <v>266405303</v>
      </c>
      <c r="U183" s="18">
        <v>110985500</v>
      </c>
      <c r="V183" s="18">
        <v>203882586</v>
      </c>
      <c r="W183" s="18">
        <v>226960181</v>
      </c>
      <c r="X183" s="18">
        <v>389981527</v>
      </c>
      <c r="Y183" s="18">
        <v>7263600</v>
      </c>
      <c r="Z183" s="18">
        <v>88254929</v>
      </c>
      <c r="AA183" s="18">
        <v>106173516</v>
      </c>
      <c r="AB183" s="18">
        <v>63623208</v>
      </c>
      <c r="AC183" s="18">
        <v>16014057</v>
      </c>
      <c r="AD183" s="18">
        <v>87800000</v>
      </c>
      <c r="AE183" s="18">
        <v>60010000</v>
      </c>
    </row>
    <row r="184" spans="1:31" ht="12.75" hidden="1">
      <c r="A184" s="57" t="s">
        <v>268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1000000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399996</v>
      </c>
      <c r="Q184" s="18">
        <v>0</v>
      </c>
      <c r="R184" s="18">
        <v>0</v>
      </c>
      <c r="S184" s="18">
        <v>15313786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-54800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</row>
    <row r="185" spans="1:31" ht="12.75" hidden="1">
      <c r="A185" s="57" t="s">
        <v>269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37940059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</row>
    <row r="186" spans="1:31" ht="12.75" hidden="1">
      <c r="A186" s="57" t="s">
        <v>270</v>
      </c>
      <c r="B186" s="18">
        <v>431310000</v>
      </c>
      <c r="C186" s="18">
        <v>784016542</v>
      </c>
      <c r="D186" s="18">
        <v>1948432604</v>
      </c>
      <c r="E186" s="18">
        <v>1340735467</v>
      </c>
      <c r="F186" s="18">
        <v>455238472</v>
      </c>
      <c r="G186" s="18">
        <v>5156879704</v>
      </c>
      <c r="H186" s="18">
        <v>5914000</v>
      </c>
      <c r="I186" s="18">
        <v>148033907</v>
      </c>
      <c r="J186" s="18">
        <v>1502100685</v>
      </c>
      <c r="K186" s="18">
        <v>2074373000</v>
      </c>
      <c r="L186" s="18">
        <v>4450239268</v>
      </c>
      <c r="M186" s="18">
        <v>114921625</v>
      </c>
      <c r="N186" s="18">
        <v>136123744</v>
      </c>
      <c r="O186" s="18">
        <v>289766000</v>
      </c>
      <c r="P186" s="18">
        <v>7878857301</v>
      </c>
      <c r="Q186" s="18">
        <v>787308340</v>
      </c>
      <c r="R186" s="18">
        <v>2048137145</v>
      </c>
      <c r="S186" s="18">
        <v>1231594168</v>
      </c>
      <c r="T186" s="18">
        <v>1065150000</v>
      </c>
      <c r="U186" s="18">
        <v>168325000</v>
      </c>
      <c r="V186" s="18">
        <v>898822888</v>
      </c>
      <c r="W186" s="18">
        <v>711251631</v>
      </c>
      <c r="X186" s="18">
        <v>2479441123</v>
      </c>
      <c r="Y186" s="18">
        <v>86825503</v>
      </c>
      <c r="Z186" s="18">
        <v>0</v>
      </c>
      <c r="AA186" s="18">
        <v>879008206</v>
      </c>
      <c r="AB186" s="18">
        <v>547265222</v>
      </c>
      <c r="AC186" s="18">
        <v>187450170</v>
      </c>
      <c r="AD186" s="18">
        <v>0</v>
      </c>
      <c r="AE186" s="18">
        <v>3833154000</v>
      </c>
    </row>
    <row r="187" spans="1:31" ht="12.75" hidden="1">
      <c r="A187" s="57" t="s">
        <v>271</v>
      </c>
      <c r="B187" s="18">
        <v>106703000</v>
      </c>
      <c r="C187" s="18">
        <v>150214002</v>
      </c>
      <c r="D187" s="18">
        <v>305587872</v>
      </c>
      <c r="E187" s="18">
        <v>184644275</v>
      </c>
      <c r="F187" s="18">
        <v>85217000</v>
      </c>
      <c r="G187" s="18">
        <v>657684194</v>
      </c>
      <c r="H187" s="18">
        <v>108935000</v>
      </c>
      <c r="I187" s="18">
        <v>6165504</v>
      </c>
      <c r="J187" s="18">
        <v>596563585</v>
      </c>
      <c r="K187" s="18">
        <v>234208000</v>
      </c>
      <c r="L187" s="18">
        <v>339202520</v>
      </c>
      <c r="M187" s="18">
        <v>73644001</v>
      </c>
      <c r="N187" s="18">
        <v>33800000</v>
      </c>
      <c r="O187" s="18">
        <v>41561000</v>
      </c>
      <c r="P187" s="18">
        <v>887577069</v>
      </c>
      <c r="Q187" s="18">
        <v>207976010</v>
      </c>
      <c r="R187" s="18">
        <v>220747485</v>
      </c>
      <c r="S187" s="18">
        <v>150089184</v>
      </c>
      <c r="T187" s="18">
        <v>162296000</v>
      </c>
      <c r="U187" s="18">
        <v>50056000</v>
      </c>
      <c r="V187" s="18">
        <v>117182703</v>
      </c>
      <c r="W187" s="18">
        <v>30867326</v>
      </c>
      <c r="X187" s="18">
        <v>508582753</v>
      </c>
      <c r="Y187" s="18">
        <v>64794703</v>
      </c>
      <c r="Z187" s="18">
        <v>0</v>
      </c>
      <c r="AA187" s="18">
        <v>66714983</v>
      </c>
      <c r="AB187" s="18">
        <v>87169180</v>
      </c>
      <c r="AC187" s="18">
        <v>31644101</v>
      </c>
      <c r="AD187" s="18">
        <v>0</v>
      </c>
      <c r="AE187" s="18">
        <v>585638000</v>
      </c>
    </row>
    <row r="188" spans="1:31" ht="12.75" hidden="1">
      <c r="A188" s="57" t="s">
        <v>272</v>
      </c>
      <c r="B188" s="18">
        <v>57739000</v>
      </c>
      <c r="C188" s="18">
        <v>40669564</v>
      </c>
      <c r="D188" s="18">
        <v>238003963</v>
      </c>
      <c r="E188" s="18">
        <v>6741247</v>
      </c>
      <c r="F188" s="18">
        <v>11412817</v>
      </c>
      <c r="G188" s="18">
        <v>241370946</v>
      </c>
      <c r="H188" s="18">
        <v>576174000</v>
      </c>
      <c r="I188" s="18">
        <v>3657957</v>
      </c>
      <c r="J188" s="18">
        <v>126000000</v>
      </c>
      <c r="K188" s="18">
        <v>105972000</v>
      </c>
      <c r="L188" s="18">
        <v>486958504</v>
      </c>
      <c r="M188" s="18">
        <v>18512935</v>
      </c>
      <c r="N188" s="18">
        <v>7550000</v>
      </c>
      <c r="O188" s="18">
        <v>9230000</v>
      </c>
      <c r="P188" s="18">
        <v>857080266</v>
      </c>
      <c r="Q188" s="18">
        <v>39149500</v>
      </c>
      <c r="R188" s="18">
        <v>112284250</v>
      </c>
      <c r="S188" s="18">
        <v>198653183</v>
      </c>
      <c r="T188" s="18">
        <v>64348000</v>
      </c>
      <c r="U188" s="18">
        <v>40520000</v>
      </c>
      <c r="V188" s="18">
        <v>66724643</v>
      </c>
      <c r="W188" s="18">
        <v>39443000</v>
      </c>
      <c r="X188" s="18">
        <v>155989425</v>
      </c>
      <c r="Y188" s="18">
        <v>12089100</v>
      </c>
      <c r="Z188" s="18">
        <v>0</v>
      </c>
      <c r="AA188" s="18">
        <v>34500000</v>
      </c>
      <c r="AB188" s="18">
        <v>14375891</v>
      </c>
      <c r="AC188" s="18">
        <v>12364200</v>
      </c>
      <c r="AD188" s="18">
        <v>0</v>
      </c>
      <c r="AE188" s="18">
        <v>291118000</v>
      </c>
    </row>
    <row r="189" spans="1:31" ht="12.75" hidden="1">
      <c r="A189" s="57" t="s">
        <v>273</v>
      </c>
      <c r="B189" s="18">
        <v>48960000</v>
      </c>
      <c r="C189" s="18">
        <v>135616390</v>
      </c>
      <c r="D189" s="18">
        <v>12342983</v>
      </c>
      <c r="E189" s="18">
        <v>3312070</v>
      </c>
      <c r="F189" s="18">
        <v>45560000</v>
      </c>
      <c r="G189" s="18">
        <v>34972924</v>
      </c>
      <c r="H189" s="18">
        <v>1682000</v>
      </c>
      <c r="I189" s="18">
        <v>2000000</v>
      </c>
      <c r="J189" s="18">
        <v>455275577</v>
      </c>
      <c r="K189" s="18">
        <v>55026000</v>
      </c>
      <c r="L189" s="18">
        <v>79796000</v>
      </c>
      <c r="M189" s="18">
        <v>44284865</v>
      </c>
      <c r="N189" s="18">
        <v>23800000</v>
      </c>
      <c r="O189" s="18">
        <v>35068000</v>
      </c>
      <c r="P189" s="18">
        <v>415000000</v>
      </c>
      <c r="Q189" s="18">
        <v>99300000</v>
      </c>
      <c r="R189" s="18">
        <v>114382075</v>
      </c>
      <c r="S189" s="18">
        <v>1958597</v>
      </c>
      <c r="T189" s="18">
        <v>67804000</v>
      </c>
      <c r="U189" s="18">
        <v>389000</v>
      </c>
      <c r="V189" s="18">
        <v>16606051</v>
      </c>
      <c r="W189" s="18">
        <v>16497693</v>
      </c>
      <c r="X189" s="18">
        <v>296217412</v>
      </c>
      <c r="Y189" s="18">
        <v>62799303</v>
      </c>
      <c r="Z189" s="18">
        <v>0</v>
      </c>
      <c r="AA189" s="18">
        <v>25630983</v>
      </c>
      <c r="AB189" s="18">
        <v>51931675</v>
      </c>
      <c r="AC189" s="18">
        <v>11538337</v>
      </c>
      <c r="AD189" s="18">
        <v>0</v>
      </c>
      <c r="AE189" s="18">
        <v>327660000</v>
      </c>
    </row>
    <row r="190" spans="1:31" ht="12.75" hidden="1">
      <c r="A190" s="57" t="s">
        <v>274</v>
      </c>
      <c r="B190" s="18">
        <v>55193000</v>
      </c>
      <c r="C190" s="18">
        <v>11439988</v>
      </c>
      <c r="D190" s="18">
        <v>275117757</v>
      </c>
      <c r="E190" s="18">
        <v>161832205</v>
      </c>
      <c r="F190" s="18">
        <v>39600000</v>
      </c>
      <c r="G190" s="18">
        <v>573251838</v>
      </c>
      <c r="H190" s="18">
        <v>49608000</v>
      </c>
      <c r="I190" s="18">
        <v>3965504</v>
      </c>
      <c r="J190" s="18">
        <v>75288008</v>
      </c>
      <c r="K190" s="18">
        <v>67275000</v>
      </c>
      <c r="L190" s="18">
        <v>259406520</v>
      </c>
      <c r="M190" s="18">
        <v>27871740</v>
      </c>
      <c r="N190" s="18">
        <v>10000000</v>
      </c>
      <c r="O190" s="18">
        <v>6069000</v>
      </c>
      <c r="P190" s="18">
        <v>417577069</v>
      </c>
      <c r="Q190" s="18">
        <v>108271010</v>
      </c>
      <c r="R190" s="18">
        <v>98822473</v>
      </c>
      <c r="S190" s="18">
        <v>146350516</v>
      </c>
      <c r="T190" s="18">
        <v>94492000</v>
      </c>
      <c r="U190" s="18">
        <v>48127000</v>
      </c>
      <c r="V190" s="18">
        <v>94576652</v>
      </c>
      <c r="W190" s="18">
        <v>14211633</v>
      </c>
      <c r="X190" s="18">
        <v>203121504</v>
      </c>
      <c r="Y190" s="18">
        <v>1895400</v>
      </c>
      <c r="Z190" s="18">
        <v>0</v>
      </c>
      <c r="AA190" s="18">
        <v>38584000</v>
      </c>
      <c r="AB190" s="18">
        <v>34822505</v>
      </c>
      <c r="AC190" s="18">
        <v>19316164</v>
      </c>
      <c r="AD190" s="18">
        <v>0</v>
      </c>
      <c r="AE190" s="18">
        <v>254878000</v>
      </c>
    </row>
    <row r="191" spans="1:31" ht="12.75" hidden="1">
      <c r="A191" s="57" t="s">
        <v>275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40000000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</row>
    <row r="192" spans="1:31" ht="12.75" hidden="1">
      <c r="A192" s="57" t="s">
        <v>276</v>
      </c>
      <c r="B192" s="18">
        <v>23340000</v>
      </c>
      <c r="C192" s="18">
        <v>26000000</v>
      </c>
      <c r="D192" s="18">
        <v>494035584</v>
      </c>
      <c r="E192" s="18">
        <v>235584378</v>
      </c>
      <c r="F192" s="18">
        <v>34242785</v>
      </c>
      <c r="G192" s="18">
        <v>155535927</v>
      </c>
      <c r="H192" s="18">
        <v>125074000</v>
      </c>
      <c r="I192" s="18">
        <v>2938872</v>
      </c>
      <c r="J192" s="18">
        <v>41323200</v>
      </c>
      <c r="K192" s="18">
        <v>342226949</v>
      </c>
      <c r="L192" s="18">
        <v>123976000</v>
      </c>
      <c r="M192" s="18">
        <v>34500000</v>
      </c>
      <c r="N192" s="18">
        <v>4205328</v>
      </c>
      <c r="O192" s="18">
        <v>17253976</v>
      </c>
      <c r="P192" s="18">
        <v>1318091760</v>
      </c>
      <c r="Q192" s="18">
        <v>21702507</v>
      </c>
      <c r="R192" s="18">
        <v>7982603</v>
      </c>
      <c r="S192" s="18">
        <v>195649170</v>
      </c>
      <c r="T192" s="18">
        <v>226523907</v>
      </c>
      <c r="U192" s="18">
        <v>94668100</v>
      </c>
      <c r="V192" s="18">
        <v>184121700</v>
      </c>
      <c r="W192" s="18">
        <v>184122261</v>
      </c>
      <c r="X192" s="18">
        <v>359871384</v>
      </c>
      <c r="Y192" s="18">
        <v>2033496</v>
      </c>
      <c r="Z192" s="18">
        <v>83365368</v>
      </c>
      <c r="AA192" s="18">
        <v>87218767</v>
      </c>
      <c r="AB192" s="18">
        <v>16414084</v>
      </c>
      <c r="AC192" s="18">
        <v>1020600</v>
      </c>
      <c r="AD192" s="18">
        <v>83300004</v>
      </c>
      <c r="AE192" s="18">
        <v>31532000</v>
      </c>
    </row>
    <row r="193" spans="1:31" ht="12.75" hidden="1">
      <c r="A193" s="57" t="s">
        <v>277</v>
      </c>
      <c r="B193" s="18">
        <v>11600000</v>
      </c>
      <c r="C193" s="18">
        <v>9660631</v>
      </c>
      <c r="D193" s="18">
        <v>14560699</v>
      </c>
      <c r="E193" s="18">
        <v>19504183</v>
      </c>
      <c r="F193" s="18">
        <v>2658776</v>
      </c>
      <c r="G193" s="18">
        <v>26406950</v>
      </c>
      <c r="H193" s="18">
        <v>2373000</v>
      </c>
      <c r="I193" s="18">
        <v>750000</v>
      </c>
      <c r="J193" s="18">
        <v>32010000</v>
      </c>
      <c r="K193" s="18">
        <v>15265946</v>
      </c>
      <c r="L193" s="18">
        <v>11507000</v>
      </c>
      <c r="M193" s="18">
        <v>1511984</v>
      </c>
      <c r="N193" s="18">
        <v>2605848</v>
      </c>
      <c r="O193" s="18">
        <v>4659998</v>
      </c>
      <c r="P193" s="18">
        <v>58403999</v>
      </c>
      <c r="Q193" s="18">
        <v>7479028</v>
      </c>
      <c r="R193" s="18">
        <v>21613000</v>
      </c>
      <c r="S193" s="18">
        <v>5625000</v>
      </c>
      <c r="T193" s="18">
        <v>7782751</v>
      </c>
      <c r="U193" s="18">
        <v>365000</v>
      </c>
      <c r="V193" s="18">
        <v>5010400</v>
      </c>
      <c r="W193" s="18">
        <v>13036516</v>
      </c>
      <c r="X193" s="18">
        <v>29029800</v>
      </c>
      <c r="Y193" s="18">
        <v>5230092</v>
      </c>
      <c r="Z193" s="18">
        <v>6633612</v>
      </c>
      <c r="AA193" s="18">
        <v>4600000</v>
      </c>
      <c r="AB193" s="18">
        <v>12702407</v>
      </c>
      <c r="AC193" s="18">
        <v>1221750</v>
      </c>
      <c r="AD193" s="18">
        <v>4000000</v>
      </c>
      <c r="AE193" s="18">
        <v>9750000</v>
      </c>
    </row>
  </sheetData>
  <sheetProtection password="F954" sheet="1" objects="1" scenarios="1"/>
  <mergeCells count="1">
    <mergeCell ref="A1:AE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93"/>
  <sheetViews>
    <sheetView showGridLines="0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1" bestFit="1" customWidth="1"/>
    <col min="2" max="71" width="9.7109375" style="1" customWidth="1"/>
    <col min="72" max="16384" width="9.140625" style="1" customWidth="1"/>
  </cols>
  <sheetData>
    <row r="1" spans="1:22" s="59" customFormat="1" ht="15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65"/>
      <c r="B2" s="60" t="s">
        <v>546</v>
      </c>
      <c r="C2" s="60" t="s">
        <v>547</v>
      </c>
      <c r="D2" s="60" t="s">
        <v>548</v>
      </c>
      <c r="E2" s="60" t="s">
        <v>549</v>
      </c>
      <c r="F2" s="60" t="s">
        <v>550</v>
      </c>
      <c r="G2" s="60" t="s">
        <v>551</v>
      </c>
      <c r="H2" s="60" t="s">
        <v>552</v>
      </c>
      <c r="I2" s="60" t="s">
        <v>553</v>
      </c>
      <c r="J2" s="60" t="s">
        <v>554</v>
      </c>
      <c r="K2" s="60" t="s">
        <v>555</v>
      </c>
      <c r="L2" s="60" t="s">
        <v>556</v>
      </c>
      <c r="M2" s="60" t="s">
        <v>557</v>
      </c>
      <c r="N2" s="60" t="s">
        <v>558</v>
      </c>
      <c r="O2" s="60" t="s">
        <v>559</v>
      </c>
      <c r="P2" s="60" t="s">
        <v>560</v>
      </c>
      <c r="Q2" s="60" t="s">
        <v>561</v>
      </c>
      <c r="R2" s="60" t="s">
        <v>562</v>
      </c>
      <c r="S2" s="60" t="s">
        <v>563</v>
      </c>
      <c r="T2" s="60" t="s">
        <v>564</v>
      </c>
      <c r="U2" s="60" t="s">
        <v>565</v>
      </c>
      <c r="V2" s="60" t="s">
        <v>566</v>
      </c>
    </row>
    <row r="3" spans="1:22" ht="12.75">
      <c r="A3" s="66"/>
      <c r="B3" s="2" t="s">
        <v>567</v>
      </c>
      <c r="C3" s="2" t="s">
        <v>568</v>
      </c>
      <c r="D3" s="2" t="s">
        <v>569</v>
      </c>
      <c r="E3" s="2" t="s">
        <v>570</v>
      </c>
      <c r="F3" s="2" t="s">
        <v>571</v>
      </c>
      <c r="G3" s="2" t="s">
        <v>572</v>
      </c>
      <c r="H3" s="2" t="s">
        <v>573</v>
      </c>
      <c r="I3" s="2" t="s">
        <v>574</v>
      </c>
      <c r="J3" s="2" t="s">
        <v>575</v>
      </c>
      <c r="K3" s="2" t="s">
        <v>71</v>
      </c>
      <c r="L3" s="2" t="s">
        <v>576</v>
      </c>
      <c r="M3" s="2" t="s">
        <v>577</v>
      </c>
      <c r="N3" s="2" t="s">
        <v>578</v>
      </c>
      <c r="O3" s="2" t="s">
        <v>579</v>
      </c>
      <c r="P3" s="2" t="s">
        <v>580</v>
      </c>
      <c r="Q3" s="2" t="s">
        <v>581</v>
      </c>
      <c r="R3" s="2" t="s">
        <v>582</v>
      </c>
      <c r="S3" s="2" t="s">
        <v>583</v>
      </c>
      <c r="T3" s="2" t="s">
        <v>584</v>
      </c>
      <c r="U3" s="2" t="s">
        <v>585</v>
      </c>
      <c r="V3" s="2" t="s">
        <v>586</v>
      </c>
    </row>
    <row r="4" spans="1:22" ht="25.5">
      <c r="A4" s="67" t="s">
        <v>110</v>
      </c>
      <c r="B4" s="2" t="s">
        <v>587</v>
      </c>
      <c r="C4" s="2" t="s">
        <v>93</v>
      </c>
      <c r="D4" s="2" t="s">
        <v>93</v>
      </c>
      <c r="E4" s="2" t="s">
        <v>588</v>
      </c>
      <c r="F4" s="2" t="s">
        <v>93</v>
      </c>
      <c r="G4" s="2" t="s">
        <v>93</v>
      </c>
      <c r="H4" s="2" t="s">
        <v>589</v>
      </c>
      <c r="I4" s="2" t="s">
        <v>590</v>
      </c>
      <c r="J4" s="2" t="s">
        <v>591</v>
      </c>
      <c r="K4" s="2" t="s">
        <v>592</v>
      </c>
      <c r="L4" s="2" t="s">
        <v>593</v>
      </c>
      <c r="M4" s="2" t="s">
        <v>93</v>
      </c>
      <c r="N4" s="2" t="s">
        <v>594</v>
      </c>
      <c r="O4" s="2" t="s">
        <v>595</v>
      </c>
      <c r="P4" s="2" t="s">
        <v>99</v>
      </c>
      <c r="Q4" s="2" t="s">
        <v>596</v>
      </c>
      <c r="R4" s="2" t="s">
        <v>99</v>
      </c>
      <c r="S4" s="2" t="s">
        <v>95</v>
      </c>
      <c r="T4" s="2" t="s">
        <v>95</v>
      </c>
      <c r="U4" s="2" t="s">
        <v>93</v>
      </c>
      <c r="V4" s="2" t="s">
        <v>99</v>
      </c>
    </row>
    <row r="5" spans="1:22" ht="12.75">
      <c r="A5" s="68" t="s">
        <v>111</v>
      </c>
      <c r="B5" s="4">
        <v>336127576</v>
      </c>
      <c r="C5" s="4">
        <v>544172190</v>
      </c>
      <c r="D5" s="4">
        <v>362117998</v>
      </c>
      <c r="E5" s="4">
        <v>279493890</v>
      </c>
      <c r="F5" s="4">
        <v>596468940</v>
      </c>
      <c r="G5" s="4">
        <v>166812509</v>
      </c>
      <c r="H5" s="4">
        <v>1620570015</v>
      </c>
      <c r="I5" s="4">
        <v>402662150</v>
      </c>
      <c r="J5" s="4">
        <v>364645536</v>
      </c>
      <c r="K5" s="4">
        <v>2626610106</v>
      </c>
      <c r="L5" s="4">
        <v>1362930807</v>
      </c>
      <c r="M5" s="4">
        <v>199851454</v>
      </c>
      <c r="N5" s="4">
        <v>488837077</v>
      </c>
      <c r="O5" s="4">
        <v>403292000</v>
      </c>
      <c r="P5" s="4">
        <v>351437158</v>
      </c>
      <c r="Q5" s="4">
        <v>454114201</v>
      </c>
      <c r="R5" s="4">
        <v>2157452148</v>
      </c>
      <c r="S5" s="4">
        <v>244714616</v>
      </c>
      <c r="T5" s="4">
        <v>673686804</v>
      </c>
      <c r="U5" s="4">
        <v>925818000</v>
      </c>
      <c r="V5" s="4">
        <v>228185180</v>
      </c>
    </row>
    <row r="6" spans="1:22" ht="12.75">
      <c r="A6" s="67" t="s">
        <v>112</v>
      </c>
      <c r="B6" s="6">
        <v>382938714</v>
      </c>
      <c r="C6" s="6">
        <v>652911358</v>
      </c>
      <c r="D6" s="6">
        <v>423173551</v>
      </c>
      <c r="E6" s="6">
        <v>289263806</v>
      </c>
      <c r="F6" s="6">
        <v>777528574</v>
      </c>
      <c r="G6" s="6">
        <v>210606278</v>
      </c>
      <c r="H6" s="6">
        <v>1605178416</v>
      </c>
      <c r="I6" s="6">
        <v>439181248</v>
      </c>
      <c r="J6" s="6">
        <v>387762696</v>
      </c>
      <c r="K6" s="6">
        <v>2381789401</v>
      </c>
      <c r="L6" s="6">
        <v>1402830102</v>
      </c>
      <c r="M6" s="6">
        <v>251642520</v>
      </c>
      <c r="N6" s="6">
        <v>629943579</v>
      </c>
      <c r="O6" s="6">
        <v>545858532</v>
      </c>
      <c r="P6" s="6">
        <v>452249827</v>
      </c>
      <c r="Q6" s="6">
        <v>483121789</v>
      </c>
      <c r="R6" s="6">
        <v>2181544665</v>
      </c>
      <c r="S6" s="6">
        <v>286305646</v>
      </c>
      <c r="T6" s="6">
        <v>582320987</v>
      </c>
      <c r="U6" s="6">
        <v>858560000</v>
      </c>
      <c r="V6" s="6">
        <v>215234961</v>
      </c>
    </row>
    <row r="7" spans="1:22" ht="12.75">
      <c r="A7" s="67" t="s">
        <v>113</v>
      </c>
      <c r="B7" s="6">
        <f>+B5-B6</f>
        <v>-46811138</v>
      </c>
      <c r="C7" s="6">
        <f aca="true" t="shared" si="0" ref="C7:V7">+C5-C6</f>
        <v>-108739168</v>
      </c>
      <c r="D7" s="6">
        <f t="shared" si="0"/>
        <v>-61055553</v>
      </c>
      <c r="E7" s="6">
        <f t="shared" si="0"/>
        <v>-9769916</v>
      </c>
      <c r="F7" s="6">
        <f t="shared" si="0"/>
        <v>-181059634</v>
      </c>
      <c r="G7" s="6">
        <f t="shared" si="0"/>
        <v>-43793769</v>
      </c>
      <c r="H7" s="6">
        <f t="shared" si="0"/>
        <v>15391599</v>
      </c>
      <c r="I7" s="6">
        <f t="shared" si="0"/>
        <v>-36519098</v>
      </c>
      <c r="J7" s="6">
        <f t="shared" si="0"/>
        <v>-23117160</v>
      </c>
      <c r="K7" s="6">
        <f t="shared" si="0"/>
        <v>244820705</v>
      </c>
      <c r="L7" s="6">
        <f t="shared" si="0"/>
        <v>-39899295</v>
      </c>
      <c r="M7" s="6">
        <f t="shared" si="0"/>
        <v>-51791066</v>
      </c>
      <c r="N7" s="6">
        <f t="shared" si="0"/>
        <v>-141106502</v>
      </c>
      <c r="O7" s="6">
        <f t="shared" si="0"/>
        <v>-142566532</v>
      </c>
      <c r="P7" s="6">
        <f t="shared" si="0"/>
        <v>-100812669</v>
      </c>
      <c r="Q7" s="6">
        <f t="shared" si="0"/>
        <v>-29007588</v>
      </c>
      <c r="R7" s="6">
        <f t="shared" si="0"/>
        <v>-24092517</v>
      </c>
      <c r="S7" s="6">
        <f t="shared" si="0"/>
        <v>-41591030</v>
      </c>
      <c r="T7" s="6">
        <f t="shared" si="0"/>
        <v>91365817</v>
      </c>
      <c r="U7" s="6">
        <f t="shared" si="0"/>
        <v>67258000</v>
      </c>
      <c r="V7" s="6">
        <f t="shared" si="0"/>
        <v>12950219</v>
      </c>
    </row>
    <row r="8" spans="1:22" ht="12.75">
      <c r="A8" s="67" t="s">
        <v>114</v>
      </c>
      <c r="B8" s="6">
        <v>4016960</v>
      </c>
      <c r="C8" s="6">
        <v>-68926552</v>
      </c>
      <c r="D8" s="6">
        <v>25201611</v>
      </c>
      <c r="E8" s="6">
        <v>39583500</v>
      </c>
      <c r="F8" s="6">
        <v>-151014796</v>
      </c>
      <c r="G8" s="6">
        <v>1942175</v>
      </c>
      <c r="H8" s="6">
        <v>119684161</v>
      </c>
      <c r="I8" s="6">
        <v>48869852</v>
      </c>
      <c r="J8" s="6">
        <v>41887120</v>
      </c>
      <c r="K8" s="6">
        <v>-56974474</v>
      </c>
      <c r="L8" s="6">
        <v>72175563</v>
      </c>
      <c r="M8" s="6">
        <v>17713044</v>
      </c>
      <c r="N8" s="6">
        <v>99997</v>
      </c>
      <c r="O8" s="6">
        <v>142709998</v>
      </c>
      <c r="P8" s="6">
        <v>247652661</v>
      </c>
      <c r="Q8" s="6">
        <v>70386356</v>
      </c>
      <c r="R8" s="6">
        <v>274737300</v>
      </c>
      <c r="S8" s="6">
        <v>3026488</v>
      </c>
      <c r="T8" s="6">
        <v>121541803</v>
      </c>
      <c r="U8" s="6">
        <v>174179146</v>
      </c>
      <c r="V8" s="6">
        <v>17997616</v>
      </c>
    </row>
    <row r="9" spans="1:22" ht="12.75">
      <c r="A9" s="67" t="s">
        <v>115</v>
      </c>
      <c r="B9" s="6">
        <v>2560068</v>
      </c>
      <c r="C9" s="6">
        <v>-57791477</v>
      </c>
      <c r="D9" s="6">
        <v>-7989390</v>
      </c>
      <c r="E9" s="6">
        <v>-4694950</v>
      </c>
      <c r="F9" s="6">
        <v>-187896094</v>
      </c>
      <c r="G9" s="6">
        <v>823177</v>
      </c>
      <c r="H9" s="6">
        <v>104850273</v>
      </c>
      <c r="I9" s="6">
        <v>-9539148</v>
      </c>
      <c r="J9" s="6">
        <v>18387120</v>
      </c>
      <c r="K9" s="6">
        <v>5100281</v>
      </c>
      <c r="L9" s="6">
        <v>-6424549</v>
      </c>
      <c r="M9" s="6">
        <v>17213044</v>
      </c>
      <c r="N9" s="6">
        <v>-3</v>
      </c>
      <c r="O9" s="6">
        <v>90132998</v>
      </c>
      <c r="P9" s="6">
        <v>-154130176</v>
      </c>
      <c r="Q9" s="6">
        <v>65386356</v>
      </c>
      <c r="R9" s="6">
        <v>120951347</v>
      </c>
      <c r="S9" s="6">
        <v>3318587</v>
      </c>
      <c r="T9" s="6">
        <v>121377374</v>
      </c>
      <c r="U9" s="6">
        <v>1179146</v>
      </c>
      <c r="V9" s="6">
        <v>-5356384</v>
      </c>
    </row>
    <row r="10" spans="1:22" ht="12.75">
      <c r="A10" s="67" t="s">
        <v>116</v>
      </c>
      <c r="B10" s="6">
        <f>IF((B142+B143)=0,0,(B144-(B149-(((B146+B147+B148)*(B141/(B142+B143)))-B145))))</f>
        <v>3279602.360233389</v>
      </c>
      <c r="C10" s="6">
        <f aca="true" t="shared" si="1" ref="C10:V10">IF((C142+C143)=0,0,(C144-(C149-(((C146+C147+C148)*(C141/(C142+C143)))-C145))))</f>
        <v>25482168.240439266</v>
      </c>
      <c r="D10" s="6">
        <f t="shared" si="1"/>
        <v>39960851.12817009</v>
      </c>
      <c r="E10" s="6">
        <f t="shared" si="1"/>
        <v>118067289.16905531</v>
      </c>
      <c r="F10" s="6">
        <f t="shared" si="1"/>
        <v>123662901.32106203</v>
      </c>
      <c r="G10" s="6">
        <f t="shared" si="1"/>
        <v>-182502.50376444682</v>
      </c>
      <c r="H10" s="6">
        <f t="shared" si="1"/>
        <v>-27369592.29109353</v>
      </c>
      <c r="I10" s="6">
        <f t="shared" si="1"/>
        <v>68409000</v>
      </c>
      <c r="J10" s="6">
        <f t="shared" si="1"/>
        <v>113129110.67581086</v>
      </c>
      <c r="K10" s="6">
        <f t="shared" si="1"/>
        <v>17965804.945231915</v>
      </c>
      <c r="L10" s="6">
        <f t="shared" si="1"/>
        <v>216640404.06556433</v>
      </c>
      <c r="M10" s="6">
        <f t="shared" si="1"/>
        <v>-9018695.824526936</v>
      </c>
      <c r="N10" s="6">
        <f t="shared" si="1"/>
        <v>7471877.299248934</v>
      </c>
      <c r="O10" s="6">
        <f t="shared" si="1"/>
        <v>20689203.129392833</v>
      </c>
      <c r="P10" s="6">
        <f t="shared" si="1"/>
        <v>242869938.67502165</v>
      </c>
      <c r="Q10" s="6">
        <f t="shared" si="1"/>
        <v>-14459294.419783741</v>
      </c>
      <c r="R10" s="6">
        <f t="shared" si="1"/>
        <v>56731140.403601885</v>
      </c>
      <c r="S10" s="6">
        <f t="shared" si="1"/>
        <v>8341041.562193535</v>
      </c>
      <c r="T10" s="6">
        <f t="shared" si="1"/>
        <v>23395968.76636353</v>
      </c>
      <c r="U10" s="6">
        <f t="shared" si="1"/>
        <v>151905086.20284683</v>
      </c>
      <c r="V10" s="6">
        <f t="shared" si="1"/>
        <v>576000</v>
      </c>
    </row>
    <row r="11" spans="1:22" ht="12.75">
      <c r="A11" s="67" t="s">
        <v>117</v>
      </c>
      <c r="B11" s="8">
        <f>IF(((B150+B151+(B152*B153/100))/12)=0,0,B8/((B150+B151+(B152*B153/100))/12))</f>
        <v>0.1805851446726191</v>
      </c>
      <c r="C11" s="8">
        <f aca="true" t="shared" si="2" ref="C11:V11">IF(((C150+C151+(C152*C153/100))/12)=0,0,C8/((C150+C151+(C152*C153/100))/12))</f>
        <v>-1.5160452671517086</v>
      </c>
      <c r="D11" s="8">
        <f t="shared" si="2"/>
        <v>0.9648466007381526</v>
      </c>
      <c r="E11" s="8">
        <f t="shared" si="2"/>
        <v>2.053166181585506</v>
      </c>
      <c r="F11" s="8">
        <f t="shared" si="2"/>
        <v>-2.933573505617567</v>
      </c>
      <c r="G11" s="8">
        <f t="shared" si="2"/>
        <v>0.14288647465094093</v>
      </c>
      <c r="H11" s="8">
        <f t="shared" si="2"/>
        <v>1.1061263904017897</v>
      </c>
      <c r="I11" s="8">
        <f t="shared" si="2"/>
        <v>1.4836852119885042</v>
      </c>
      <c r="J11" s="8">
        <f t="shared" si="2"/>
        <v>1.5291125594514257</v>
      </c>
      <c r="K11" s="8">
        <f t="shared" si="2"/>
        <v>-0.33689830598916454</v>
      </c>
      <c r="L11" s="8">
        <f t="shared" si="2"/>
        <v>0.814218616482814</v>
      </c>
      <c r="M11" s="8">
        <f t="shared" si="2"/>
        <v>1.2089092163269395</v>
      </c>
      <c r="N11" s="8">
        <f t="shared" si="2"/>
        <v>0.0029282280276528073</v>
      </c>
      <c r="O11" s="8">
        <f t="shared" si="2"/>
        <v>5.618532662464365</v>
      </c>
      <c r="P11" s="8">
        <f t="shared" si="2"/>
        <v>7.154047279198546</v>
      </c>
      <c r="Q11" s="8">
        <f t="shared" si="2"/>
        <v>2.101553674362122</v>
      </c>
      <c r="R11" s="8">
        <f t="shared" si="2"/>
        <v>1.8055385628985776</v>
      </c>
      <c r="S11" s="8">
        <f t="shared" si="2"/>
        <v>0.15793692557434444</v>
      </c>
      <c r="T11" s="8">
        <f t="shared" si="2"/>
        <v>3.3142923508747972</v>
      </c>
      <c r="U11" s="8">
        <f t="shared" si="2"/>
        <v>2.8504107324867083</v>
      </c>
      <c r="V11" s="8">
        <f t="shared" si="2"/>
        <v>1.3317526459757243</v>
      </c>
    </row>
    <row r="12" spans="1:22" ht="12.75">
      <c r="A12" s="68" t="s">
        <v>118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67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2.75">
      <c r="A14" s="69" t="s">
        <v>120</v>
      </c>
      <c r="B14" s="14">
        <f>IF(B154=0,0,(B5-B154)*100/B154)</f>
        <v>13.37516728295513</v>
      </c>
      <c r="C14" s="14">
        <f aca="true" t="shared" si="3" ref="C14:V14">IF(C154=0,0,(C5-C154)*100/C154)</f>
        <v>15.646478886191073</v>
      </c>
      <c r="D14" s="14">
        <f t="shared" si="3"/>
        <v>5.693621847343837</v>
      </c>
      <c r="E14" s="14">
        <f t="shared" si="3"/>
        <v>18.586920459255815</v>
      </c>
      <c r="F14" s="14">
        <f t="shared" si="3"/>
        <v>21.67477102277754</v>
      </c>
      <c r="G14" s="14">
        <f t="shared" si="3"/>
        <v>11.905558710471286</v>
      </c>
      <c r="H14" s="14">
        <f t="shared" si="3"/>
        <v>1.730872847491116</v>
      </c>
      <c r="I14" s="14">
        <f t="shared" si="3"/>
        <v>3.9828074206131427</v>
      </c>
      <c r="J14" s="14">
        <f t="shared" si="3"/>
        <v>2.5698138599637987</v>
      </c>
      <c r="K14" s="14">
        <f t="shared" si="3"/>
        <v>36.692644086230985</v>
      </c>
      <c r="L14" s="14">
        <f t="shared" si="3"/>
        <v>4.583118151084273</v>
      </c>
      <c r="M14" s="14">
        <f t="shared" si="3"/>
        <v>4.216107163477844</v>
      </c>
      <c r="N14" s="14">
        <f t="shared" si="3"/>
        <v>34.688184793250414</v>
      </c>
      <c r="O14" s="14">
        <f t="shared" si="3"/>
        <v>9.650327223947963</v>
      </c>
      <c r="P14" s="14">
        <f t="shared" si="3"/>
        <v>2.2490545726447237</v>
      </c>
      <c r="Q14" s="14">
        <f t="shared" si="3"/>
        <v>18.766717425972562</v>
      </c>
      <c r="R14" s="14">
        <f t="shared" si="3"/>
        <v>24.841626017100197</v>
      </c>
      <c r="S14" s="14">
        <f t="shared" si="3"/>
        <v>10.736470019794172</v>
      </c>
      <c r="T14" s="14">
        <f t="shared" si="3"/>
        <v>16.62112785257283</v>
      </c>
      <c r="U14" s="14">
        <f t="shared" si="3"/>
        <v>20.964087769772892</v>
      </c>
      <c r="V14" s="14">
        <f t="shared" si="3"/>
        <v>9.595113411893447</v>
      </c>
    </row>
    <row r="15" spans="1:22" ht="12.75">
      <c r="A15" s="70" t="s">
        <v>121</v>
      </c>
      <c r="B15" s="16">
        <f>IF(B156=0,0,(B155-B156)*100/B156)</f>
        <v>15.733845830214594</v>
      </c>
      <c r="C15" s="16">
        <f aca="true" t="shared" si="4" ref="C15:V15">IF(C156=0,0,(C155-C156)*100/C156)</f>
        <v>9.667460088118624</v>
      </c>
      <c r="D15" s="16">
        <f t="shared" si="4"/>
        <v>31.220676841346833</v>
      </c>
      <c r="E15" s="16">
        <f t="shared" si="4"/>
        <v>7.199381818181818</v>
      </c>
      <c r="F15" s="16">
        <f t="shared" si="4"/>
        <v>20.455395437262357</v>
      </c>
      <c r="G15" s="16">
        <f t="shared" si="4"/>
        <v>-34.53476297568948</v>
      </c>
      <c r="H15" s="16">
        <f t="shared" si="4"/>
        <v>-11.77176576734454</v>
      </c>
      <c r="I15" s="16">
        <f t="shared" si="4"/>
        <v>0</v>
      </c>
      <c r="J15" s="16">
        <f t="shared" si="4"/>
        <v>-16.813604649221656</v>
      </c>
      <c r="K15" s="16">
        <f t="shared" si="4"/>
        <v>21.5271286065109</v>
      </c>
      <c r="L15" s="16">
        <f t="shared" si="4"/>
        <v>10.415941827157198</v>
      </c>
      <c r="M15" s="16">
        <f t="shared" si="4"/>
        <v>-2.9531159598963</v>
      </c>
      <c r="N15" s="16">
        <f t="shared" si="4"/>
        <v>762.4800327498207</v>
      </c>
      <c r="O15" s="16">
        <f t="shared" si="4"/>
        <v>82.16263480034975</v>
      </c>
      <c r="P15" s="16">
        <f t="shared" si="4"/>
        <v>0</v>
      </c>
      <c r="Q15" s="16">
        <f t="shared" si="4"/>
        <v>65.70185027903706</v>
      </c>
      <c r="R15" s="16">
        <f t="shared" si="4"/>
        <v>15.342017209561204</v>
      </c>
      <c r="S15" s="16">
        <f t="shared" si="4"/>
        <v>7.151940189434223</v>
      </c>
      <c r="T15" s="16">
        <f t="shared" si="4"/>
        <v>7.999999070600966</v>
      </c>
      <c r="U15" s="16">
        <f t="shared" si="4"/>
        <v>85.61847263772937</v>
      </c>
      <c r="V15" s="16">
        <f t="shared" si="4"/>
        <v>0</v>
      </c>
    </row>
    <row r="16" spans="1:22" ht="12.75">
      <c r="A16" s="70" t="s">
        <v>122</v>
      </c>
      <c r="B16" s="16">
        <f>IF(B158=0,0,(B157-B158)*100/B158)</f>
        <v>6.359815734457833</v>
      </c>
      <c r="C16" s="16">
        <f aca="true" t="shared" si="5" ref="C16:V16">IF(C158=0,0,(C157-C158)*100/C158)</f>
        <v>12.716716835535752</v>
      </c>
      <c r="D16" s="16">
        <f t="shared" si="5"/>
        <v>6.363366030755607</v>
      </c>
      <c r="E16" s="16">
        <f t="shared" si="5"/>
        <v>30.45657730886822</v>
      </c>
      <c r="F16" s="16">
        <f t="shared" si="5"/>
        <v>41.79186653449365</v>
      </c>
      <c r="G16" s="16">
        <f t="shared" si="5"/>
        <v>16.56116880414865</v>
      </c>
      <c r="H16" s="16">
        <f t="shared" si="5"/>
        <v>5.534431445385744</v>
      </c>
      <c r="I16" s="16">
        <f t="shared" si="5"/>
        <v>0</v>
      </c>
      <c r="J16" s="16">
        <f t="shared" si="5"/>
        <v>27.314788175932804</v>
      </c>
      <c r="K16" s="16">
        <f t="shared" si="5"/>
        <v>63.267184627934014</v>
      </c>
      <c r="L16" s="16">
        <f t="shared" si="5"/>
        <v>10.667519514816275</v>
      </c>
      <c r="M16" s="16">
        <f t="shared" si="5"/>
        <v>-1.228171310950874</v>
      </c>
      <c r="N16" s="16">
        <f t="shared" si="5"/>
        <v>0</v>
      </c>
      <c r="O16" s="16">
        <f t="shared" si="5"/>
        <v>0</v>
      </c>
      <c r="P16" s="16">
        <f t="shared" si="5"/>
        <v>0</v>
      </c>
      <c r="Q16" s="16">
        <f t="shared" si="5"/>
        <v>8.101303422958482</v>
      </c>
      <c r="R16" s="16">
        <f t="shared" si="5"/>
        <v>12.369575397781823</v>
      </c>
      <c r="S16" s="16">
        <f t="shared" si="5"/>
        <v>6.362587744686863</v>
      </c>
      <c r="T16" s="16">
        <f t="shared" si="5"/>
        <v>17.016051433158502</v>
      </c>
      <c r="U16" s="16">
        <f t="shared" si="5"/>
        <v>0</v>
      </c>
      <c r="V16" s="16">
        <f t="shared" si="5"/>
        <v>0</v>
      </c>
    </row>
    <row r="17" spans="1:22" ht="12.75">
      <c r="A17" s="70" t="s">
        <v>123</v>
      </c>
      <c r="B17" s="16">
        <f>IF(B160=0,0,(B159-B160)*100/B160)</f>
        <v>6.356942370319725</v>
      </c>
      <c r="C17" s="16">
        <f aca="true" t="shared" si="6" ref="C17:V17">IF(C160=0,0,(C159-C160)*100/C160)</f>
        <v>112.74945218076267</v>
      </c>
      <c r="D17" s="16">
        <f t="shared" si="6"/>
        <v>-4.9028946699047715</v>
      </c>
      <c r="E17" s="16">
        <f t="shared" si="6"/>
        <v>163.96467567357402</v>
      </c>
      <c r="F17" s="16">
        <f t="shared" si="6"/>
        <v>-2.000095661343227</v>
      </c>
      <c r="G17" s="16">
        <f t="shared" si="6"/>
        <v>-5.370682001614205</v>
      </c>
      <c r="H17" s="16">
        <f t="shared" si="6"/>
        <v>17.22207342383278</v>
      </c>
      <c r="I17" s="16">
        <f t="shared" si="6"/>
        <v>0</v>
      </c>
      <c r="J17" s="16">
        <f t="shared" si="6"/>
        <v>-32.1694317024606</v>
      </c>
      <c r="K17" s="16">
        <f t="shared" si="6"/>
        <v>13.491150334930154</v>
      </c>
      <c r="L17" s="16">
        <f t="shared" si="6"/>
        <v>17.698991905072248</v>
      </c>
      <c r="M17" s="16">
        <f t="shared" si="6"/>
        <v>-1.7231816772085777</v>
      </c>
      <c r="N17" s="16">
        <f t="shared" si="6"/>
        <v>4.559061585927796</v>
      </c>
      <c r="O17" s="16">
        <f t="shared" si="6"/>
        <v>4.686464040199602</v>
      </c>
      <c r="P17" s="16">
        <f t="shared" si="6"/>
        <v>0</v>
      </c>
      <c r="Q17" s="16">
        <f t="shared" si="6"/>
        <v>14.48415771547297</v>
      </c>
      <c r="R17" s="16">
        <f t="shared" si="6"/>
        <v>42.61119056018039</v>
      </c>
      <c r="S17" s="16">
        <f t="shared" si="6"/>
        <v>0.8141242133371145</v>
      </c>
      <c r="T17" s="16">
        <f t="shared" si="6"/>
        <v>-11.206062587947912</v>
      </c>
      <c r="U17" s="16">
        <f t="shared" si="6"/>
        <v>12.000105657985102</v>
      </c>
      <c r="V17" s="16">
        <f t="shared" si="6"/>
        <v>0</v>
      </c>
    </row>
    <row r="18" spans="1:22" ht="12.75">
      <c r="A18" s="70" t="s">
        <v>124</v>
      </c>
      <c r="B18" s="16">
        <f>IF(B162=0,0,(B161-B162)*100/B162)</f>
        <v>11.17112535101207</v>
      </c>
      <c r="C18" s="16">
        <f aca="true" t="shared" si="7" ref="C18:V18">IF(C162=0,0,(C161-C162)*100/C162)</f>
        <v>22.04700730468281</v>
      </c>
      <c r="D18" s="16">
        <f t="shared" si="7"/>
        <v>7.46551408561166</v>
      </c>
      <c r="E18" s="16">
        <f t="shared" si="7"/>
        <v>36.751262776008026</v>
      </c>
      <c r="F18" s="16">
        <f t="shared" si="7"/>
        <v>28.81136176613477</v>
      </c>
      <c r="G18" s="16">
        <f t="shared" si="7"/>
        <v>1.1648424346638342</v>
      </c>
      <c r="H18" s="16">
        <f t="shared" si="7"/>
        <v>4.380711964804312</v>
      </c>
      <c r="I18" s="16">
        <f t="shared" si="7"/>
        <v>36.666666666666664</v>
      </c>
      <c r="J18" s="16">
        <f t="shared" si="7"/>
        <v>-4.551289186075259</v>
      </c>
      <c r="K18" s="16">
        <f t="shared" si="7"/>
        <v>39.3987506309951</v>
      </c>
      <c r="L18" s="16">
        <f t="shared" si="7"/>
        <v>11.105247348751492</v>
      </c>
      <c r="M18" s="16">
        <f t="shared" si="7"/>
        <v>-1.1705525388658133</v>
      </c>
      <c r="N18" s="16">
        <f t="shared" si="7"/>
        <v>127.4088825801961</v>
      </c>
      <c r="O18" s="16">
        <f t="shared" si="7"/>
        <v>14.27610616279564</v>
      </c>
      <c r="P18" s="16">
        <f t="shared" si="7"/>
        <v>0</v>
      </c>
      <c r="Q18" s="16">
        <f t="shared" si="7"/>
        <v>18.117837847394412</v>
      </c>
      <c r="R18" s="16">
        <f t="shared" si="7"/>
        <v>13.646310737868433</v>
      </c>
      <c r="S18" s="16">
        <f t="shared" si="7"/>
        <v>5.5425463125903205</v>
      </c>
      <c r="T18" s="16">
        <f t="shared" si="7"/>
        <v>9.443014894570922</v>
      </c>
      <c r="U18" s="16">
        <f t="shared" si="7"/>
        <v>56.79355649652054</v>
      </c>
      <c r="V18" s="16">
        <f t="shared" si="7"/>
        <v>0</v>
      </c>
    </row>
    <row r="19" spans="1:22" ht="12.75">
      <c r="A19" s="70" t="s">
        <v>125</v>
      </c>
      <c r="B19" s="16">
        <f>IF(B164=0,0,(B163-B164)*100/B164)</f>
        <v>14.147948286623237</v>
      </c>
      <c r="C19" s="16">
        <f aca="true" t="shared" si="8" ref="C19:V19">IF(C164=0,0,(C163-C164)*100/C164)</f>
        <v>0.06359579978837167</v>
      </c>
      <c r="D19" s="16">
        <f t="shared" si="8"/>
        <v>21.97661805471857</v>
      </c>
      <c r="E19" s="16">
        <f t="shared" si="8"/>
        <v>2.466030113845024</v>
      </c>
      <c r="F19" s="16">
        <f t="shared" si="8"/>
        <v>-2.3892086099724166</v>
      </c>
      <c r="G19" s="16">
        <f t="shared" si="8"/>
        <v>7.371845340708886</v>
      </c>
      <c r="H19" s="16">
        <f t="shared" si="8"/>
        <v>-0.6365175769714272</v>
      </c>
      <c r="I19" s="16">
        <f t="shared" si="8"/>
        <v>4.083230962253229</v>
      </c>
      <c r="J19" s="16">
        <f t="shared" si="8"/>
        <v>13.298527790388482</v>
      </c>
      <c r="K19" s="16">
        <f t="shared" si="8"/>
        <v>9.048377866224843</v>
      </c>
      <c r="L19" s="16">
        <f t="shared" si="8"/>
        <v>-33.39542924496364</v>
      </c>
      <c r="M19" s="16">
        <f t="shared" si="8"/>
        <v>12.720625490964</v>
      </c>
      <c r="N19" s="16">
        <f t="shared" si="8"/>
        <v>10.075806107196241</v>
      </c>
      <c r="O19" s="16">
        <f t="shared" si="8"/>
        <v>12.83560665282907</v>
      </c>
      <c r="P19" s="16">
        <f t="shared" si="8"/>
        <v>3.2105763063107515</v>
      </c>
      <c r="Q19" s="16">
        <f t="shared" si="8"/>
        <v>14.82952384976129</v>
      </c>
      <c r="R19" s="16">
        <f t="shared" si="8"/>
        <v>44.67787995579465</v>
      </c>
      <c r="S19" s="16">
        <f t="shared" si="8"/>
        <v>11.213521014449867</v>
      </c>
      <c r="T19" s="16">
        <f t="shared" si="8"/>
        <v>19.829289431597356</v>
      </c>
      <c r="U19" s="16">
        <f t="shared" si="8"/>
        <v>12.447730302392479</v>
      </c>
      <c r="V19" s="16">
        <f t="shared" si="8"/>
        <v>9.735691101963267</v>
      </c>
    </row>
    <row r="20" spans="1:22" ht="12.75">
      <c r="A20" s="70" t="s">
        <v>126</v>
      </c>
      <c r="B20" s="16">
        <f>IF(B166=0,0,(B165-B166)*100/B166)</f>
        <v>0</v>
      </c>
      <c r="C20" s="16">
        <f aca="true" t="shared" si="9" ref="C20:V20">IF(C166=0,0,(C165-C166)*100/C166)</f>
        <v>7.848423409899297</v>
      </c>
      <c r="D20" s="16">
        <f t="shared" si="9"/>
        <v>5.297498874815148</v>
      </c>
      <c r="E20" s="16">
        <f t="shared" si="9"/>
        <v>32.923458540042525</v>
      </c>
      <c r="F20" s="16">
        <f t="shared" si="9"/>
        <v>0</v>
      </c>
      <c r="G20" s="16">
        <f t="shared" si="9"/>
        <v>0</v>
      </c>
      <c r="H20" s="16">
        <f t="shared" si="9"/>
        <v>17.841768713169223</v>
      </c>
      <c r="I20" s="16">
        <f t="shared" si="9"/>
        <v>0</v>
      </c>
      <c r="J20" s="16">
        <f t="shared" si="9"/>
        <v>0</v>
      </c>
      <c r="K20" s="16">
        <f t="shared" si="9"/>
        <v>15.578305054882627</v>
      </c>
      <c r="L20" s="16">
        <f t="shared" si="9"/>
        <v>144.72507946134948</v>
      </c>
      <c r="M20" s="16">
        <f t="shared" si="9"/>
        <v>3.0350510677808726</v>
      </c>
      <c r="N20" s="16">
        <f t="shared" si="9"/>
        <v>8.499368345064068</v>
      </c>
      <c r="O20" s="16">
        <f t="shared" si="9"/>
        <v>7.958582692125012</v>
      </c>
      <c r="P20" s="16">
        <f t="shared" si="9"/>
        <v>0</v>
      </c>
      <c r="Q20" s="16">
        <f t="shared" si="9"/>
        <v>1.3977045474306582</v>
      </c>
      <c r="R20" s="16">
        <f t="shared" si="9"/>
        <v>-20.46852693678433</v>
      </c>
      <c r="S20" s="16">
        <f t="shared" si="9"/>
        <v>109.21609202953296</v>
      </c>
      <c r="T20" s="16">
        <f t="shared" si="9"/>
        <v>74.38765326007015</v>
      </c>
      <c r="U20" s="16">
        <f t="shared" si="9"/>
        <v>-0.6493686763529355</v>
      </c>
      <c r="V20" s="16">
        <f t="shared" si="9"/>
        <v>-42.84881534411433</v>
      </c>
    </row>
    <row r="21" spans="1:22" ht="12.75">
      <c r="A21" s="70" t="s">
        <v>127</v>
      </c>
      <c r="B21" s="16">
        <f>IF((B142+B143)=0,0,B141*100/(B142+B143))</f>
        <v>54.945600572050964</v>
      </c>
      <c r="C21" s="16">
        <f aca="true" t="shared" si="10" ref="C21:V21">IF((C142+C143)=0,0,C141*100/(C142+C143))</f>
        <v>76.43353696034103</v>
      </c>
      <c r="D21" s="16">
        <f t="shared" si="10"/>
        <v>81.64322083167306</v>
      </c>
      <c r="E21" s="16">
        <f t="shared" si="10"/>
        <v>53.47751684873965</v>
      </c>
      <c r="F21" s="16">
        <f t="shared" si="10"/>
        <v>83.81886099696182</v>
      </c>
      <c r="G21" s="16">
        <f t="shared" si="10"/>
        <v>63.05271205598466</v>
      </c>
      <c r="H21" s="16">
        <f t="shared" si="10"/>
        <v>86.28410921214636</v>
      </c>
      <c r="I21" s="16">
        <f t="shared" si="10"/>
        <v>100</v>
      </c>
      <c r="J21" s="16">
        <f t="shared" si="10"/>
        <v>94.25860033909164</v>
      </c>
      <c r="K21" s="16">
        <f t="shared" si="10"/>
        <v>85.03787612344696</v>
      </c>
      <c r="L21" s="16">
        <f t="shared" si="10"/>
        <v>99.85042303946453</v>
      </c>
      <c r="M21" s="16">
        <f t="shared" si="10"/>
        <v>112.15403731114381</v>
      </c>
      <c r="N21" s="16">
        <f t="shared" si="10"/>
        <v>44.217114704109946</v>
      </c>
      <c r="O21" s="16">
        <f t="shared" si="10"/>
        <v>91.7929189304532</v>
      </c>
      <c r="P21" s="16">
        <f t="shared" si="10"/>
        <v>100.00040103949436</v>
      </c>
      <c r="Q21" s="16">
        <f t="shared" si="10"/>
        <v>125.41576670937346</v>
      </c>
      <c r="R21" s="16">
        <f t="shared" si="10"/>
        <v>100.43085949635925</v>
      </c>
      <c r="S21" s="16">
        <f t="shared" si="10"/>
        <v>91.9539414657568</v>
      </c>
      <c r="T21" s="16">
        <f t="shared" si="10"/>
        <v>75.8527184032955</v>
      </c>
      <c r="U21" s="16">
        <f t="shared" si="10"/>
        <v>40.14201155634895</v>
      </c>
      <c r="V21" s="16">
        <f t="shared" si="10"/>
        <v>100</v>
      </c>
    </row>
    <row r="22" spans="1:22" ht="12.75">
      <c r="A22" s="70" t="s">
        <v>128</v>
      </c>
      <c r="B22" s="16">
        <f>IF(+B183=0,0,+B192*100/B183)</f>
        <v>51.36720960910369</v>
      </c>
      <c r="C22" s="16">
        <f aca="true" t="shared" si="11" ref="C22:V22">IF(+C183=0,0,+C192*100/C183)</f>
        <v>74.10943145258157</v>
      </c>
      <c r="D22" s="16">
        <f t="shared" si="11"/>
        <v>78.26310884674798</v>
      </c>
      <c r="E22" s="16">
        <f t="shared" si="11"/>
        <v>50.43642077714985</v>
      </c>
      <c r="F22" s="16">
        <f t="shared" si="11"/>
        <v>83.09740001265817</v>
      </c>
      <c r="G22" s="16">
        <f t="shared" si="11"/>
        <v>51.00067707764466</v>
      </c>
      <c r="H22" s="16">
        <f t="shared" si="11"/>
        <v>87.34176394044562</v>
      </c>
      <c r="I22" s="16">
        <f t="shared" si="11"/>
        <v>42.708333333333336</v>
      </c>
      <c r="J22" s="16">
        <f t="shared" si="11"/>
        <v>92.22387200320796</v>
      </c>
      <c r="K22" s="16">
        <f t="shared" si="11"/>
        <v>85.74387898337459</v>
      </c>
      <c r="L22" s="16">
        <f t="shared" si="11"/>
        <v>94.74711867185735</v>
      </c>
      <c r="M22" s="16">
        <f t="shared" si="11"/>
        <v>99.51495383827361</v>
      </c>
      <c r="N22" s="16">
        <f t="shared" si="11"/>
        <v>29.38844226813126</v>
      </c>
      <c r="O22" s="16">
        <f t="shared" si="11"/>
        <v>78.72161480235492</v>
      </c>
      <c r="P22" s="16">
        <f t="shared" si="11"/>
        <v>0</v>
      </c>
      <c r="Q22" s="16">
        <f t="shared" si="11"/>
        <v>102.23448437526159</v>
      </c>
      <c r="R22" s="16">
        <f t="shared" si="11"/>
        <v>98.48176342971608</v>
      </c>
      <c r="S22" s="16">
        <f t="shared" si="11"/>
        <v>90.52207433047103</v>
      </c>
      <c r="T22" s="16">
        <f t="shared" si="11"/>
        <v>73.30876967481016</v>
      </c>
      <c r="U22" s="16">
        <f t="shared" si="11"/>
        <v>32.88770127983121</v>
      </c>
      <c r="V22" s="16">
        <f t="shared" si="11"/>
        <v>0</v>
      </c>
    </row>
    <row r="23" spans="1:22" ht="12.75">
      <c r="A23" s="70" t="s">
        <v>129</v>
      </c>
      <c r="B23" s="16">
        <f>IF(+B183=0,0,+(B184+B192)*100/B183)</f>
        <v>51.36720960910369</v>
      </c>
      <c r="C23" s="16">
        <f aca="true" t="shared" si="12" ref="C23:V23">IF(+C183=0,0,+(C184+C192)*100/C183)</f>
        <v>74.10943145258157</v>
      </c>
      <c r="D23" s="16">
        <f t="shared" si="12"/>
        <v>78.26310884674798</v>
      </c>
      <c r="E23" s="16">
        <f t="shared" si="12"/>
        <v>50.43642077714985</v>
      </c>
      <c r="F23" s="16">
        <f t="shared" si="12"/>
        <v>83.09740001265817</v>
      </c>
      <c r="G23" s="16">
        <f t="shared" si="12"/>
        <v>51.00067707764466</v>
      </c>
      <c r="H23" s="16">
        <f t="shared" si="12"/>
        <v>86.61449137552</v>
      </c>
      <c r="I23" s="16">
        <f t="shared" si="12"/>
        <v>42.708333333333336</v>
      </c>
      <c r="J23" s="16">
        <f t="shared" si="12"/>
        <v>92.22567039487862</v>
      </c>
      <c r="K23" s="16">
        <f t="shared" si="12"/>
        <v>85.74387898337459</v>
      </c>
      <c r="L23" s="16">
        <f t="shared" si="12"/>
        <v>94.74711867185735</v>
      </c>
      <c r="M23" s="16">
        <f t="shared" si="12"/>
        <v>99.51495383827361</v>
      </c>
      <c r="N23" s="16">
        <f t="shared" si="12"/>
        <v>29.38844226813126</v>
      </c>
      <c r="O23" s="16">
        <f t="shared" si="12"/>
        <v>78.72161480235492</v>
      </c>
      <c r="P23" s="16">
        <f t="shared" si="12"/>
        <v>0</v>
      </c>
      <c r="Q23" s="16">
        <f t="shared" si="12"/>
        <v>102.23448437526159</v>
      </c>
      <c r="R23" s="16">
        <f t="shared" si="12"/>
        <v>98.48176342971608</v>
      </c>
      <c r="S23" s="16">
        <f t="shared" si="12"/>
        <v>90.52207433047103</v>
      </c>
      <c r="T23" s="16">
        <f t="shared" si="12"/>
        <v>73.30876967481016</v>
      </c>
      <c r="U23" s="16">
        <f t="shared" si="12"/>
        <v>32.88770127983121</v>
      </c>
      <c r="V23" s="16">
        <f t="shared" si="12"/>
        <v>0</v>
      </c>
    </row>
    <row r="24" spans="1:22" ht="12.75">
      <c r="A24" s="70" t="s">
        <v>130</v>
      </c>
      <c r="B24" s="16">
        <f>IF(+B5=0,0,+B182*100/B5)</f>
        <v>15.292186857052156</v>
      </c>
      <c r="C24" s="16">
        <f aca="true" t="shared" si="13" ref="C24:V24">IF(+C5=0,0,+C182*100/C5)</f>
        <v>45.52424628682329</v>
      </c>
      <c r="D24" s="16">
        <f t="shared" si="13"/>
        <v>28.41741713152849</v>
      </c>
      <c r="E24" s="16">
        <f t="shared" si="13"/>
        <v>88.46495141629035</v>
      </c>
      <c r="F24" s="16">
        <f t="shared" si="13"/>
        <v>36.898957555107565</v>
      </c>
      <c r="G24" s="16">
        <f t="shared" si="13"/>
        <v>17.384787372270743</v>
      </c>
      <c r="H24" s="16">
        <f t="shared" si="13"/>
        <v>15.96878034300789</v>
      </c>
      <c r="I24" s="16">
        <f t="shared" si="13"/>
        <v>7.517965122870376</v>
      </c>
      <c r="J24" s="16">
        <f t="shared" si="13"/>
        <v>31.84928609684118</v>
      </c>
      <c r="K24" s="16">
        <f t="shared" si="13"/>
        <v>36.98321402103065</v>
      </c>
      <c r="L24" s="16">
        <f t="shared" si="13"/>
        <v>6.420630713647079</v>
      </c>
      <c r="M24" s="16">
        <f t="shared" si="13"/>
        <v>52.498832958203046</v>
      </c>
      <c r="N24" s="16">
        <f t="shared" si="13"/>
        <v>28.95911678156115</v>
      </c>
      <c r="O24" s="16">
        <f t="shared" si="13"/>
        <v>10.48241075944973</v>
      </c>
      <c r="P24" s="16">
        <f t="shared" si="13"/>
        <v>5.085492411135421</v>
      </c>
      <c r="Q24" s="16">
        <f t="shared" si="13"/>
        <v>33.38818818396741</v>
      </c>
      <c r="R24" s="16">
        <f t="shared" si="13"/>
        <v>5.572637618472918</v>
      </c>
      <c r="S24" s="16">
        <f t="shared" si="13"/>
        <v>21.249241606394282</v>
      </c>
      <c r="T24" s="16">
        <f t="shared" si="13"/>
        <v>14.864300948961441</v>
      </c>
      <c r="U24" s="16">
        <f t="shared" si="13"/>
        <v>99.26357016173806</v>
      </c>
      <c r="V24" s="16">
        <f t="shared" si="13"/>
        <v>1.5158740808671274</v>
      </c>
    </row>
    <row r="25" spans="1:22" ht="12.75">
      <c r="A25" s="70" t="s">
        <v>131</v>
      </c>
      <c r="B25" s="16">
        <f>IF(+B142=0,0,+B190*100/B142)</f>
        <v>61.5793440807746</v>
      </c>
      <c r="C25" s="16">
        <f aca="true" t="shared" si="14" ref="C25:V25">IF(+C142=0,0,+C190*100/C142)</f>
        <v>66.44432541418279</v>
      </c>
      <c r="D25" s="16">
        <f t="shared" si="14"/>
        <v>60.91164068415489</v>
      </c>
      <c r="E25" s="16">
        <f t="shared" si="14"/>
        <v>155.80082062968756</v>
      </c>
      <c r="F25" s="16">
        <f t="shared" si="14"/>
        <v>47.38395605556529</v>
      </c>
      <c r="G25" s="16">
        <f t="shared" si="14"/>
        <v>33.99405108794796</v>
      </c>
      <c r="H25" s="16">
        <f t="shared" si="14"/>
        <v>19.63978571489383</v>
      </c>
      <c r="I25" s="16">
        <f t="shared" si="14"/>
        <v>1476.6829268292684</v>
      </c>
      <c r="J25" s="16">
        <f t="shared" si="14"/>
        <v>47.877232579950324</v>
      </c>
      <c r="K25" s="16">
        <f t="shared" si="14"/>
        <v>43.246167910543626</v>
      </c>
      <c r="L25" s="16">
        <f t="shared" si="14"/>
        <v>7.9267904507890234</v>
      </c>
      <c r="M25" s="16">
        <f t="shared" si="14"/>
        <v>78.02955831424615</v>
      </c>
      <c r="N25" s="16">
        <f t="shared" si="14"/>
        <v>120.74414707168305</v>
      </c>
      <c r="O25" s="16">
        <f t="shared" si="14"/>
        <v>90.04201064962726</v>
      </c>
      <c r="P25" s="16">
        <f t="shared" si="14"/>
        <v>14874.00755671699</v>
      </c>
      <c r="Q25" s="16">
        <f t="shared" si="14"/>
        <v>50.41475943735839</v>
      </c>
      <c r="R25" s="16">
        <f t="shared" si="14"/>
        <v>9.174028033309808</v>
      </c>
      <c r="S25" s="16">
        <f t="shared" si="14"/>
        <v>33.81034902663874</v>
      </c>
      <c r="T25" s="16">
        <f t="shared" si="14"/>
        <v>49.58119003014932</v>
      </c>
      <c r="U25" s="16">
        <f t="shared" si="14"/>
        <v>409.8927320978569</v>
      </c>
      <c r="V25" s="16">
        <f t="shared" si="14"/>
        <v>944.61740127806</v>
      </c>
    </row>
    <row r="26" spans="1:22" ht="12.75">
      <c r="A26" s="67" t="s">
        <v>132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2.75">
      <c r="A27" s="69" t="s">
        <v>133</v>
      </c>
      <c r="B27" s="14">
        <f>IF(B167=0,0,(B6-B167)*100/B167)</f>
        <v>0.7923812263976149</v>
      </c>
      <c r="C27" s="14">
        <f aca="true" t="shared" si="15" ref="C27:V27">IF(C167=0,0,(C6-C167)*100/C167)</f>
        <v>28.054749994464263</v>
      </c>
      <c r="D27" s="14">
        <f t="shared" si="15"/>
        <v>1.813553959450824</v>
      </c>
      <c r="E27" s="14">
        <f t="shared" si="15"/>
        <v>-13.668274869110862</v>
      </c>
      <c r="F27" s="14">
        <f t="shared" si="15"/>
        <v>13.831896276147232</v>
      </c>
      <c r="G27" s="14">
        <f t="shared" si="15"/>
        <v>8.49803003897369</v>
      </c>
      <c r="H27" s="14">
        <f t="shared" si="15"/>
        <v>-12.42933189509361</v>
      </c>
      <c r="I27" s="14">
        <f t="shared" si="15"/>
        <v>9.95095582429097</v>
      </c>
      <c r="J27" s="14">
        <f t="shared" si="15"/>
        <v>79.0600027532085</v>
      </c>
      <c r="K27" s="14">
        <f t="shared" si="15"/>
        <v>23.9518279378353</v>
      </c>
      <c r="L27" s="14">
        <f t="shared" si="15"/>
        <v>3.7299945889494013</v>
      </c>
      <c r="M27" s="14">
        <f t="shared" si="15"/>
        <v>7.851351467533867</v>
      </c>
      <c r="N27" s="14">
        <f t="shared" si="15"/>
        <v>16.182039626511372</v>
      </c>
      <c r="O27" s="14">
        <f t="shared" si="15"/>
        <v>4.461935572766261</v>
      </c>
      <c r="P27" s="14">
        <f t="shared" si="15"/>
        <v>-7.39985516246609</v>
      </c>
      <c r="Q27" s="14">
        <f t="shared" si="15"/>
        <v>12.934193132627398</v>
      </c>
      <c r="R27" s="14">
        <f t="shared" si="15"/>
        <v>13.71370997942252</v>
      </c>
      <c r="S27" s="14">
        <f t="shared" si="15"/>
        <v>12.41430271699933</v>
      </c>
      <c r="T27" s="14">
        <f t="shared" si="15"/>
        <v>0.1441459653966757</v>
      </c>
      <c r="U27" s="14">
        <f t="shared" si="15"/>
        <v>19.02358956159127</v>
      </c>
      <c r="V27" s="14">
        <f t="shared" si="15"/>
        <v>6.246377899225064</v>
      </c>
    </row>
    <row r="28" spans="1:22" ht="12.75">
      <c r="A28" s="70" t="s">
        <v>134</v>
      </c>
      <c r="B28" s="16">
        <f>IF(B169=0,0,(B168-B169)*100/B169)</f>
        <v>8.907596895202207</v>
      </c>
      <c r="C28" s="16">
        <f aca="true" t="shared" si="16" ref="C28:V28">IF(C169=0,0,(C168-C169)*100/C169)</f>
        <v>9.548143767086861</v>
      </c>
      <c r="D28" s="16">
        <f t="shared" si="16"/>
        <v>13.954501351982477</v>
      </c>
      <c r="E28" s="16">
        <f t="shared" si="16"/>
        <v>-0.03493194744264281</v>
      </c>
      <c r="F28" s="16">
        <f t="shared" si="16"/>
        <v>3.6197862272619874</v>
      </c>
      <c r="G28" s="16">
        <f t="shared" si="16"/>
        <v>4.951650518581762</v>
      </c>
      <c r="H28" s="16">
        <f t="shared" si="16"/>
        <v>12.37419921413382</v>
      </c>
      <c r="I28" s="16">
        <f t="shared" si="16"/>
        <v>3.5593515709853882</v>
      </c>
      <c r="J28" s="16">
        <f t="shared" si="16"/>
        <v>19.87449483307937</v>
      </c>
      <c r="K28" s="16">
        <f t="shared" si="16"/>
        <v>17.701522557921525</v>
      </c>
      <c r="L28" s="16">
        <f t="shared" si="16"/>
        <v>11.970480405410456</v>
      </c>
      <c r="M28" s="16">
        <f t="shared" si="16"/>
        <v>4.541700391252931</v>
      </c>
      <c r="N28" s="16">
        <f t="shared" si="16"/>
        <v>6.240080557588526</v>
      </c>
      <c r="O28" s="16">
        <f t="shared" si="16"/>
        <v>-15.728009798996773</v>
      </c>
      <c r="P28" s="16">
        <f t="shared" si="16"/>
        <v>-9.102134903675152</v>
      </c>
      <c r="Q28" s="16">
        <f t="shared" si="16"/>
        <v>14.787886337494385</v>
      </c>
      <c r="R28" s="16">
        <f t="shared" si="16"/>
        <v>12.958963204754482</v>
      </c>
      <c r="S28" s="16">
        <f t="shared" si="16"/>
        <v>6.690457417703656</v>
      </c>
      <c r="T28" s="16">
        <f t="shared" si="16"/>
        <v>9.056152599042392</v>
      </c>
      <c r="U28" s="16">
        <f t="shared" si="16"/>
        <v>35.789768796321</v>
      </c>
      <c r="V28" s="16">
        <f t="shared" si="16"/>
        <v>7.2464166262639935</v>
      </c>
    </row>
    <row r="29" spans="1:22" ht="12.75">
      <c r="A29" s="70" t="s">
        <v>135</v>
      </c>
      <c r="B29" s="16">
        <f>IF(B168=0,0,B170*100/B168)</f>
        <v>3.0267181438911086</v>
      </c>
      <c r="C29" s="16">
        <f aca="true" t="shared" si="17" ref="C29:V29">IF(C168=0,0,C170*100/C168)</f>
        <v>8.363819824555755</v>
      </c>
      <c r="D29" s="16">
        <f t="shared" si="17"/>
        <v>3.1369738140462506</v>
      </c>
      <c r="E29" s="16">
        <f t="shared" si="17"/>
        <v>4.698948866677225</v>
      </c>
      <c r="F29" s="16">
        <f t="shared" si="17"/>
        <v>5.579169860104724</v>
      </c>
      <c r="G29" s="16">
        <f t="shared" si="17"/>
        <v>5.86745377606464</v>
      </c>
      <c r="H29" s="16">
        <f t="shared" si="17"/>
        <v>5.066434215011678</v>
      </c>
      <c r="I29" s="16">
        <f t="shared" si="17"/>
        <v>1.004638317074502</v>
      </c>
      <c r="J29" s="16">
        <f t="shared" si="17"/>
        <v>4.326156299840511</v>
      </c>
      <c r="K29" s="16">
        <f t="shared" si="17"/>
        <v>7.970804055453381</v>
      </c>
      <c r="L29" s="16">
        <f t="shared" si="17"/>
        <v>15.215311250928199</v>
      </c>
      <c r="M29" s="16">
        <f t="shared" si="17"/>
        <v>4.4245714248588905</v>
      </c>
      <c r="N29" s="16">
        <f t="shared" si="17"/>
        <v>0.09856483819575666</v>
      </c>
      <c r="O29" s="16">
        <f t="shared" si="17"/>
        <v>1.6770765058600432</v>
      </c>
      <c r="P29" s="16">
        <f t="shared" si="17"/>
        <v>4.84189224287367</v>
      </c>
      <c r="Q29" s="16">
        <f t="shared" si="17"/>
        <v>1.4985472113334708</v>
      </c>
      <c r="R29" s="16">
        <f t="shared" si="17"/>
        <v>10.39145309214352</v>
      </c>
      <c r="S29" s="16">
        <f t="shared" si="17"/>
        <v>8.14914770864748</v>
      </c>
      <c r="T29" s="16">
        <f t="shared" si="17"/>
        <v>5.553728795623573</v>
      </c>
      <c r="U29" s="16">
        <f t="shared" si="17"/>
        <v>0.5860903444945803</v>
      </c>
      <c r="V29" s="16">
        <f t="shared" si="17"/>
        <v>0.8729177867029295</v>
      </c>
    </row>
    <row r="30" spans="1:22" ht="12.75">
      <c r="A30" s="70" t="s">
        <v>136</v>
      </c>
      <c r="B30" s="16">
        <f>IF(B172=0,0,(B171-B172)*100/B172)</f>
        <v>11.579528151057335</v>
      </c>
      <c r="C30" s="16">
        <f aca="true" t="shared" si="18" ref="C30:V30">IF(C172=0,0,(C171-C172)*100/C172)</f>
        <v>15.003247347353707</v>
      </c>
      <c r="D30" s="16">
        <f t="shared" si="18"/>
        <v>15.454788885103246</v>
      </c>
      <c r="E30" s="16">
        <f t="shared" si="18"/>
        <v>11.436650122416685</v>
      </c>
      <c r="F30" s="16">
        <f t="shared" si="18"/>
        <v>44.7547347064246</v>
      </c>
      <c r="G30" s="16">
        <f t="shared" si="18"/>
        <v>-7.295002325581395</v>
      </c>
      <c r="H30" s="16">
        <f t="shared" si="18"/>
        <v>0.11684581278483616</v>
      </c>
      <c r="I30" s="16">
        <f t="shared" si="18"/>
        <v>0</v>
      </c>
      <c r="J30" s="16">
        <f t="shared" si="18"/>
        <v>449.03075208621505</v>
      </c>
      <c r="K30" s="16">
        <f t="shared" si="18"/>
        <v>14.239999969673887</v>
      </c>
      <c r="L30" s="16">
        <f t="shared" si="18"/>
        <v>10.055174011516431</v>
      </c>
      <c r="M30" s="16">
        <f t="shared" si="18"/>
        <v>14.239998257529319</v>
      </c>
      <c r="N30" s="16">
        <f t="shared" si="18"/>
        <v>0</v>
      </c>
      <c r="O30" s="16">
        <f t="shared" si="18"/>
        <v>0</v>
      </c>
      <c r="P30" s="16">
        <f t="shared" si="18"/>
        <v>0</v>
      </c>
      <c r="Q30" s="16">
        <f t="shared" si="18"/>
        <v>-11.196635549694614</v>
      </c>
      <c r="R30" s="16">
        <f t="shared" si="18"/>
        <v>6.209539368894471</v>
      </c>
      <c r="S30" s="16">
        <f t="shared" si="18"/>
        <v>2.490430958663149</v>
      </c>
      <c r="T30" s="16">
        <f t="shared" si="18"/>
        <v>14.239999635921157</v>
      </c>
      <c r="U30" s="16">
        <f t="shared" si="18"/>
        <v>0</v>
      </c>
      <c r="V30" s="16">
        <f t="shared" si="18"/>
        <v>0</v>
      </c>
    </row>
    <row r="31" spans="1:22" ht="12.75">
      <c r="A31" s="70" t="s">
        <v>137</v>
      </c>
      <c r="B31" s="16">
        <f>IF(B174=0,0,(B173-B174)*100/B174)</f>
        <v>33.333333333333336</v>
      </c>
      <c r="C31" s="16">
        <f aca="true" t="shared" si="19" ref="C31:V31">IF(C174=0,0,(C173-C174)*100/C174)</f>
        <v>50</v>
      </c>
      <c r="D31" s="16">
        <f t="shared" si="19"/>
        <v>103.63636363636364</v>
      </c>
      <c r="E31" s="16">
        <f t="shared" si="19"/>
        <v>447.4398609940705</v>
      </c>
      <c r="F31" s="16">
        <f t="shared" si="19"/>
        <v>-100</v>
      </c>
      <c r="G31" s="16">
        <f t="shared" si="19"/>
        <v>-100</v>
      </c>
      <c r="H31" s="16">
        <f t="shared" si="19"/>
        <v>-12.222192965589517</v>
      </c>
      <c r="I31" s="16">
        <f t="shared" si="19"/>
        <v>0</v>
      </c>
      <c r="J31" s="16">
        <f t="shared" si="19"/>
        <v>0</v>
      </c>
      <c r="K31" s="16">
        <f t="shared" si="19"/>
        <v>155.16442024945616</v>
      </c>
      <c r="L31" s="16">
        <f t="shared" si="19"/>
        <v>59.686437762537814</v>
      </c>
      <c r="M31" s="16">
        <f t="shared" si="19"/>
        <v>0</v>
      </c>
      <c r="N31" s="16">
        <f t="shared" si="19"/>
        <v>49.641061</v>
      </c>
      <c r="O31" s="16">
        <f t="shared" si="19"/>
        <v>0</v>
      </c>
      <c r="P31" s="16">
        <f t="shared" si="19"/>
        <v>0</v>
      </c>
      <c r="Q31" s="16">
        <f t="shared" si="19"/>
        <v>0</v>
      </c>
      <c r="R31" s="16">
        <f t="shared" si="19"/>
        <v>38.17359499305581</v>
      </c>
      <c r="S31" s="16">
        <f t="shared" si="19"/>
        <v>0</v>
      </c>
      <c r="T31" s="16">
        <f t="shared" si="19"/>
        <v>5.400058455583933</v>
      </c>
      <c r="U31" s="16">
        <f t="shared" si="19"/>
        <v>38.34138486312399</v>
      </c>
      <c r="V31" s="16">
        <f t="shared" si="19"/>
        <v>0</v>
      </c>
    </row>
    <row r="32" spans="1:22" ht="25.5">
      <c r="A32" s="70" t="s">
        <v>138</v>
      </c>
      <c r="B32" s="16">
        <f>IF((B6-B151-B176)=0,0,B168*100/(B6-B151-B176))</f>
        <v>38.78998755654059</v>
      </c>
      <c r="C32" s="16">
        <f aca="true" t="shared" si="20" ref="C32:V32">IF((C6-C151-C176)=0,0,C168*100/(C6-C151-C176))</f>
        <v>30.188941890324</v>
      </c>
      <c r="D32" s="16">
        <f t="shared" si="20"/>
        <v>35.38451001461675</v>
      </c>
      <c r="E32" s="16">
        <f t="shared" si="20"/>
        <v>38.24894552382677</v>
      </c>
      <c r="F32" s="16">
        <f t="shared" si="20"/>
        <v>23.5127695833804</v>
      </c>
      <c r="G32" s="16">
        <f t="shared" si="20"/>
        <v>39.88005027999782</v>
      </c>
      <c r="H32" s="16">
        <f t="shared" si="20"/>
        <v>32.23832061027183</v>
      </c>
      <c r="I32" s="16">
        <f t="shared" si="20"/>
        <v>26.42832159742944</v>
      </c>
      <c r="J32" s="16">
        <f t="shared" si="20"/>
        <v>35.67106621517774</v>
      </c>
      <c r="K32" s="16">
        <f t="shared" si="20"/>
        <v>29.303283039814033</v>
      </c>
      <c r="L32" s="16">
        <f t="shared" si="20"/>
        <v>31.398586282500958</v>
      </c>
      <c r="M32" s="16">
        <f t="shared" si="20"/>
        <v>45.21891465695255</v>
      </c>
      <c r="N32" s="16">
        <f t="shared" si="20"/>
        <v>25.541549300188432</v>
      </c>
      <c r="O32" s="16">
        <f t="shared" si="20"/>
        <v>34.79740124630808</v>
      </c>
      <c r="P32" s="16">
        <f t="shared" si="20"/>
        <v>24.175438540990054</v>
      </c>
      <c r="Q32" s="16">
        <f t="shared" si="20"/>
        <v>26.163401349592753</v>
      </c>
      <c r="R32" s="16">
        <f t="shared" si="20"/>
        <v>28.502964833052587</v>
      </c>
      <c r="S32" s="16">
        <f t="shared" si="20"/>
        <v>37.25821214467247</v>
      </c>
      <c r="T32" s="16">
        <f t="shared" si="20"/>
        <v>49.7068010918862</v>
      </c>
      <c r="U32" s="16">
        <f t="shared" si="20"/>
        <v>42.86499371931026</v>
      </c>
      <c r="V32" s="16">
        <f t="shared" si="20"/>
        <v>46.79163353576693</v>
      </c>
    </row>
    <row r="33" spans="1:22" ht="25.5">
      <c r="A33" s="70" t="s">
        <v>139</v>
      </c>
      <c r="B33" s="16">
        <f>IF((B6-B151-B176)=0,0,B177*100/(B6-B151-B176))</f>
        <v>10.657797401805283</v>
      </c>
      <c r="C33" s="16">
        <f aca="true" t="shared" si="21" ref="C33:V33">IF((C6-C151-C176)=0,0,C177*100/(C6-C151-C176))</f>
        <v>12.391405883633318</v>
      </c>
      <c r="D33" s="16">
        <f t="shared" si="21"/>
        <v>8.761404267790658</v>
      </c>
      <c r="E33" s="16">
        <f t="shared" si="21"/>
        <v>5.806983706003257</v>
      </c>
      <c r="F33" s="16">
        <f t="shared" si="21"/>
        <v>8.053481977702738</v>
      </c>
      <c r="G33" s="16">
        <f t="shared" si="21"/>
        <v>5.6663125470971325</v>
      </c>
      <c r="H33" s="16">
        <f t="shared" si="21"/>
        <v>4.027102233458048</v>
      </c>
      <c r="I33" s="16">
        <f t="shared" si="21"/>
        <v>0.46351176220996587</v>
      </c>
      <c r="J33" s="16">
        <f t="shared" si="21"/>
        <v>2.8255178768461313</v>
      </c>
      <c r="K33" s="16">
        <f t="shared" si="21"/>
        <v>1.6557925539701424</v>
      </c>
      <c r="L33" s="16">
        <f t="shared" si="21"/>
        <v>3.344180858441782</v>
      </c>
      <c r="M33" s="16">
        <f t="shared" si="21"/>
        <v>2.9186629476232095</v>
      </c>
      <c r="N33" s="16">
        <f t="shared" si="21"/>
        <v>2.6174371847317732</v>
      </c>
      <c r="O33" s="16">
        <f t="shared" si="21"/>
        <v>8.463384815842641</v>
      </c>
      <c r="P33" s="16">
        <f t="shared" si="21"/>
        <v>8.86304839726356</v>
      </c>
      <c r="Q33" s="16">
        <f t="shared" si="21"/>
        <v>8.0275456749646</v>
      </c>
      <c r="R33" s="16">
        <f t="shared" si="21"/>
        <v>17.4357280963654</v>
      </c>
      <c r="S33" s="16">
        <f t="shared" si="21"/>
        <v>5.075076734582126</v>
      </c>
      <c r="T33" s="16">
        <f t="shared" si="21"/>
        <v>4.312388812975506</v>
      </c>
      <c r="U33" s="16">
        <f t="shared" si="21"/>
        <v>5.562835445928971</v>
      </c>
      <c r="V33" s="16">
        <f t="shared" si="21"/>
        <v>1.654376720944544</v>
      </c>
    </row>
    <row r="34" spans="1:22" ht="12.75">
      <c r="A34" s="70" t="s">
        <v>140</v>
      </c>
      <c r="B34" s="16">
        <f>IF(B142=0,0,B151*100/B142)</f>
        <v>36.02442143517838</v>
      </c>
      <c r="C34" s="16">
        <f aca="true" t="shared" si="22" ref="C34:V34">IF(C142=0,0,C151*100/C142)</f>
        <v>21.45760495684766</v>
      </c>
      <c r="D34" s="16">
        <f t="shared" si="22"/>
        <v>16.987612621511463</v>
      </c>
      <c r="E34" s="16">
        <f t="shared" si="22"/>
        <v>32.71631337754054</v>
      </c>
      <c r="F34" s="16">
        <f t="shared" si="22"/>
        <v>22.077665155394154</v>
      </c>
      <c r="G34" s="16">
        <f t="shared" si="22"/>
        <v>56.465288721322445</v>
      </c>
      <c r="H34" s="16">
        <f t="shared" si="22"/>
        <v>10.582426795370159</v>
      </c>
      <c r="I34" s="16">
        <f t="shared" si="22"/>
        <v>0</v>
      </c>
      <c r="J34" s="16">
        <f t="shared" si="22"/>
        <v>14.515248018633605</v>
      </c>
      <c r="K34" s="16">
        <f t="shared" si="22"/>
        <v>11.9147175907498</v>
      </c>
      <c r="L34" s="16">
        <f t="shared" si="22"/>
        <v>1.569187986403463</v>
      </c>
      <c r="M34" s="16">
        <f t="shared" si="22"/>
        <v>13.170442590102233</v>
      </c>
      <c r="N34" s="16">
        <f t="shared" si="22"/>
        <v>50.05462673674585</v>
      </c>
      <c r="O34" s="16">
        <f t="shared" si="22"/>
        <v>149.0947816826411</v>
      </c>
      <c r="P34" s="16">
        <f t="shared" si="22"/>
        <v>0</v>
      </c>
      <c r="Q34" s="16">
        <f t="shared" si="22"/>
        <v>0.703583144463432</v>
      </c>
      <c r="R34" s="16">
        <f t="shared" si="22"/>
        <v>5.709867411158499</v>
      </c>
      <c r="S34" s="16">
        <f t="shared" si="22"/>
        <v>10.594272606199167</v>
      </c>
      <c r="T34" s="16">
        <f t="shared" si="22"/>
        <v>8.895213653252153</v>
      </c>
      <c r="U34" s="16">
        <f t="shared" si="22"/>
        <v>51.29234406012355</v>
      </c>
      <c r="V34" s="16">
        <f t="shared" si="22"/>
        <v>0</v>
      </c>
    </row>
    <row r="35" spans="1:22" ht="12.75">
      <c r="A35" s="70" t="s">
        <v>141</v>
      </c>
      <c r="B35" s="16">
        <f>IF(B171=0,0,B178*100/B171)</f>
        <v>0</v>
      </c>
      <c r="C35" s="16">
        <f aca="true" t="shared" si="23" ref="C35:V35">IF(C171=0,0,C178*100/C171)</f>
        <v>0</v>
      </c>
      <c r="D35" s="16">
        <f t="shared" si="23"/>
        <v>19.57853979410095</v>
      </c>
      <c r="E35" s="16">
        <f t="shared" si="23"/>
        <v>0</v>
      </c>
      <c r="F35" s="16">
        <f t="shared" si="23"/>
        <v>0</v>
      </c>
      <c r="G35" s="16">
        <f t="shared" si="23"/>
        <v>0</v>
      </c>
      <c r="H35" s="16">
        <f t="shared" si="23"/>
        <v>0</v>
      </c>
      <c r="I35" s="16">
        <f t="shared" si="23"/>
        <v>0</v>
      </c>
      <c r="J35" s="16">
        <f t="shared" si="23"/>
        <v>0</v>
      </c>
      <c r="K35" s="16">
        <f t="shared" si="23"/>
        <v>0</v>
      </c>
      <c r="L35" s="16">
        <f t="shared" si="23"/>
        <v>11.08605074295236</v>
      </c>
      <c r="M35" s="16">
        <f t="shared" si="23"/>
        <v>10.79993043523069</v>
      </c>
      <c r="N35" s="16">
        <f t="shared" si="23"/>
        <v>0</v>
      </c>
      <c r="O35" s="16">
        <f t="shared" si="23"/>
        <v>0</v>
      </c>
      <c r="P35" s="16">
        <f t="shared" si="23"/>
        <v>0</v>
      </c>
      <c r="Q35" s="16">
        <f t="shared" si="23"/>
        <v>0</v>
      </c>
      <c r="R35" s="16">
        <f t="shared" si="23"/>
        <v>5.980431675954863</v>
      </c>
      <c r="S35" s="16">
        <f t="shared" si="23"/>
        <v>0</v>
      </c>
      <c r="T35" s="16">
        <f t="shared" si="23"/>
        <v>0</v>
      </c>
      <c r="U35" s="16">
        <f t="shared" si="23"/>
        <v>0</v>
      </c>
      <c r="V35" s="16">
        <f t="shared" si="23"/>
        <v>0</v>
      </c>
    </row>
    <row r="36" spans="1:22" ht="12.75">
      <c r="A36" s="70" t="s">
        <v>142</v>
      </c>
      <c r="B36" s="16">
        <f>IF(B173=0,0,B179*100/B173)</f>
        <v>0</v>
      </c>
      <c r="C36" s="16">
        <f aca="true" t="shared" si="24" ref="C36:V36">IF(C173=0,0,C179*100/C173)</f>
        <v>0</v>
      </c>
      <c r="D36" s="16">
        <f t="shared" si="24"/>
        <v>38.11205357142857</v>
      </c>
      <c r="E36" s="16">
        <f t="shared" si="24"/>
        <v>0</v>
      </c>
      <c r="F36" s="16">
        <f t="shared" si="24"/>
        <v>0</v>
      </c>
      <c r="G36" s="16">
        <f t="shared" si="24"/>
        <v>0</v>
      </c>
      <c r="H36" s="16">
        <f t="shared" si="24"/>
        <v>0</v>
      </c>
      <c r="I36" s="16">
        <f t="shared" si="24"/>
        <v>0</v>
      </c>
      <c r="J36" s="16">
        <f t="shared" si="24"/>
        <v>0</v>
      </c>
      <c r="K36" s="16">
        <f t="shared" si="24"/>
        <v>0</v>
      </c>
      <c r="L36" s="16">
        <f t="shared" si="24"/>
        <v>19.71196679894325</v>
      </c>
      <c r="M36" s="16">
        <f t="shared" si="24"/>
        <v>0</v>
      </c>
      <c r="N36" s="16">
        <f t="shared" si="24"/>
        <v>0</v>
      </c>
      <c r="O36" s="16">
        <f t="shared" si="24"/>
        <v>0</v>
      </c>
      <c r="P36" s="16">
        <f t="shared" si="24"/>
        <v>0</v>
      </c>
      <c r="Q36" s="16">
        <f t="shared" si="24"/>
        <v>0</v>
      </c>
      <c r="R36" s="16">
        <f t="shared" si="24"/>
        <v>1.7171261116510594</v>
      </c>
      <c r="S36" s="16">
        <f t="shared" si="24"/>
        <v>0</v>
      </c>
      <c r="T36" s="16">
        <f t="shared" si="24"/>
        <v>0</v>
      </c>
      <c r="U36" s="16">
        <f t="shared" si="24"/>
        <v>0</v>
      </c>
      <c r="V36" s="16">
        <f t="shared" si="24"/>
        <v>0</v>
      </c>
    </row>
    <row r="37" spans="1:22" ht="12.75">
      <c r="A37" s="74" t="s">
        <v>143</v>
      </c>
      <c r="B37" s="75">
        <f>IF(+B5=0,0,+B168*100/B5)</f>
        <v>32.992899993423926</v>
      </c>
      <c r="C37" s="75">
        <f aca="true" t="shared" si="25" ref="C37:V37">IF(+C5=0,0,+C168*100/C5)</f>
        <v>28.43547260289064</v>
      </c>
      <c r="D37" s="75">
        <f t="shared" si="25"/>
        <v>31.407379812146207</v>
      </c>
      <c r="E37" s="75">
        <f t="shared" si="25"/>
        <v>28.368910318576194</v>
      </c>
      <c r="F37" s="75">
        <f t="shared" si="25"/>
        <v>22.074432408835907</v>
      </c>
      <c r="G37" s="75">
        <f t="shared" si="25"/>
        <v>30.205503353468533</v>
      </c>
      <c r="H37" s="75">
        <f t="shared" si="25"/>
        <v>25.573098981471652</v>
      </c>
      <c r="I37" s="75">
        <f t="shared" si="25"/>
        <v>27.612302770449123</v>
      </c>
      <c r="J37" s="75">
        <f t="shared" si="25"/>
        <v>32.326187588376236</v>
      </c>
      <c r="K37" s="75">
        <f t="shared" si="25"/>
        <v>21.745420368834903</v>
      </c>
      <c r="L37" s="75">
        <f t="shared" si="25"/>
        <v>28.296530170074877</v>
      </c>
      <c r="M37" s="75">
        <f t="shared" si="25"/>
        <v>41.28083651570531</v>
      </c>
      <c r="N37" s="75">
        <f t="shared" si="25"/>
        <v>21.95834052906752</v>
      </c>
      <c r="O37" s="75">
        <f t="shared" si="25"/>
        <v>28.979012973230315</v>
      </c>
      <c r="P37" s="75">
        <f t="shared" si="25"/>
        <v>30.442316233390436</v>
      </c>
      <c r="Q37" s="75">
        <f t="shared" si="25"/>
        <v>25.616463819857508</v>
      </c>
      <c r="R37" s="75">
        <f t="shared" si="25"/>
        <v>25.31190911957135</v>
      </c>
      <c r="S37" s="75">
        <f t="shared" si="25"/>
        <v>37.397847948730615</v>
      </c>
      <c r="T37" s="75">
        <f t="shared" si="25"/>
        <v>36.63198440799503</v>
      </c>
      <c r="U37" s="75">
        <f t="shared" si="25"/>
        <v>32.43564069827979</v>
      </c>
      <c r="V37" s="75">
        <f t="shared" si="25"/>
        <v>41.572813799739315</v>
      </c>
    </row>
    <row r="38" spans="1:22" ht="25.5">
      <c r="A38" s="68" t="s">
        <v>144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0" customFormat="1" ht="12.75">
      <c r="A39" s="67" t="s">
        <v>145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20" customFormat="1" ht="12.75">
      <c r="A40" s="69" t="s">
        <v>146</v>
      </c>
      <c r="B40" s="21">
        <v>109886450</v>
      </c>
      <c r="C40" s="21">
        <v>89900150</v>
      </c>
      <c r="D40" s="21">
        <v>92932158</v>
      </c>
      <c r="E40" s="21">
        <v>44639860</v>
      </c>
      <c r="F40" s="21">
        <v>29678150</v>
      </c>
      <c r="G40" s="21">
        <v>59143000</v>
      </c>
      <c r="H40" s="21">
        <v>106439000</v>
      </c>
      <c r="I40" s="21">
        <v>21500000</v>
      </c>
      <c r="J40" s="21">
        <v>57233004</v>
      </c>
      <c r="K40" s="21">
        <v>203042372</v>
      </c>
      <c r="L40" s="21">
        <v>236368760</v>
      </c>
      <c r="M40" s="21">
        <v>35924900</v>
      </c>
      <c r="N40" s="21">
        <v>116339135</v>
      </c>
      <c r="O40" s="21">
        <v>118050819</v>
      </c>
      <c r="P40" s="21">
        <v>58186817</v>
      </c>
      <c r="Q40" s="21">
        <v>44278149</v>
      </c>
      <c r="R40" s="21">
        <v>582415965</v>
      </c>
      <c r="S40" s="21">
        <v>118380578</v>
      </c>
      <c r="T40" s="21">
        <v>413179261</v>
      </c>
      <c r="U40" s="21">
        <v>460915000</v>
      </c>
      <c r="V40" s="21">
        <v>56197419</v>
      </c>
    </row>
    <row r="41" spans="1:22" s="20" customFormat="1" ht="12.75">
      <c r="A41" s="70" t="s">
        <v>147</v>
      </c>
      <c r="B41" s="23">
        <v>0</v>
      </c>
      <c r="C41" s="23">
        <v>28834000</v>
      </c>
      <c r="D41" s="23">
        <v>11047558</v>
      </c>
      <c r="E41" s="23">
        <v>6600000</v>
      </c>
      <c r="F41" s="23">
        <v>0</v>
      </c>
      <c r="G41" s="23">
        <v>0</v>
      </c>
      <c r="H41" s="23">
        <v>15000000</v>
      </c>
      <c r="I41" s="23">
        <v>14000000</v>
      </c>
      <c r="J41" s="23">
        <v>11329991</v>
      </c>
      <c r="K41" s="23">
        <v>4200000</v>
      </c>
      <c r="L41" s="23">
        <v>76222520</v>
      </c>
      <c r="M41" s="23">
        <v>1157650</v>
      </c>
      <c r="N41" s="23">
        <v>0</v>
      </c>
      <c r="O41" s="23">
        <v>1300000</v>
      </c>
      <c r="P41" s="23">
        <v>58186817</v>
      </c>
      <c r="Q41" s="23">
        <v>0</v>
      </c>
      <c r="R41" s="23">
        <v>110544035</v>
      </c>
      <c r="S41" s="23">
        <v>3730578</v>
      </c>
      <c r="T41" s="23">
        <v>30605000</v>
      </c>
      <c r="U41" s="23">
        <v>0</v>
      </c>
      <c r="V41" s="23">
        <v>25804419</v>
      </c>
    </row>
    <row r="42" spans="1:22" s="20" customFormat="1" ht="12.75">
      <c r="A42" s="70" t="s">
        <v>148</v>
      </c>
      <c r="B42" s="23">
        <v>109886450</v>
      </c>
      <c r="C42" s="23">
        <v>61066150</v>
      </c>
      <c r="D42" s="23">
        <v>81884600</v>
      </c>
      <c r="E42" s="23">
        <v>38039860</v>
      </c>
      <c r="F42" s="23">
        <v>29678150</v>
      </c>
      <c r="G42" s="23">
        <v>59143000</v>
      </c>
      <c r="H42" s="23">
        <v>91439000</v>
      </c>
      <c r="I42" s="23">
        <v>0</v>
      </c>
      <c r="J42" s="23">
        <v>45903013</v>
      </c>
      <c r="K42" s="23">
        <v>198842372</v>
      </c>
      <c r="L42" s="23">
        <v>62170240</v>
      </c>
      <c r="M42" s="23">
        <v>34767250</v>
      </c>
      <c r="N42" s="23">
        <v>116339135</v>
      </c>
      <c r="O42" s="23">
        <v>116750819</v>
      </c>
      <c r="P42" s="23">
        <v>0</v>
      </c>
      <c r="Q42" s="23">
        <v>44278149</v>
      </c>
      <c r="R42" s="23">
        <v>436591930</v>
      </c>
      <c r="S42" s="23">
        <v>114650000</v>
      </c>
      <c r="T42" s="23">
        <v>382574261</v>
      </c>
      <c r="U42" s="23">
        <v>460915000</v>
      </c>
      <c r="V42" s="23">
        <v>30393000</v>
      </c>
    </row>
    <row r="43" spans="1:22" ht="12.75">
      <c r="A43" s="70" t="s">
        <v>149</v>
      </c>
      <c r="B43" s="16">
        <f>IF((B41+B48)=0,0,B41*100/(B41+B48))</f>
        <v>0</v>
      </c>
      <c r="C43" s="16">
        <f aca="true" t="shared" si="26" ref="C43:V43">IF((C41+C48)=0,0,C41*100/(C41+C48))</f>
        <v>100</v>
      </c>
      <c r="D43" s="16">
        <f t="shared" si="26"/>
        <v>100</v>
      </c>
      <c r="E43" s="16">
        <f t="shared" si="26"/>
        <v>100</v>
      </c>
      <c r="F43" s="16">
        <f t="shared" si="26"/>
        <v>0</v>
      </c>
      <c r="G43" s="16">
        <f t="shared" si="26"/>
        <v>0</v>
      </c>
      <c r="H43" s="16">
        <f t="shared" si="26"/>
        <v>100</v>
      </c>
      <c r="I43" s="16">
        <f t="shared" si="26"/>
        <v>65.11627906976744</v>
      </c>
      <c r="J43" s="16">
        <f t="shared" si="26"/>
        <v>100</v>
      </c>
      <c r="K43" s="16">
        <f t="shared" si="26"/>
        <v>100</v>
      </c>
      <c r="L43" s="16">
        <f t="shared" si="26"/>
        <v>43.75612376040853</v>
      </c>
      <c r="M43" s="16">
        <f t="shared" si="26"/>
        <v>100</v>
      </c>
      <c r="N43" s="16">
        <f t="shared" si="26"/>
        <v>0</v>
      </c>
      <c r="O43" s="16">
        <f t="shared" si="26"/>
        <v>100</v>
      </c>
      <c r="P43" s="16">
        <f t="shared" si="26"/>
        <v>100</v>
      </c>
      <c r="Q43" s="16">
        <f t="shared" si="26"/>
        <v>0</v>
      </c>
      <c r="R43" s="16">
        <f t="shared" si="26"/>
        <v>75.80645741972508</v>
      </c>
      <c r="S43" s="16">
        <f t="shared" si="26"/>
        <v>100</v>
      </c>
      <c r="T43" s="16">
        <f t="shared" si="26"/>
        <v>100</v>
      </c>
      <c r="U43" s="16">
        <f t="shared" si="26"/>
        <v>0</v>
      </c>
      <c r="V43" s="16">
        <f t="shared" si="26"/>
        <v>100</v>
      </c>
    </row>
    <row r="44" spans="1:22" ht="12.75">
      <c r="A44" s="70" t="s">
        <v>150</v>
      </c>
      <c r="B44" s="16">
        <f>IF((B41+B48)=0,0,B48*100/(B41+B48))</f>
        <v>0</v>
      </c>
      <c r="C44" s="16">
        <f aca="true" t="shared" si="27" ref="C44:V44">IF((C41+C48)=0,0,C48*100/(C41+C48))</f>
        <v>0</v>
      </c>
      <c r="D44" s="16">
        <f t="shared" si="27"/>
        <v>0</v>
      </c>
      <c r="E44" s="16">
        <f t="shared" si="27"/>
        <v>0</v>
      </c>
      <c r="F44" s="16">
        <f t="shared" si="27"/>
        <v>0</v>
      </c>
      <c r="G44" s="16">
        <f t="shared" si="27"/>
        <v>0</v>
      </c>
      <c r="H44" s="16">
        <f t="shared" si="27"/>
        <v>0</v>
      </c>
      <c r="I44" s="16">
        <f t="shared" si="27"/>
        <v>34.883720930232556</v>
      </c>
      <c r="J44" s="16">
        <f t="shared" si="27"/>
        <v>0</v>
      </c>
      <c r="K44" s="16">
        <f t="shared" si="27"/>
        <v>0</v>
      </c>
      <c r="L44" s="16">
        <f t="shared" si="27"/>
        <v>56.24387623959147</v>
      </c>
      <c r="M44" s="16">
        <f t="shared" si="27"/>
        <v>0</v>
      </c>
      <c r="N44" s="16">
        <f t="shared" si="27"/>
        <v>0</v>
      </c>
      <c r="O44" s="16">
        <f t="shared" si="27"/>
        <v>0</v>
      </c>
      <c r="P44" s="16">
        <f t="shared" si="27"/>
        <v>0</v>
      </c>
      <c r="Q44" s="16">
        <f t="shared" si="27"/>
        <v>0</v>
      </c>
      <c r="R44" s="16">
        <f t="shared" si="27"/>
        <v>24.19354258027492</v>
      </c>
      <c r="S44" s="16">
        <f t="shared" si="27"/>
        <v>0</v>
      </c>
      <c r="T44" s="16">
        <f t="shared" si="27"/>
        <v>0</v>
      </c>
      <c r="U44" s="16">
        <f t="shared" si="27"/>
        <v>0</v>
      </c>
      <c r="V44" s="16">
        <f t="shared" si="27"/>
        <v>0</v>
      </c>
    </row>
    <row r="45" spans="1:22" ht="12.75">
      <c r="A45" s="70" t="s">
        <v>151</v>
      </c>
      <c r="B45" s="16">
        <f>IF((B41+B48+B42)=0,0,B42*100/(B41+B48+B42))</f>
        <v>100</v>
      </c>
      <c r="C45" s="16">
        <f aca="true" t="shared" si="28" ref="C45:V45">IF((C41+C48+C42)=0,0,C42*100/(C41+C48+C42))</f>
        <v>67.926638609613</v>
      </c>
      <c r="D45" s="16">
        <f t="shared" si="28"/>
        <v>88.11223344237847</v>
      </c>
      <c r="E45" s="16">
        <f t="shared" si="28"/>
        <v>85.21500739473645</v>
      </c>
      <c r="F45" s="16">
        <f t="shared" si="28"/>
        <v>100</v>
      </c>
      <c r="G45" s="16">
        <f t="shared" si="28"/>
        <v>100</v>
      </c>
      <c r="H45" s="16">
        <f t="shared" si="28"/>
        <v>85.90742115202134</v>
      </c>
      <c r="I45" s="16">
        <f t="shared" si="28"/>
        <v>0</v>
      </c>
      <c r="J45" s="16">
        <f t="shared" si="28"/>
        <v>80.20374572685368</v>
      </c>
      <c r="K45" s="16">
        <f t="shared" si="28"/>
        <v>97.93146624587305</v>
      </c>
      <c r="L45" s="16">
        <f t="shared" si="28"/>
        <v>26.302223694874062</v>
      </c>
      <c r="M45" s="16">
        <f t="shared" si="28"/>
        <v>96.77758323613983</v>
      </c>
      <c r="N45" s="16">
        <f t="shared" si="28"/>
        <v>100</v>
      </c>
      <c r="O45" s="16">
        <f t="shared" si="28"/>
        <v>98.8987793468845</v>
      </c>
      <c r="P45" s="16">
        <f t="shared" si="28"/>
        <v>0</v>
      </c>
      <c r="Q45" s="16">
        <f t="shared" si="28"/>
        <v>100</v>
      </c>
      <c r="R45" s="16">
        <f t="shared" si="28"/>
        <v>74.96221879838063</v>
      </c>
      <c r="S45" s="16">
        <f t="shared" si="28"/>
        <v>96.84865704913183</v>
      </c>
      <c r="T45" s="16">
        <f t="shared" si="28"/>
        <v>92.59280344179714</v>
      </c>
      <c r="U45" s="16">
        <f t="shared" si="28"/>
        <v>100</v>
      </c>
      <c r="V45" s="16">
        <f t="shared" si="28"/>
        <v>54.08255493014724</v>
      </c>
    </row>
    <row r="46" spans="1:22" ht="12.75">
      <c r="A46" s="67" t="s">
        <v>152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69" t="s">
        <v>153</v>
      </c>
      <c r="B47" s="21">
        <v>0</v>
      </c>
      <c r="C47" s="21">
        <v>0</v>
      </c>
      <c r="D47" s="21">
        <v>707729</v>
      </c>
      <c r="E47" s="21">
        <v>0</v>
      </c>
      <c r="F47" s="21">
        <v>0</v>
      </c>
      <c r="G47" s="21">
        <v>0</v>
      </c>
      <c r="H47" s="21">
        <v>3354866</v>
      </c>
      <c r="I47" s="21">
        <v>4000000</v>
      </c>
      <c r="J47" s="21">
        <v>14000000</v>
      </c>
      <c r="K47" s="21">
        <v>132649348</v>
      </c>
      <c r="L47" s="21">
        <v>295616858</v>
      </c>
      <c r="M47" s="21">
        <v>0</v>
      </c>
      <c r="N47" s="21">
        <v>0</v>
      </c>
      <c r="O47" s="21">
        <v>0</v>
      </c>
      <c r="P47" s="21">
        <v>11240484</v>
      </c>
      <c r="Q47" s="21">
        <v>195000000</v>
      </c>
      <c r="R47" s="21">
        <v>339393467</v>
      </c>
      <c r="S47" s="21">
        <v>1587172</v>
      </c>
      <c r="T47" s="21">
        <v>1447806</v>
      </c>
      <c r="U47" s="21">
        <v>0</v>
      </c>
      <c r="V47" s="21">
        <v>162569000</v>
      </c>
    </row>
    <row r="48" spans="1:22" ht="12.75">
      <c r="A48" s="70" t="s">
        <v>154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7500000</v>
      </c>
      <c r="J48" s="23">
        <v>0</v>
      </c>
      <c r="K48" s="23">
        <v>0</v>
      </c>
      <c r="L48" s="23">
        <v>97976000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35280000</v>
      </c>
      <c r="S48" s="23">
        <v>0</v>
      </c>
      <c r="T48" s="23">
        <v>0</v>
      </c>
      <c r="U48" s="23">
        <v>0</v>
      </c>
      <c r="V48" s="23">
        <v>0</v>
      </c>
    </row>
    <row r="49" spans="1:22" ht="12.75">
      <c r="A49" s="70" t="s">
        <v>155</v>
      </c>
      <c r="B49" s="23">
        <v>976819</v>
      </c>
      <c r="C49" s="23">
        <v>12386182</v>
      </c>
      <c r="D49" s="23">
        <v>1606999</v>
      </c>
      <c r="E49" s="23">
        <v>733600</v>
      </c>
      <c r="F49" s="23">
        <v>0</v>
      </c>
      <c r="G49" s="23">
        <v>338000</v>
      </c>
      <c r="H49" s="23">
        <v>7007475</v>
      </c>
      <c r="I49" s="23">
        <v>1500000</v>
      </c>
      <c r="J49" s="23">
        <v>2156329</v>
      </c>
      <c r="K49" s="23">
        <v>523250992</v>
      </c>
      <c r="L49" s="23">
        <v>47660416</v>
      </c>
      <c r="M49" s="23">
        <v>2053220</v>
      </c>
      <c r="N49" s="23">
        <v>0</v>
      </c>
      <c r="O49" s="23">
        <v>500000</v>
      </c>
      <c r="P49" s="23">
        <v>5414569</v>
      </c>
      <c r="Q49" s="23">
        <v>27756728</v>
      </c>
      <c r="R49" s="23">
        <v>72940445</v>
      </c>
      <c r="S49" s="23">
        <v>1892200</v>
      </c>
      <c r="T49" s="23">
        <v>780591</v>
      </c>
      <c r="U49" s="23">
        <v>577000</v>
      </c>
      <c r="V49" s="23">
        <v>32062000</v>
      </c>
    </row>
    <row r="50" spans="1:22" ht="12.75">
      <c r="A50" s="70" t="s">
        <v>156</v>
      </c>
      <c r="B50" s="16">
        <f>IF(B47=0,0,B49*100/B47)</f>
        <v>0</v>
      </c>
      <c r="C50" s="16">
        <f aca="true" t="shared" si="29" ref="C50:V50">IF(C47=0,0,C49*100/C47)</f>
        <v>0</v>
      </c>
      <c r="D50" s="16">
        <f t="shared" si="29"/>
        <v>227.06417286842844</v>
      </c>
      <c r="E50" s="16">
        <f t="shared" si="29"/>
        <v>0</v>
      </c>
      <c r="F50" s="16">
        <f t="shared" si="29"/>
        <v>0</v>
      </c>
      <c r="G50" s="16">
        <f t="shared" si="29"/>
        <v>0</v>
      </c>
      <c r="H50" s="16">
        <f t="shared" si="29"/>
        <v>208.87495953638685</v>
      </c>
      <c r="I50" s="16">
        <f t="shared" si="29"/>
        <v>37.5</v>
      </c>
      <c r="J50" s="16">
        <f t="shared" si="29"/>
        <v>15.40235</v>
      </c>
      <c r="K50" s="16">
        <f t="shared" si="29"/>
        <v>394.4617895897988</v>
      </c>
      <c r="L50" s="16">
        <f t="shared" si="29"/>
        <v>16.122360653735115</v>
      </c>
      <c r="M50" s="16">
        <f t="shared" si="29"/>
        <v>0</v>
      </c>
      <c r="N50" s="16">
        <f t="shared" si="29"/>
        <v>0</v>
      </c>
      <c r="O50" s="16">
        <f t="shared" si="29"/>
        <v>0</v>
      </c>
      <c r="P50" s="16">
        <f t="shared" si="29"/>
        <v>48.170247829186</v>
      </c>
      <c r="Q50" s="16">
        <f t="shared" si="29"/>
        <v>14.234219487179487</v>
      </c>
      <c r="R50" s="16">
        <f t="shared" si="29"/>
        <v>21.491411029429155</v>
      </c>
      <c r="S50" s="16">
        <f t="shared" si="29"/>
        <v>119.21833298470487</v>
      </c>
      <c r="T50" s="16">
        <f t="shared" si="29"/>
        <v>53.91544170973183</v>
      </c>
      <c r="U50" s="16">
        <f t="shared" si="29"/>
        <v>0</v>
      </c>
      <c r="V50" s="16">
        <f t="shared" si="29"/>
        <v>19.722087236804065</v>
      </c>
    </row>
    <row r="51" spans="1:22" ht="12.75">
      <c r="A51" s="70" t="s">
        <v>157</v>
      </c>
      <c r="B51" s="16">
        <f>IF(B89=0,0,B49*100/B89)</f>
        <v>0.1076970106518684</v>
      </c>
      <c r="C51" s="16">
        <f aca="true" t="shared" si="30" ref="C51:V51">IF(C89=0,0,C49*100/C89)</f>
        <v>0.826606250881739</v>
      </c>
      <c r="D51" s="16">
        <f t="shared" si="30"/>
        <v>0.1427167135327509</v>
      </c>
      <c r="E51" s="16">
        <f t="shared" si="30"/>
        <v>0.11579158264549158</v>
      </c>
      <c r="F51" s="16">
        <f t="shared" si="30"/>
        <v>0</v>
      </c>
      <c r="G51" s="16">
        <f t="shared" si="30"/>
        <v>0.1131596656098402</v>
      </c>
      <c r="H51" s="16">
        <f t="shared" si="30"/>
        <v>0.2993730159535298</v>
      </c>
      <c r="I51" s="16">
        <f t="shared" si="30"/>
        <v>0.43859649122807015</v>
      </c>
      <c r="J51" s="16">
        <f t="shared" si="30"/>
        <v>0.37799613057280795</v>
      </c>
      <c r="K51" s="16">
        <f t="shared" si="30"/>
        <v>24.32190561572604</v>
      </c>
      <c r="L51" s="16">
        <f t="shared" si="30"/>
        <v>0.776057128119332</v>
      </c>
      <c r="M51" s="16">
        <f t="shared" si="30"/>
        <v>0.44515749313591046</v>
      </c>
      <c r="N51" s="16">
        <f t="shared" si="30"/>
        <v>0</v>
      </c>
      <c r="O51" s="16">
        <f t="shared" si="30"/>
        <v>0.016476364654902542</v>
      </c>
      <c r="P51" s="16">
        <f t="shared" si="30"/>
        <v>3.3479792962535178</v>
      </c>
      <c r="Q51" s="16">
        <f t="shared" si="30"/>
        <v>3.031493146137156</v>
      </c>
      <c r="R51" s="16">
        <f t="shared" si="30"/>
        <v>1.3065513488529477</v>
      </c>
      <c r="S51" s="16">
        <f t="shared" si="30"/>
        <v>0.22870372621957916</v>
      </c>
      <c r="T51" s="16">
        <f t="shared" si="30"/>
        <v>0.03851517870990422</v>
      </c>
      <c r="U51" s="16">
        <f t="shared" si="30"/>
        <v>0.021799909324467282</v>
      </c>
      <c r="V51" s="16">
        <f t="shared" si="30"/>
        <v>14.827935456719096</v>
      </c>
    </row>
    <row r="52" spans="1:22" ht="12.75">
      <c r="A52" s="70" t="s">
        <v>158</v>
      </c>
      <c r="B52" s="16">
        <f>IF(B6=0,0,B49*100/B6)</f>
        <v>0.25508494291334566</v>
      </c>
      <c r="C52" s="16">
        <f aca="true" t="shared" si="31" ref="C52:V52">IF(C6=0,0,C49*100/C6)</f>
        <v>1.8970694640603878</v>
      </c>
      <c r="D52" s="16">
        <f t="shared" si="31"/>
        <v>0.37974939506557204</v>
      </c>
      <c r="E52" s="16">
        <f t="shared" si="31"/>
        <v>0.2536093298862285</v>
      </c>
      <c r="F52" s="16">
        <f t="shared" si="31"/>
        <v>0</v>
      </c>
      <c r="G52" s="16">
        <f t="shared" si="31"/>
        <v>0.16048904297145405</v>
      </c>
      <c r="H52" s="16">
        <f t="shared" si="31"/>
        <v>0.43655427522269896</v>
      </c>
      <c r="I52" s="16">
        <f t="shared" si="31"/>
        <v>0.3415446371699367</v>
      </c>
      <c r="J52" s="16">
        <f t="shared" si="31"/>
        <v>0.5560950092011946</v>
      </c>
      <c r="K52" s="16">
        <f t="shared" si="31"/>
        <v>21.968818560545774</v>
      </c>
      <c r="L52" s="16">
        <f t="shared" si="31"/>
        <v>3.3974474836297746</v>
      </c>
      <c r="M52" s="16">
        <f t="shared" si="31"/>
        <v>0.8159272924146523</v>
      </c>
      <c r="N52" s="16">
        <f t="shared" si="31"/>
        <v>0</v>
      </c>
      <c r="O52" s="16">
        <f t="shared" si="31"/>
        <v>0.09159882472992105</v>
      </c>
      <c r="P52" s="16">
        <f t="shared" si="31"/>
        <v>1.1972517570471066</v>
      </c>
      <c r="Q52" s="16">
        <f t="shared" si="31"/>
        <v>5.745285895188635</v>
      </c>
      <c r="R52" s="16">
        <f t="shared" si="31"/>
        <v>3.3435228794639418</v>
      </c>
      <c r="S52" s="16">
        <f t="shared" si="31"/>
        <v>0.6609020906279996</v>
      </c>
      <c r="T52" s="16">
        <f t="shared" si="31"/>
        <v>0.13404823412280692</v>
      </c>
      <c r="U52" s="16">
        <f t="shared" si="31"/>
        <v>0.06720555348490495</v>
      </c>
      <c r="V52" s="16">
        <f t="shared" si="31"/>
        <v>14.89627886242886</v>
      </c>
    </row>
    <row r="53" spans="1:22" ht="12.75">
      <c r="A53" s="70" t="s">
        <v>159</v>
      </c>
      <c r="B53" s="16">
        <f>IF(B89=0,0,B47*100/B89)</f>
        <v>0</v>
      </c>
      <c r="C53" s="16">
        <f aca="true" t="shared" si="32" ref="C53:V53">IF(C89=0,0,C47*100/C89)</f>
        <v>0</v>
      </c>
      <c r="D53" s="16">
        <f t="shared" si="32"/>
        <v>0.06285303037016218</v>
      </c>
      <c r="E53" s="16">
        <f t="shared" si="32"/>
        <v>0</v>
      </c>
      <c r="F53" s="16">
        <f t="shared" si="32"/>
        <v>0</v>
      </c>
      <c r="G53" s="16">
        <f t="shared" si="32"/>
        <v>0</v>
      </c>
      <c r="H53" s="16">
        <f t="shared" si="32"/>
        <v>0.14332642678567598</v>
      </c>
      <c r="I53" s="16">
        <f t="shared" si="32"/>
        <v>1.1695906432748537</v>
      </c>
      <c r="J53" s="16">
        <f t="shared" si="32"/>
        <v>2.4541458321152807</v>
      </c>
      <c r="K53" s="16">
        <f t="shared" si="32"/>
        <v>6.165845782177891</v>
      </c>
      <c r="L53" s="16">
        <f t="shared" si="32"/>
        <v>4.813545266645184</v>
      </c>
      <c r="M53" s="16">
        <f t="shared" si="32"/>
        <v>0</v>
      </c>
      <c r="N53" s="16">
        <f t="shared" si="32"/>
        <v>0</v>
      </c>
      <c r="O53" s="16">
        <f t="shared" si="32"/>
        <v>0</v>
      </c>
      <c r="P53" s="16">
        <f t="shared" si="32"/>
        <v>6.950305317351931</v>
      </c>
      <c r="Q53" s="16">
        <f t="shared" si="32"/>
        <v>21.297220749388956</v>
      </c>
      <c r="R53" s="16">
        <f t="shared" si="32"/>
        <v>6.079411663868083</v>
      </c>
      <c r="S53" s="16">
        <f t="shared" si="32"/>
        <v>0.1918360377081608</v>
      </c>
      <c r="T53" s="16">
        <f t="shared" si="32"/>
        <v>0.07143626665855947</v>
      </c>
      <c r="U53" s="16">
        <f t="shared" si="32"/>
        <v>0</v>
      </c>
      <c r="V53" s="16">
        <f t="shared" si="32"/>
        <v>75.18441267741771</v>
      </c>
    </row>
    <row r="54" spans="1:22" ht="12.75">
      <c r="A54" s="70" t="s">
        <v>160</v>
      </c>
      <c r="B54" s="16">
        <f>IF(+(B5-B163)=0,0,+B49*100/(B5-B163))</f>
        <v>0.9031238583467056</v>
      </c>
      <c r="C54" s="16">
        <f aca="true" t="shared" si="33" ref="C54:V54">IF(+(C5-C163)=0,0,+C49*100/(C5-C163))</f>
        <v>2.928595386752152</v>
      </c>
      <c r="D54" s="16">
        <f t="shared" si="33"/>
        <v>0.8027304922157622</v>
      </c>
      <c r="E54" s="16">
        <f t="shared" si="33"/>
        <v>0.40343460553818483</v>
      </c>
      <c r="F54" s="16">
        <f t="shared" si="33"/>
        <v>0</v>
      </c>
      <c r="G54" s="16">
        <f t="shared" si="33"/>
        <v>0.3068984980342107</v>
      </c>
      <c r="H54" s="16">
        <f t="shared" si="33"/>
        <v>0.5013184866317377</v>
      </c>
      <c r="I54" s="16">
        <f t="shared" si="33"/>
        <v>28.34386780420056</v>
      </c>
      <c r="J54" s="16">
        <f t="shared" si="33"/>
        <v>0.7315354428989765</v>
      </c>
      <c r="K54" s="16">
        <f t="shared" si="33"/>
        <v>21.91937224732636</v>
      </c>
      <c r="L54" s="16">
        <f t="shared" si="33"/>
        <v>3.854039102889838</v>
      </c>
      <c r="M54" s="16">
        <f t="shared" si="33"/>
        <v>1.39157529329712</v>
      </c>
      <c r="N54" s="16">
        <f t="shared" si="33"/>
        <v>0</v>
      </c>
      <c r="O54" s="16">
        <f t="shared" si="33"/>
        <v>0.7307484325446122</v>
      </c>
      <c r="P54" s="16">
        <f t="shared" si="33"/>
        <v>32.31776255183937</v>
      </c>
      <c r="Q54" s="16">
        <f t="shared" si="33"/>
        <v>8.036153031381886</v>
      </c>
      <c r="R54" s="16">
        <f t="shared" si="33"/>
        <v>4.608497515405072</v>
      </c>
      <c r="S54" s="16">
        <f t="shared" si="33"/>
        <v>1.091823397928903</v>
      </c>
      <c r="T54" s="16">
        <f t="shared" si="33"/>
        <v>0.3294522376830396</v>
      </c>
      <c r="U54" s="16">
        <f t="shared" si="33"/>
        <v>0.20264741106518083</v>
      </c>
      <c r="V54" s="16">
        <f t="shared" si="33"/>
        <v>501.2679443042566</v>
      </c>
    </row>
    <row r="55" spans="1:22" ht="12.75">
      <c r="A55" s="70" t="s">
        <v>161</v>
      </c>
      <c r="B55" s="16">
        <f>IF(+(B40-B42-B185)=0,0,+B191*100/(B40-B42-B185))</f>
        <v>0</v>
      </c>
      <c r="C55" s="16">
        <f aca="true" t="shared" si="34" ref="C55:V55">IF(+(C40-C42-C185)=0,0,+C191*100/(C40-C42-C185))</f>
        <v>0</v>
      </c>
      <c r="D55" s="16">
        <f t="shared" si="34"/>
        <v>0</v>
      </c>
      <c r="E55" s="16">
        <f t="shared" si="34"/>
        <v>0</v>
      </c>
      <c r="F55" s="16">
        <f t="shared" si="34"/>
        <v>0</v>
      </c>
      <c r="G55" s="16">
        <f t="shared" si="34"/>
        <v>0</v>
      </c>
      <c r="H55" s="16">
        <f t="shared" si="34"/>
        <v>0</v>
      </c>
      <c r="I55" s="16">
        <f t="shared" si="34"/>
        <v>139.53488372093022</v>
      </c>
      <c r="J55" s="16">
        <f t="shared" si="34"/>
        <v>0</v>
      </c>
      <c r="K55" s="16">
        <f t="shared" si="34"/>
        <v>0</v>
      </c>
      <c r="L55" s="16">
        <f t="shared" si="34"/>
        <v>56.24387623959147</v>
      </c>
      <c r="M55" s="16">
        <f t="shared" si="34"/>
        <v>0</v>
      </c>
      <c r="N55" s="16">
        <f t="shared" si="34"/>
        <v>0</v>
      </c>
      <c r="O55" s="16">
        <f t="shared" si="34"/>
        <v>0</v>
      </c>
      <c r="P55" s="16">
        <f t="shared" si="34"/>
        <v>-5.887991776556535</v>
      </c>
      <c r="Q55" s="16">
        <f t="shared" si="34"/>
        <v>0</v>
      </c>
      <c r="R55" s="16">
        <f t="shared" si="34"/>
        <v>31.16261099933644</v>
      </c>
      <c r="S55" s="16">
        <f t="shared" si="34"/>
        <v>0</v>
      </c>
      <c r="T55" s="16">
        <f t="shared" si="34"/>
        <v>0</v>
      </c>
      <c r="U55" s="16">
        <f t="shared" si="34"/>
        <v>0</v>
      </c>
      <c r="V55" s="16">
        <f t="shared" si="34"/>
        <v>0</v>
      </c>
    </row>
    <row r="56" spans="1:22" ht="12.75">
      <c r="A56" s="70" t="s">
        <v>162</v>
      </c>
      <c r="B56" s="16">
        <f>IF(B186=0,0,B47*100/B186)</f>
        <v>0</v>
      </c>
      <c r="C56" s="16">
        <f aca="true" t="shared" si="35" ref="C56:V56">IF(C186=0,0,C47*100/C186)</f>
        <v>0</v>
      </c>
      <c r="D56" s="16">
        <f t="shared" si="35"/>
        <v>0.05560878241561966</v>
      </c>
      <c r="E56" s="16">
        <f t="shared" si="35"/>
        <v>0</v>
      </c>
      <c r="F56" s="16">
        <f t="shared" si="35"/>
        <v>0</v>
      </c>
      <c r="G56" s="16">
        <f t="shared" si="35"/>
        <v>0</v>
      </c>
      <c r="H56" s="16">
        <f t="shared" si="35"/>
        <v>0.11873408345190414</v>
      </c>
      <c r="I56" s="16">
        <f t="shared" si="35"/>
        <v>0.9842350156370339</v>
      </c>
      <c r="J56" s="16">
        <f t="shared" si="35"/>
        <v>2.151764857632405</v>
      </c>
      <c r="K56" s="16">
        <f t="shared" si="35"/>
        <v>7.300543561629362</v>
      </c>
      <c r="L56" s="16">
        <f t="shared" si="35"/>
        <v>4.775508951483698</v>
      </c>
      <c r="M56" s="16">
        <f t="shared" si="35"/>
        <v>0</v>
      </c>
      <c r="N56" s="16">
        <f t="shared" si="35"/>
        <v>0</v>
      </c>
      <c r="O56" s="16">
        <f t="shared" si="35"/>
        <v>0</v>
      </c>
      <c r="P56" s="16">
        <f t="shared" si="35"/>
        <v>2.1216296876809806</v>
      </c>
      <c r="Q56" s="16">
        <f t="shared" si="35"/>
        <v>17.52045256094474</v>
      </c>
      <c r="R56" s="16">
        <f t="shared" si="35"/>
        <v>6.444741425432424</v>
      </c>
      <c r="S56" s="16">
        <f t="shared" si="35"/>
        <v>0.17145570735319904</v>
      </c>
      <c r="T56" s="16">
        <f t="shared" si="35"/>
        <v>0.0695729330823085</v>
      </c>
      <c r="U56" s="16">
        <f t="shared" si="35"/>
        <v>0</v>
      </c>
      <c r="V56" s="16">
        <f t="shared" si="35"/>
        <v>1105.763377288894</v>
      </c>
    </row>
    <row r="57" spans="1:22" ht="12.75">
      <c r="A57" s="70" t="s">
        <v>163</v>
      </c>
      <c r="B57" s="25">
        <f>IF(B188=0,0,B187/B188)</f>
        <v>1.8139892781655054</v>
      </c>
      <c r="C57" s="25">
        <f aca="true" t="shared" si="36" ref="C57:V57">IF(C188=0,0,C187/C188)</f>
        <v>1.5878926104551092</v>
      </c>
      <c r="D57" s="25">
        <f t="shared" si="36"/>
        <v>1.937429620754468</v>
      </c>
      <c r="E57" s="25">
        <f t="shared" si="36"/>
        <v>8.398261730191704</v>
      </c>
      <c r="F57" s="25">
        <f t="shared" si="36"/>
        <v>2.2531053919671837</v>
      </c>
      <c r="G57" s="25">
        <f t="shared" si="36"/>
        <v>1.3384189202113324</v>
      </c>
      <c r="H57" s="25">
        <f t="shared" si="36"/>
        <v>1.12199214360921</v>
      </c>
      <c r="I57" s="25">
        <f t="shared" si="36"/>
        <v>4.43405</v>
      </c>
      <c r="J57" s="25">
        <f t="shared" si="36"/>
        <v>5.725029291804381</v>
      </c>
      <c r="K57" s="25">
        <f t="shared" si="36"/>
        <v>1.039525424195435</v>
      </c>
      <c r="L57" s="25">
        <f t="shared" si="36"/>
        <v>2.6272116609585057</v>
      </c>
      <c r="M57" s="25">
        <f t="shared" si="36"/>
        <v>1.3619347550146614</v>
      </c>
      <c r="N57" s="25">
        <f t="shared" si="36"/>
        <v>2.438126363790701</v>
      </c>
      <c r="O57" s="25">
        <f t="shared" si="36"/>
        <v>1.1702498112519943</v>
      </c>
      <c r="P57" s="25">
        <f t="shared" si="36"/>
        <v>6.135855264427266</v>
      </c>
      <c r="Q57" s="25">
        <f t="shared" si="36"/>
        <v>0.6806299866534974</v>
      </c>
      <c r="R57" s="25">
        <f t="shared" si="36"/>
        <v>1.0279650475081472</v>
      </c>
      <c r="S57" s="25">
        <f t="shared" si="36"/>
        <v>2.273797963138686</v>
      </c>
      <c r="T57" s="25">
        <f t="shared" si="36"/>
        <v>1.209226519988407</v>
      </c>
      <c r="U57" s="25">
        <f t="shared" si="36"/>
        <v>2.5410934442859614</v>
      </c>
      <c r="V57" s="25">
        <f t="shared" si="36"/>
        <v>0.6407408079630672</v>
      </c>
    </row>
    <row r="58" spans="1:22" ht="12.75">
      <c r="A58" s="70" t="s">
        <v>164</v>
      </c>
      <c r="B58" s="25">
        <f>IF(B188=0,0,B189/B188)</f>
        <v>0.23142379103651287</v>
      </c>
      <c r="C58" s="25">
        <f aca="true" t="shared" si="37" ref="C58:V58">IF(C188=0,0,C189/C188)</f>
        <v>0.0896002038744575</v>
      </c>
      <c r="D58" s="25">
        <f t="shared" si="37"/>
        <v>0.35439678088232324</v>
      </c>
      <c r="E58" s="25">
        <f t="shared" si="37"/>
        <v>1.3081327343854132</v>
      </c>
      <c r="F58" s="25">
        <f t="shared" si="37"/>
        <v>0.4257121366043091</v>
      </c>
      <c r="G58" s="25">
        <f t="shared" si="37"/>
        <v>0.49100304594419925</v>
      </c>
      <c r="H58" s="25">
        <f t="shared" si="37"/>
        <v>0.37842500488722447</v>
      </c>
      <c r="I58" s="25">
        <f t="shared" si="37"/>
        <v>2.92045</v>
      </c>
      <c r="J58" s="25">
        <f t="shared" si="37"/>
        <v>0.9573150725958498</v>
      </c>
      <c r="K58" s="25">
        <f t="shared" si="37"/>
        <v>0.015234272520821638</v>
      </c>
      <c r="L58" s="25">
        <f t="shared" si="37"/>
        <v>2.1250165110518533</v>
      </c>
      <c r="M58" s="25">
        <f t="shared" si="37"/>
        <v>0.07490677836484975</v>
      </c>
      <c r="N58" s="25">
        <f t="shared" si="37"/>
        <v>0.04303300770284985</v>
      </c>
      <c r="O58" s="25">
        <f t="shared" si="37"/>
        <v>0.8716803127884631</v>
      </c>
      <c r="P58" s="25">
        <f t="shared" si="37"/>
        <v>3.8885810483058902</v>
      </c>
      <c r="Q58" s="25">
        <f t="shared" si="37"/>
        <v>0.003116386955517786</v>
      </c>
      <c r="R58" s="25">
        <f t="shared" si="37"/>
        <v>0.6781885124973963</v>
      </c>
      <c r="S58" s="25">
        <f t="shared" si="37"/>
        <v>0.43798809090634605</v>
      </c>
      <c r="T58" s="25">
        <f t="shared" si="37"/>
        <v>0.6606720470435898</v>
      </c>
      <c r="U58" s="25">
        <f t="shared" si="37"/>
        <v>0.5192688169215904</v>
      </c>
      <c r="V58" s="25">
        <f t="shared" si="37"/>
        <v>0.5553908608558343</v>
      </c>
    </row>
    <row r="59" spans="1:22" ht="12.75">
      <c r="A59" s="70" t="s">
        <v>165</v>
      </c>
      <c r="B59" s="16">
        <f>IF(B5=0,0,(B176+B181)*100/B5)</f>
        <v>20.215957229287252</v>
      </c>
      <c r="C59" s="16">
        <f aca="true" t="shared" si="38" ref="C59:V59">IF(C5=0,0,(C176+C181)*100/C5)</f>
        <v>13.036553007238389</v>
      </c>
      <c r="D59" s="16">
        <f t="shared" si="38"/>
        <v>20.29827498383552</v>
      </c>
      <c r="E59" s="16">
        <f t="shared" si="38"/>
        <v>11.01233375799378</v>
      </c>
      <c r="F59" s="16">
        <f t="shared" si="38"/>
        <v>19.280132172515135</v>
      </c>
      <c r="G59" s="16">
        <f t="shared" si="38"/>
        <v>21.838295112508618</v>
      </c>
      <c r="H59" s="16">
        <f t="shared" si="38"/>
        <v>11.923078250957271</v>
      </c>
      <c r="I59" s="16">
        <f t="shared" si="38"/>
        <v>4.961963770371762</v>
      </c>
      <c r="J59" s="16">
        <f t="shared" si="38"/>
        <v>6.652029602797605</v>
      </c>
      <c r="K59" s="16">
        <f t="shared" si="38"/>
        <v>9.38459166196477</v>
      </c>
      <c r="L59" s="16">
        <f t="shared" si="38"/>
        <v>13.802494670589686</v>
      </c>
      <c r="M59" s="16">
        <f t="shared" si="38"/>
        <v>26.78990566663578</v>
      </c>
      <c r="N59" s="16">
        <f t="shared" si="38"/>
        <v>30.889657741734677</v>
      </c>
      <c r="O59" s="16">
        <f t="shared" si="38"/>
        <v>34.83828094779961</v>
      </c>
      <c r="P59" s="16">
        <f t="shared" si="38"/>
        <v>3.329161340418078</v>
      </c>
      <c r="Q59" s="16">
        <f t="shared" si="38"/>
        <v>14.124514903686089</v>
      </c>
      <c r="R59" s="16">
        <f t="shared" si="38"/>
        <v>11.374356378077128</v>
      </c>
      <c r="S59" s="16">
        <f t="shared" si="38"/>
        <v>10.289067490762383</v>
      </c>
      <c r="T59" s="16">
        <f t="shared" si="38"/>
        <v>10.190926049369374</v>
      </c>
      <c r="U59" s="16">
        <f t="shared" si="38"/>
        <v>4.706864632141523</v>
      </c>
      <c r="V59" s="16">
        <f t="shared" si="38"/>
        <v>15.256030211953291</v>
      </c>
    </row>
    <row r="60" spans="1:22" ht="12.75">
      <c r="A60" s="70" t="s">
        <v>166</v>
      </c>
      <c r="B60" s="25">
        <f>IF(+(B180+B193)=0,0,+(B5-B163)/(B180+B193))</f>
        <v>46.110386089127395</v>
      </c>
      <c r="C60" s="25">
        <f aca="true" t="shared" si="39" ref="C60:V60">IF(+(C180+C193)=0,0,+(C5-C163)/(C180+C193))</f>
        <v>50.46344013867385</v>
      </c>
      <c r="D60" s="25">
        <f t="shared" si="39"/>
        <v>76.71075536059017</v>
      </c>
      <c r="E60" s="25">
        <f t="shared" si="39"/>
        <v>20.55420817327517</v>
      </c>
      <c r="F60" s="25">
        <f t="shared" si="39"/>
        <v>131.0337385046806</v>
      </c>
      <c r="G60" s="25">
        <f t="shared" si="39"/>
        <v>51.60702209651693</v>
      </c>
      <c r="H60" s="25">
        <f t="shared" si="39"/>
        <v>196.5026210255324</v>
      </c>
      <c r="I60" s="25">
        <f t="shared" si="39"/>
        <v>1.9244181818181818</v>
      </c>
      <c r="J60" s="25">
        <f t="shared" si="39"/>
        <v>22.254984442445203</v>
      </c>
      <c r="K60" s="25">
        <f t="shared" si="39"/>
        <v>4.745303446522078</v>
      </c>
      <c r="L60" s="25">
        <f t="shared" si="39"/>
        <v>30.824210308699865</v>
      </c>
      <c r="M60" s="25">
        <f t="shared" si="39"/>
        <v>682.3272937476878</v>
      </c>
      <c r="N60" s="25">
        <f t="shared" si="39"/>
        <v>65.15661044676892</v>
      </c>
      <c r="O60" s="25">
        <f t="shared" si="39"/>
        <v>5.47384</v>
      </c>
      <c r="P60" s="25">
        <f t="shared" si="39"/>
        <v>0.8733954494409728</v>
      </c>
      <c r="Q60" s="25">
        <f t="shared" si="39"/>
        <v>0</v>
      </c>
      <c r="R60" s="25">
        <f t="shared" si="39"/>
        <v>43.33651181535667</v>
      </c>
      <c r="S60" s="25">
        <f t="shared" si="39"/>
        <v>47.35981303814114</v>
      </c>
      <c r="T60" s="25">
        <f t="shared" si="39"/>
        <v>122.28469578241278</v>
      </c>
      <c r="U60" s="25">
        <f t="shared" si="39"/>
        <v>19.87650959860384</v>
      </c>
      <c r="V60" s="25">
        <f t="shared" si="39"/>
        <v>0.49391381863401923</v>
      </c>
    </row>
    <row r="61" spans="1:22" ht="12.75">
      <c r="A61" s="67" t="s">
        <v>167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.75">
      <c r="A62" s="68" t="s">
        <v>168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67" t="s">
        <v>169</v>
      </c>
      <c r="B63" s="6">
        <v>109886450</v>
      </c>
      <c r="C63" s="6">
        <v>61066150</v>
      </c>
      <c r="D63" s="6">
        <v>67301868</v>
      </c>
      <c r="E63" s="6">
        <v>43790750</v>
      </c>
      <c r="F63" s="6">
        <v>28505150</v>
      </c>
      <c r="G63" s="6">
        <v>52643000</v>
      </c>
      <c r="H63" s="6">
        <v>102439000</v>
      </c>
      <c r="I63" s="6">
        <v>0</v>
      </c>
      <c r="J63" s="6">
        <v>43195703</v>
      </c>
      <c r="K63" s="6">
        <v>157842372</v>
      </c>
      <c r="L63" s="6">
        <v>137331260</v>
      </c>
      <c r="M63" s="6">
        <v>600000</v>
      </c>
      <c r="N63" s="6">
        <v>1100000</v>
      </c>
      <c r="O63" s="6">
        <v>109540596</v>
      </c>
      <c r="P63" s="6">
        <v>0</v>
      </c>
      <c r="Q63" s="6">
        <v>44278149</v>
      </c>
      <c r="R63" s="6">
        <v>316223348</v>
      </c>
      <c r="S63" s="6">
        <v>105721021</v>
      </c>
      <c r="T63" s="6">
        <v>343089302</v>
      </c>
      <c r="U63" s="6">
        <v>270950000</v>
      </c>
      <c r="V63" s="6">
        <v>0</v>
      </c>
    </row>
    <row r="64" spans="1:22" ht="12.75">
      <c r="A64" s="70" t="s">
        <v>170</v>
      </c>
      <c r="B64" s="23">
        <v>5000000</v>
      </c>
      <c r="C64" s="23">
        <v>12638000</v>
      </c>
      <c r="D64" s="23">
        <v>13177558</v>
      </c>
      <c r="E64" s="23">
        <v>13148000</v>
      </c>
      <c r="F64" s="23">
        <v>1700000</v>
      </c>
      <c r="G64" s="23">
        <v>14200000</v>
      </c>
      <c r="H64" s="23">
        <v>46201000</v>
      </c>
      <c r="I64" s="23">
        <v>0</v>
      </c>
      <c r="J64" s="23">
        <v>30334000</v>
      </c>
      <c r="K64" s="23">
        <v>20772000</v>
      </c>
      <c r="L64" s="23">
        <v>56936000</v>
      </c>
      <c r="M64" s="23">
        <v>200000</v>
      </c>
      <c r="N64" s="23">
        <v>1100000</v>
      </c>
      <c r="O64" s="23">
        <v>1634596</v>
      </c>
      <c r="P64" s="23">
        <v>0</v>
      </c>
      <c r="Q64" s="23">
        <v>0</v>
      </c>
      <c r="R64" s="23">
        <v>31822956</v>
      </c>
      <c r="S64" s="23">
        <v>8429741</v>
      </c>
      <c r="T64" s="23">
        <v>15700000</v>
      </c>
      <c r="U64" s="23">
        <v>17200000</v>
      </c>
      <c r="V64" s="23">
        <v>0</v>
      </c>
    </row>
    <row r="65" spans="1:22" ht="12.75">
      <c r="A65" s="70" t="s">
        <v>171</v>
      </c>
      <c r="B65" s="23">
        <v>70000000</v>
      </c>
      <c r="C65" s="23">
        <v>48428150</v>
      </c>
      <c r="D65" s="23">
        <v>52924310</v>
      </c>
      <c r="E65" s="23">
        <v>16500000</v>
      </c>
      <c r="F65" s="23">
        <v>10500000</v>
      </c>
      <c r="G65" s="23">
        <v>24000000</v>
      </c>
      <c r="H65" s="23">
        <v>6238000</v>
      </c>
      <c r="I65" s="23">
        <v>0</v>
      </c>
      <c r="J65" s="23">
        <v>3557000</v>
      </c>
      <c r="K65" s="23">
        <v>53064172</v>
      </c>
      <c r="L65" s="23">
        <v>33376516</v>
      </c>
      <c r="M65" s="23">
        <v>200000</v>
      </c>
      <c r="N65" s="23">
        <v>0</v>
      </c>
      <c r="O65" s="23">
        <v>107906000</v>
      </c>
      <c r="P65" s="23">
        <v>0</v>
      </c>
      <c r="Q65" s="23">
        <v>23562683</v>
      </c>
      <c r="R65" s="23">
        <v>238276984</v>
      </c>
      <c r="S65" s="23">
        <v>97251280</v>
      </c>
      <c r="T65" s="23">
        <v>298049302</v>
      </c>
      <c r="U65" s="23">
        <v>211650000</v>
      </c>
      <c r="V65" s="23">
        <v>0</v>
      </c>
    </row>
    <row r="66" spans="1:22" ht="12.75">
      <c r="A66" s="70" t="s">
        <v>172</v>
      </c>
      <c r="B66" s="23">
        <v>34886450</v>
      </c>
      <c r="C66" s="23">
        <v>0</v>
      </c>
      <c r="D66" s="23">
        <v>1200000</v>
      </c>
      <c r="E66" s="23">
        <v>12862750</v>
      </c>
      <c r="F66" s="23">
        <v>16305150</v>
      </c>
      <c r="G66" s="23">
        <v>14443000</v>
      </c>
      <c r="H66" s="23">
        <v>50000000</v>
      </c>
      <c r="I66" s="23">
        <v>0</v>
      </c>
      <c r="J66" s="23">
        <v>8876800</v>
      </c>
      <c r="K66" s="23">
        <v>84006200</v>
      </c>
      <c r="L66" s="23">
        <v>32077980</v>
      </c>
      <c r="M66" s="23">
        <v>200000</v>
      </c>
      <c r="N66" s="23">
        <v>0</v>
      </c>
      <c r="O66" s="23">
        <v>0</v>
      </c>
      <c r="P66" s="23">
        <v>0</v>
      </c>
      <c r="Q66" s="23">
        <v>20715466</v>
      </c>
      <c r="R66" s="23">
        <v>34223056</v>
      </c>
      <c r="S66" s="23">
        <v>33000</v>
      </c>
      <c r="T66" s="23">
        <v>24500000</v>
      </c>
      <c r="U66" s="23">
        <v>31500000</v>
      </c>
      <c r="V66" s="23">
        <v>0</v>
      </c>
    </row>
    <row r="67" spans="1:22" ht="12.75">
      <c r="A67" s="70" t="s">
        <v>173</v>
      </c>
      <c r="B67" s="23">
        <v>0</v>
      </c>
      <c r="C67" s="23">
        <v>0</v>
      </c>
      <c r="D67" s="23">
        <v>0</v>
      </c>
      <c r="E67" s="23">
        <v>1280000</v>
      </c>
      <c r="F67" s="23">
        <v>0</v>
      </c>
      <c r="G67" s="23">
        <v>0</v>
      </c>
      <c r="H67" s="23">
        <v>0</v>
      </c>
      <c r="I67" s="23">
        <v>0</v>
      </c>
      <c r="J67" s="23">
        <v>427903</v>
      </c>
      <c r="K67" s="23">
        <v>0</v>
      </c>
      <c r="L67" s="23">
        <v>14940764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11900352</v>
      </c>
      <c r="S67" s="23">
        <v>7000</v>
      </c>
      <c r="T67" s="23">
        <v>4840000</v>
      </c>
      <c r="U67" s="23">
        <v>10600000</v>
      </c>
      <c r="V67" s="23">
        <v>0</v>
      </c>
    </row>
    <row r="68" spans="1:22" ht="12.75">
      <c r="A68" s="67" t="s">
        <v>174</v>
      </c>
      <c r="B68" s="6">
        <v>0</v>
      </c>
      <c r="C68" s="6">
        <v>0</v>
      </c>
      <c r="D68" s="6">
        <v>22060290</v>
      </c>
      <c r="E68" s="6">
        <v>529110</v>
      </c>
      <c r="F68" s="6">
        <v>0</v>
      </c>
      <c r="G68" s="6">
        <v>3000000</v>
      </c>
      <c r="H68" s="6">
        <v>4000000</v>
      </c>
      <c r="I68" s="6">
        <v>0</v>
      </c>
      <c r="J68" s="6">
        <v>6607310</v>
      </c>
      <c r="K68" s="6">
        <v>15000000</v>
      </c>
      <c r="L68" s="6">
        <v>53467500</v>
      </c>
      <c r="M68" s="6">
        <v>82650</v>
      </c>
      <c r="N68" s="6">
        <v>115239135</v>
      </c>
      <c r="O68" s="6">
        <v>0</v>
      </c>
      <c r="P68" s="6">
        <v>0</v>
      </c>
      <c r="Q68" s="6">
        <v>0</v>
      </c>
      <c r="R68" s="6">
        <v>201481657</v>
      </c>
      <c r="S68" s="6">
        <v>10211200</v>
      </c>
      <c r="T68" s="6">
        <v>58829959</v>
      </c>
      <c r="U68" s="6">
        <v>132665000</v>
      </c>
      <c r="V68" s="6">
        <v>44936361</v>
      </c>
    </row>
    <row r="69" spans="1:22" ht="12.75">
      <c r="A69" s="70" t="s">
        <v>175</v>
      </c>
      <c r="B69" s="23">
        <v>0</v>
      </c>
      <c r="C69" s="23">
        <v>0</v>
      </c>
      <c r="D69" s="23">
        <v>800000</v>
      </c>
      <c r="E69" s="23">
        <v>0</v>
      </c>
      <c r="F69" s="23">
        <v>0</v>
      </c>
      <c r="G69" s="23">
        <v>0</v>
      </c>
      <c r="H69" s="23">
        <v>3000000</v>
      </c>
      <c r="I69" s="23">
        <v>0</v>
      </c>
      <c r="J69" s="23">
        <v>0</v>
      </c>
      <c r="K69" s="23">
        <v>5000000</v>
      </c>
      <c r="L69" s="23">
        <v>1157500</v>
      </c>
      <c r="M69" s="23">
        <v>0</v>
      </c>
      <c r="N69" s="23">
        <v>115239135</v>
      </c>
      <c r="O69" s="23">
        <v>0</v>
      </c>
      <c r="P69" s="23">
        <v>0</v>
      </c>
      <c r="Q69" s="23">
        <v>0</v>
      </c>
      <c r="R69" s="23">
        <v>27140061</v>
      </c>
      <c r="S69" s="23">
        <v>127000</v>
      </c>
      <c r="T69" s="23">
        <v>24704725</v>
      </c>
      <c r="U69" s="23">
        <v>22165000</v>
      </c>
      <c r="V69" s="23">
        <v>44936361</v>
      </c>
    </row>
    <row r="70" spans="1:22" ht="12.75">
      <c r="A70" s="70" t="s">
        <v>176</v>
      </c>
      <c r="B70" s="23">
        <v>0</v>
      </c>
      <c r="C70" s="23">
        <v>0</v>
      </c>
      <c r="D70" s="23">
        <v>21260290</v>
      </c>
      <c r="E70" s="23">
        <v>529110</v>
      </c>
      <c r="F70" s="23">
        <v>0</v>
      </c>
      <c r="G70" s="23">
        <v>3000000</v>
      </c>
      <c r="H70" s="23">
        <v>1000000</v>
      </c>
      <c r="I70" s="23">
        <v>0</v>
      </c>
      <c r="J70" s="23">
        <v>6607310</v>
      </c>
      <c r="K70" s="23">
        <v>10000000</v>
      </c>
      <c r="L70" s="23">
        <v>52310000</v>
      </c>
      <c r="M70" s="23">
        <v>82650</v>
      </c>
      <c r="N70" s="23">
        <v>0</v>
      </c>
      <c r="O70" s="23">
        <v>0</v>
      </c>
      <c r="P70" s="23">
        <v>0</v>
      </c>
      <c r="Q70" s="23">
        <v>0</v>
      </c>
      <c r="R70" s="23">
        <v>174341596</v>
      </c>
      <c r="S70" s="23">
        <v>10084200</v>
      </c>
      <c r="T70" s="23">
        <v>33525234</v>
      </c>
      <c r="U70" s="23">
        <v>110500000</v>
      </c>
      <c r="V70" s="23">
        <v>0</v>
      </c>
    </row>
    <row r="71" spans="1:22" ht="12.75">
      <c r="A71" s="70" t="s">
        <v>177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600000</v>
      </c>
      <c r="U71" s="23">
        <v>0</v>
      </c>
      <c r="V71" s="23">
        <v>0</v>
      </c>
    </row>
    <row r="72" spans="1:22" ht="12.75">
      <c r="A72" s="67" t="s">
        <v>178</v>
      </c>
      <c r="B72" s="6">
        <v>0</v>
      </c>
      <c r="C72" s="6">
        <v>28834000</v>
      </c>
      <c r="D72" s="6">
        <v>1995000</v>
      </c>
      <c r="E72" s="6">
        <v>0</v>
      </c>
      <c r="F72" s="6">
        <v>0</v>
      </c>
      <c r="G72" s="6">
        <v>0</v>
      </c>
      <c r="H72" s="6">
        <v>0</v>
      </c>
      <c r="I72" s="6">
        <v>21500000</v>
      </c>
      <c r="J72" s="6">
        <v>1162140</v>
      </c>
      <c r="K72" s="6">
        <v>4200000</v>
      </c>
      <c r="L72" s="6">
        <v>14466000</v>
      </c>
      <c r="M72" s="6">
        <v>35153250</v>
      </c>
      <c r="N72" s="6">
        <v>0</v>
      </c>
      <c r="O72" s="6">
        <v>0</v>
      </c>
      <c r="P72" s="6">
        <v>58186817</v>
      </c>
      <c r="Q72" s="6">
        <v>0</v>
      </c>
      <c r="R72" s="6">
        <v>23167483</v>
      </c>
      <c r="S72" s="6">
        <v>1879000</v>
      </c>
      <c r="T72" s="6">
        <v>8660000</v>
      </c>
      <c r="U72" s="6">
        <v>16200000</v>
      </c>
      <c r="V72" s="6">
        <v>9800750</v>
      </c>
    </row>
    <row r="73" spans="1:22" ht="12.75">
      <c r="A73" s="67" t="s">
        <v>179</v>
      </c>
      <c r="B73" s="6">
        <v>0</v>
      </c>
      <c r="C73" s="6">
        <v>0</v>
      </c>
      <c r="D73" s="6">
        <v>1575000</v>
      </c>
      <c r="E73" s="6">
        <v>320000</v>
      </c>
      <c r="F73" s="6">
        <v>1173000</v>
      </c>
      <c r="G73" s="6">
        <v>3500000</v>
      </c>
      <c r="H73" s="6">
        <v>0</v>
      </c>
      <c r="I73" s="6">
        <v>0</v>
      </c>
      <c r="J73" s="6">
        <v>6267851</v>
      </c>
      <c r="K73" s="6">
        <v>26000000</v>
      </c>
      <c r="L73" s="6">
        <v>31104000</v>
      </c>
      <c r="M73" s="6">
        <v>89000</v>
      </c>
      <c r="N73" s="6">
        <v>0</v>
      </c>
      <c r="O73" s="6">
        <v>8510223</v>
      </c>
      <c r="P73" s="6">
        <v>0</v>
      </c>
      <c r="Q73" s="6">
        <v>0</v>
      </c>
      <c r="R73" s="6">
        <v>41543477</v>
      </c>
      <c r="S73" s="6">
        <v>569357</v>
      </c>
      <c r="T73" s="6">
        <v>2600000</v>
      </c>
      <c r="U73" s="6">
        <v>14100000</v>
      </c>
      <c r="V73" s="6">
        <v>1460308</v>
      </c>
    </row>
    <row r="74" spans="1:22" ht="12.75">
      <c r="A74" s="67" t="s">
        <v>180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27000000</v>
      </c>
      <c r="V74" s="6">
        <v>0</v>
      </c>
    </row>
    <row r="75" spans="1:22" ht="25.5">
      <c r="A75" s="72" t="s">
        <v>181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1:22" ht="12.75">
      <c r="A76" s="68" t="s">
        <v>169</v>
      </c>
      <c r="B76" s="27">
        <f>IF(B40=0,0,B63*100/B40)</f>
        <v>100</v>
      </c>
      <c r="C76" s="27">
        <f aca="true" t="shared" si="40" ref="C76:V76">IF(C40=0,0,C63*100/C40)</f>
        <v>67.926638609613</v>
      </c>
      <c r="D76" s="27">
        <f t="shared" si="40"/>
        <v>72.42042953527454</v>
      </c>
      <c r="E76" s="27">
        <f t="shared" si="40"/>
        <v>98.09786589832495</v>
      </c>
      <c r="F76" s="27">
        <f t="shared" si="40"/>
        <v>96.04759730643588</v>
      </c>
      <c r="G76" s="27">
        <f t="shared" si="40"/>
        <v>89.00968838239521</v>
      </c>
      <c r="H76" s="27">
        <f t="shared" si="40"/>
        <v>96.24197897387236</v>
      </c>
      <c r="I76" s="27">
        <f t="shared" si="40"/>
        <v>0</v>
      </c>
      <c r="J76" s="27">
        <f t="shared" si="40"/>
        <v>75.47341565366725</v>
      </c>
      <c r="K76" s="27">
        <f t="shared" si="40"/>
        <v>77.73863674130048</v>
      </c>
      <c r="L76" s="27">
        <f t="shared" si="40"/>
        <v>58.100427484579605</v>
      </c>
      <c r="M76" s="27">
        <f t="shared" si="40"/>
        <v>1.6701507867802</v>
      </c>
      <c r="N76" s="27">
        <f t="shared" si="40"/>
        <v>0.9455115855898362</v>
      </c>
      <c r="O76" s="27">
        <f t="shared" si="40"/>
        <v>92.79105128444725</v>
      </c>
      <c r="P76" s="27">
        <f t="shared" si="40"/>
        <v>0</v>
      </c>
      <c r="Q76" s="27">
        <f t="shared" si="40"/>
        <v>100</v>
      </c>
      <c r="R76" s="27">
        <f t="shared" si="40"/>
        <v>54.29510298537232</v>
      </c>
      <c r="S76" s="27">
        <f t="shared" si="40"/>
        <v>89.30605238301844</v>
      </c>
      <c r="T76" s="27">
        <f t="shared" si="40"/>
        <v>83.03642858783273</v>
      </c>
      <c r="U76" s="27">
        <f t="shared" si="40"/>
        <v>58.785242398273</v>
      </c>
      <c r="V76" s="27">
        <f t="shared" si="40"/>
        <v>0</v>
      </c>
    </row>
    <row r="77" spans="1:22" ht="12.75">
      <c r="A77" s="70" t="s">
        <v>182</v>
      </c>
      <c r="B77" s="16">
        <f>IF(B40=0,0,B64*100/B40)</f>
        <v>4.550151542797133</v>
      </c>
      <c r="C77" s="16">
        <f aca="true" t="shared" si="41" ref="C77:V77">IF(C40=0,0,C64*100/C40)</f>
        <v>14.05781859095897</v>
      </c>
      <c r="D77" s="16">
        <f t="shared" si="41"/>
        <v>14.179761111325963</v>
      </c>
      <c r="E77" s="16">
        <f t="shared" si="41"/>
        <v>29.453497390000773</v>
      </c>
      <c r="F77" s="16">
        <f t="shared" si="41"/>
        <v>5.728119845745102</v>
      </c>
      <c r="G77" s="16">
        <f t="shared" si="41"/>
        <v>24.009603841536613</v>
      </c>
      <c r="H77" s="16">
        <f t="shared" si="41"/>
        <v>43.40608235703079</v>
      </c>
      <c r="I77" s="16">
        <f t="shared" si="41"/>
        <v>0</v>
      </c>
      <c r="J77" s="16">
        <f t="shared" si="41"/>
        <v>53.00088739008003</v>
      </c>
      <c r="K77" s="16">
        <f t="shared" si="41"/>
        <v>10.230376938267842</v>
      </c>
      <c r="L77" s="16">
        <f t="shared" si="41"/>
        <v>24.087785543233377</v>
      </c>
      <c r="M77" s="16">
        <f t="shared" si="41"/>
        <v>0.5567169289267333</v>
      </c>
      <c r="N77" s="16">
        <f t="shared" si="41"/>
        <v>0.9455115855898362</v>
      </c>
      <c r="O77" s="16">
        <f t="shared" si="41"/>
        <v>1.384654518999991</v>
      </c>
      <c r="P77" s="16">
        <f t="shared" si="41"/>
        <v>0</v>
      </c>
      <c r="Q77" s="16">
        <f t="shared" si="41"/>
        <v>0</v>
      </c>
      <c r="R77" s="16">
        <f t="shared" si="41"/>
        <v>5.463956675706855</v>
      </c>
      <c r="S77" s="16">
        <f t="shared" si="41"/>
        <v>7.12088177167035</v>
      </c>
      <c r="T77" s="16">
        <f t="shared" si="41"/>
        <v>3.79980349497745</v>
      </c>
      <c r="U77" s="16">
        <f t="shared" si="41"/>
        <v>3.7317075816582235</v>
      </c>
      <c r="V77" s="16">
        <f t="shared" si="41"/>
        <v>0</v>
      </c>
    </row>
    <row r="78" spans="1:22" ht="12.75">
      <c r="A78" s="70" t="s">
        <v>183</v>
      </c>
      <c r="B78" s="16">
        <f>IF(B40=0,0,B65*100/B40)</f>
        <v>63.70212159915986</v>
      </c>
      <c r="C78" s="16">
        <f aca="true" t="shared" si="42" ref="C78:V78">IF(C40=0,0,C65*100/C40)</f>
        <v>53.86882001865403</v>
      </c>
      <c r="D78" s="16">
        <f t="shared" si="42"/>
        <v>56.9494038866503</v>
      </c>
      <c r="E78" s="16">
        <f t="shared" si="42"/>
        <v>36.96248151315887</v>
      </c>
      <c r="F78" s="16">
        <f t="shared" si="42"/>
        <v>35.379563753131514</v>
      </c>
      <c r="G78" s="16">
        <f t="shared" si="42"/>
        <v>40.57961212654076</v>
      </c>
      <c r="H78" s="16">
        <f t="shared" si="42"/>
        <v>5.860633790246056</v>
      </c>
      <c r="I78" s="16">
        <f t="shared" si="42"/>
        <v>0</v>
      </c>
      <c r="J78" s="16">
        <f t="shared" si="42"/>
        <v>6.214945488445792</v>
      </c>
      <c r="K78" s="16">
        <f t="shared" si="42"/>
        <v>26.13453117066619</v>
      </c>
      <c r="L78" s="16">
        <f t="shared" si="42"/>
        <v>14.120527602717043</v>
      </c>
      <c r="M78" s="16">
        <f t="shared" si="42"/>
        <v>0.5567169289267333</v>
      </c>
      <c r="N78" s="16">
        <f t="shared" si="42"/>
        <v>0</v>
      </c>
      <c r="O78" s="16">
        <f t="shared" si="42"/>
        <v>91.40639676544725</v>
      </c>
      <c r="P78" s="16">
        <f t="shared" si="42"/>
        <v>0</v>
      </c>
      <c r="Q78" s="16">
        <f t="shared" si="42"/>
        <v>53.2151490795155</v>
      </c>
      <c r="R78" s="16">
        <f t="shared" si="42"/>
        <v>40.91182218880281</v>
      </c>
      <c r="S78" s="16">
        <f t="shared" si="42"/>
        <v>82.15138128485907</v>
      </c>
      <c r="T78" s="16">
        <f t="shared" si="42"/>
        <v>72.13559104555347</v>
      </c>
      <c r="U78" s="16">
        <f t="shared" si="42"/>
        <v>45.919529631276916</v>
      </c>
      <c r="V78" s="16">
        <f t="shared" si="42"/>
        <v>0</v>
      </c>
    </row>
    <row r="79" spans="1:22" ht="12.75">
      <c r="A79" s="70" t="s">
        <v>184</v>
      </c>
      <c r="B79" s="16">
        <f>IF(B40=0,0,B66*100/B40)</f>
        <v>31.747726858043006</v>
      </c>
      <c r="C79" s="16">
        <f aca="true" t="shared" si="43" ref="C79:V79">IF(C40=0,0,C66*100/C40)</f>
        <v>0</v>
      </c>
      <c r="D79" s="16">
        <f t="shared" si="43"/>
        <v>1.291264537298273</v>
      </c>
      <c r="E79" s="16">
        <f t="shared" si="43"/>
        <v>28.814494489902074</v>
      </c>
      <c r="F79" s="16">
        <f t="shared" si="43"/>
        <v>54.93991370755926</v>
      </c>
      <c r="G79" s="16">
        <f t="shared" si="43"/>
        <v>24.42047241431784</v>
      </c>
      <c r="H79" s="16">
        <f t="shared" si="43"/>
        <v>46.97526282659552</v>
      </c>
      <c r="I79" s="16">
        <f t="shared" si="43"/>
        <v>0</v>
      </c>
      <c r="J79" s="16">
        <f t="shared" si="43"/>
        <v>15.509931996580155</v>
      </c>
      <c r="K79" s="16">
        <f t="shared" si="43"/>
        <v>41.37372863236645</v>
      </c>
      <c r="L79" s="16">
        <f t="shared" si="43"/>
        <v>13.571158895955625</v>
      </c>
      <c r="M79" s="16">
        <f t="shared" si="43"/>
        <v>0.5567169289267333</v>
      </c>
      <c r="N79" s="16">
        <f t="shared" si="43"/>
        <v>0</v>
      </c>
      <c r="O79" s="16">
        <f t="shared" si="43"/>
        <v>0</v>
      </c>
      <c r="P79" s="16">
        <f t="shared" si="43"/>
        <v>0</v>
      </c>
      <c r="Q79" s="16">
        <f t="shared" si="43"/>
        <v>46.7848509204845</v>
      </c>
      <c r="R79" s="16">
        <f t="shared" si="43"/>
        <v>5.876050461631834</v>
      </c>
      <c r="S79" s="16">
        <f t="shared" si="43"/>
        <v>0.02787619435343524</v>
      </c>
      <c r="T79" s="16">
        <f t="shared" si="43"/>
        <v>5.929629657767358</v>
      </c>
      <c r="U79" s="16">
        <f t="shared" si="43"/>
        <v>6.8342319082694205</v>
      </c>
      <c r="V79" s="16">
        <f t="shared" si="43"/>
        <v>0</v>
      </c>
    </row>
    <row r="80" spans="1:22" ht="12.75">
      <c r="A80" s="70" t="s">
        <v>185</v>
      </c>
      <c r="B80" s="16">
        <f>IF(B40=0,0,B67*100/B40)</f>
        <v>0</v>
      </c>
      <c r="C80" s="16">
        <f aca="true" t="shared" si="44" ref="C80:V80">IF(C40=0,0,C67*100/C40)</f>
        <v>0</v>
      </c>
      <c r="D80" s="16">
        <f t="shared" si="44"/>
        <v>0</v>
      </c>
      <c r="E80" s="16">
        <f t="shared" si="44"/>
        <v>2.867392505263233</v>
      </c>
      <c r="F80" s="16">
        <f t="shared" si="44"/>
        <v>0</v>
      </c>
      <c r="G80" s="16">
        <f t="shared" si="44"/>
        <v>0</v>
      </c>
      <c r="H80" s="16">
        <f t="shared" si="44"/>
        <v>0</v>
      </c>
      <c r="I80" s="16">
        <f t="shared" si="44"/>
        <v>0</v>
      </c>
      <c r="J80" s="16">
        <f t="shared" si="44"/>
        <v>0.747650778561265</v>
      </c>
      <c r="K80" s="16">
        <f t="shared" si="44"/>
        <v>0</v>
      </c>
      <c r="L80" s="16">
        <f t="shared" si="44"/>
        <v>6.320955442673558</v>
      </c>
      <c r="M80" s="16">
        <f t="shared" si="44"/>
        <v>0</v>
      </c>
      <c r="N80" s="16">
        <f t="shared" si="44"/>
        <v>0</v>
      </c>
      <c r="O80" s="16">
        <f t="shared" si="44"/>
        <v>0</v>
      </c>
      <c r="P80" s="16">
        <f t="shared" si="44"/>
        <v>0</v>
      </c>
      <c r="Q80" s="16">
        <f t="shared" si="44"/>
        <v>0</v>
      </c>
      <c r="R80" s="16">
        <f t="shared" si="44"/>
        <v>2.0432736592308216</v>
      </c>
      <c r="S80" s="16">
        <f t="shared" si="44"/>
        <v>0.0059131321355771725</v>
      </c>
      <c r="T80" s="16">
        <f t="shared" si="44"/>
        <v>1.1714043895344495</v>
      </c>
      <c r="U80" s="16">
        <f t="shared" si="44"/>
        <v>2.29977327706844</v>
      </c>
      <c r="V80" s="16">
        <f t="shared" si="44"/>
        <v>0</v>
      </c>
    </row>
    <row r="81" spans="1:22" ht="12.75">
      <c r="A81" s="67" t="s">
        <v>174</v>
      </c>
      <c r="B81" s="29">
        <f>IF(B40=0,0,B68*100/B40)</f>
        <v>0</v>
      </c>
      <c r="C81" s="29">
        <f aca="true" t="shared" si="45" ref="C81:V81">IF(C40=0,0,C68*100/C40)</f>
        <v>0</v>
      </c>
      <c r="D81" s="29">
        <f t="shared" si="45"/>
        <v>23.738058466263098</v>
      </c>
      <c r="E81" s="29">
        <f t="shared" si="45"/>
        <v>1.1852859753592417</v>
      </c>
      <c r="F81" s="29">
        <f t="shared" si="45"/>
        <v>0</v>
      </c>
      <c r="G81" s="29">
        <f t="shared" si="45"/>
        <v>5.072451515817595</v>
      </c>
      <c r="H81" s="29">
        <f t="shared" si="45"/>
        <v>3.758021026127641</v>
      </c>
      <c r="I81" s="29">
        <f t="shared" si="45"/>
        <v>0</v>
      </c>
      <c r="J81" s="29">
        <f t="shared" si="45"/>
        <v>11.544580116745227</v>
      </c>
      <c r="K81" s="29">
        <f t="shared" si="45"/>
        <v>7.38762055045338</v>
      </c>
      <c r="L81" s="29">
        <f t="shared" si="45"/>
        <v>22.620375044485574</v>
      </c>
      <c r="M81" s="29">
        <f t="shared" si="45"/>
        <v>0.23006327087897252</v>
      </c>
      <c r="N81" s="29">
        <f t="shared" si="45"/>
        <v>99.05448841441016</v>
      </c>
      <c r="O81" s="29">
        <f t="shared" si="45"/>
        <v>0</v>
      </c>
      <c r="P81" s="29">
        <f t="shared" si="45"/>
        <v>0</v>
      </c>
      <c r="Q81" s="29">
        <f t="shared" si="45"/>
        <v>0</v>
      </c>
      <c r="R81" s="29">
        <f t="shared" si="45"/>
        <v>34.594116423302374</v>
      </c>
      <c r="S81" s="29">
        <f t="shared" si="45"/>
        <v>8.625739266115088</v>
      </c>
      <c r="T81" s="29">
        <f t="shared" si="45"/>
        <v>14.238362026597457</v>
      </c>
      <c r="U81" s="29">
        <f t="shared" si="45"/>
        <v>28.782964320970244</v>
      </c>
      <c r="V81" s="29">
        <f t="shared" si="45"/>
        <v>79.96160998070036</v>
      </c>
    </row>
    <row r="82" spans="1:22" ht="12.75">
      <c r="A82" s="70" t="s">
        <v>186</v>
      </c>
      <c r="B82" s="16">
        <f>IF(B40=0,0,B69*100/B40)</f>
        <v>0</v>
      </c>
      <c r="C82" s="16">
        <f aca="true" t="shared" si="46" ref="C82:V82">IF(C40=0,0,C69*100/C40)</f>
        <v>0</v>
      </c>
      <c r="D82" s="16">
        <f t="shared" si="46"/>
        <v>0.8608430248655153</v>
      </c>
      <c r="E82" s="16">
        <f t="shared" si="46"/>
        <v>0</v>
      </c>
      <c r="F82" s="16">
        <f t="shared" si="46"/>
        <v>0</v>
      </c>
      <c r="G82" s="16">
        <f t="shared" si="46"/>
        <v>0</v>
      </c>
      <c r="H82" s="16">
        <f t="shared" si="46"/>
        <v>2.818515769595731</v>
      </c>
      <c r="I82" s="16">
        <f t="shared" si="46"/>
        <v>0</v>
      </c>
      <c r="J82" s="16">
        <f t="shared" si="46"/>
        <v>0</v>
      </c>
      <c r="K82" s="16">
        <f t="shared" si="46"/>
        <v>2.4625401834844602</v>
      </c>
      <c r="L82" s="16">
        <f t="shared" si="46"/>
        <v>0.4897009232522944</v>
      </c>
      <c r="M82" s="16">
        <f t="shared" si="46"/>
        <v>0</v>
      </c>
      <c r="N82" s="16">
        <f t="shared" si="46"/>
        <v>99.05448841441016</v>
      </c>
      <c r="O82" s="16">
        <f t="shared" si="46"/>
        <v>0</v>
      </c>
      <c r="P82" s="16">
        <f t="shared" si="46"/>
        <v>0</v>
      </c>
      <c r="Q82" s="16">
        <f t="shared" si="46"/>
        <v>0</v>
      </c>
      <c r="R82" s="16">
        <f t="shared" si="46"/>
        <v>4.659910206960072</v>
      </c>
      <c r="S82" s="16">
        <f t="shared" si="46"/>
        <v>0.10728111160261442</v>
      </c>
      <c r="T82" s="16">
        <f t="shared" si="46"/>
        <v>5.979178369264763</v>
      </c>
      <c r="U82" s="16">
        <f t="shared" si="46"/>
        <v>4.808912706247356</v>
      </c>
      <c r="V82" s="16">
        <f t="shared" si="46"/>
        <v>79.96160998070036</v>
      </c>
    </row>
    <row r="83" spans="1:22" ht="12.75">
      <c r="A83" s="70" t="s">
        <v>187</v>
      </c>
      <c r="B83" s="16">
        <f>IF(B40=0,0,B70*100/B40)</f>
        <v>0</v>
      </c>
      <c r="C83" s="16">
        <f aca="true" t="shared" si="47" ref="C83:V83">IF(C40=0,0,C70*100/C40)</f>
        <v>0</v>
      </c>
      <c r="D83" s="16">
        <f t="shared" si="47"/>
        <v>22.877215441397585</v>
      </c>
      <c r="E83" s="16">
        <f t="shared" si="47"/>
        <v>1.1852859753592417</v>
      </c>
      <c r="F83" s="16">
        <f t="shared" si="47"/>
        <v>0</v>
      </c>
      <c r="G83" s="16">
        <f t="shared" si="47"/>
        <v>5.072451515817595</v>
      </c>
      <c r="H83" s="16">
        <f t="shared" si="47"/>
        <v>0.9395052565319103</v>
      </c>
      <c r="I83" s="16">
        <f t="shared" si="47"/>
        <v>0</v>
      </c>
      <c r="J83" s="16">
        <f t="shared" si="47"/>
        <v>11.544580116745227</v>
      </c>
      <c r="K83" s="16">
        <f t="shared" si="47"/>
        <v>4.9250803669689205</v>
      </c>
      <c r="L83" s="16">
        <f t="shared" si="47"/>
        <v>22.13067412123328</v>
      </c>
      <c r="M83" s="16">
        <f t="shared" si="47"/>
        <v>0.23006327087897252</v>
      </c>
      <c r="N83" s="16">
        <f t="shared" si="47"/>
        <v>0</v>
      </c>
      <c r="O83" s="16">
        <f t="shared" si="47"/>
        <v>0</v>
      </c>
      <c r="P83" s="16">
        <f t="shared" si="47"/>
        <v>0</v>
      </c>
      <c r="Q83" s="16">
        <f t="shared" si="47"/>
        <v>0</v>
      </c>
      <c r="R83" s="16">
        <f t="shared" si="47"/>
        <v>29.9342062163423</v>
      </c>
      <c r="S83" s="16">
        <f t="shared" si="47"/>
        <v>8.518458154512475</v>
      </c>
      <c r="T83" s="16">
        <f t="shared" si="47"/>
        <v>8.113968237142474</v>
      </c>
      <c r="U83" s="16">
        <f t="shared" si="47"/>
        <v>23.97405161472289</v>
      </c>
      <c r="V83" s="16">
        <f t="shared" si="47"/>
        <v>0</v>
      </c>
    </row>
    <row r="84" spans="1:22" ht="12.75">
      <c r="A84" s="70" t="s">
        <v>188</v>
      </c>
      <c r="B84" s="16">
        <f>IF(B40=0,0,B71*100/B40)</f>
        <v>0</v>
      </c>
      <c r="C84" s="16">
        <f aca="true" t="shared" si="48" ref="C84:V84">IF(C40=0,0,C71*100/C40)</f>
        <v>0</v>
      </c>
      <c r="D84" s="16">
        <f t="shared" si="48"/>
        <v>0</v>
      </c>
      <c r="E84" s="16">
        <f t="shared" si="48"/>
        <v>0</v>
      </c>
      <c r="F84" s="16">
        <f t="shared" si="48"/>
        <v>0</v>
      </c>
      <c r="G84" s="16">
        <f t="shared" si="48"/>
        <v>0</v>
      </c>
      <c r="H84" s="16">
        <f t="shared" si="48"/>
        <v>0</v>
      </c>
      <c r="I84" s="16">
        <f t="shared" si="48"/>
        <v>0</v>
      </c>
      <c r="J84" s="16">
        <f t="shared" si="48"/>
        <v>0</v>
      </c>
      <c r="K84" s="16">
        <f t="shared" si="48"/>
        <v>0</v>
      </c>
      <c r="L84" s="16">
        <f t="shared" si="48"/>
        <v>0</v>
      </c>
      <c r="M84" s="16">
        <f t="shared" si="48"/>
        <v>0</v>
      </c>
      <c r="N84" s="16">
        <f t="shared" si="48"/>
        <v>0</v>
      </c>
      <c r="O84" s="16">
        <f t="shared" si="48"/>
        <v>0</v>
      </c>
      <c r="P84" s="16">
        <f t="shared" si="48"/>
        <v>0</v>
      </c>
      <c r="Q84" s="16">
        <f t="shared" si="48"/>
        <v>0</v>
      </c>
      <c r="R84" s="16">
        <f t="shared" si="48"/>
        <v>0</v>
      </c>
      <c r="S84" s="16">
        <f t="shared" si="48"/>
        <v>0</v>
      </c>
      <c r="T84" s="16">
        <f t="shared" si="48"/>
        <v>0.14521542019022102</v>
      </c>
      <c r="U84" s="16">
        <f t="shared" si="48"/>
        <v>0</v>
      </c>
      <c r="V84" s="16">
        <f t="shared" si="48"/>
        <v>0</v>
      </c>
    </row>
    <row r="85" spans="1:22" ht="12.75">
      <c r="A85" s="67" t="s">
        <v>178</v>
      </c>
      <c r="B85" s="29">
        <f>IF(B40=0,0,B72*100/B40)</f>
        <v>0</v>
      </c>
      <c r="C85" s="29">
        <f aca="true" t="shared" si="49" ref="C85:V85">IF(C40=0,0,C72*100/C40)</f>
        <v>32.073361390387</v>
      </c>
      <c r="D85" s="29">
        <f t="shared" si="49"/>
        <v>2.1467272932583787</v>
      </c>
      <c r="E85" s="29">
        <f t="shared" si="49"/>
        <v>0</v>
      </c>
      <c r="F85" s="29">
        <f t="shared" si="49"/>
        <v>0</v>
      </c>
      <c r="G85" s="29">
        <f t="shared" si="49"/>
        <v>0</v>
      </c>
      <c r="H85" s="29">
        <f t="shared" si="49"/>
        <v>0</v>
      </c>
      <c r="I85" s="29">
        <f t="shared" si="49"/>
        <v>100</v>
      </c>
      <c r="J85" s="29">
        <f t="shared" si="49"/>
        <v>2.0305416783644628</v>
      </c>
      <c r="K85" s="29">
        <f t="shared" si="49"/>
        <v>2.0685337541269466</v>
      </c>
      <c r="L85" s="29">
        <f t="shared" si="49"/>
        <v>6.1200981043349385</v>
      </c>
      <c r="M85" s="29">
        <f t="shared" si="49"/>
        <v>97.85204690896843</v>
      </c>
      <c r="N85" s="29">
        <f t="shared" si="49"/>
        <v>0</v>
      </c>
      <c r="O85" s="29">
        <f t="shared" si="49"/>
        <v>0</v>
      </c>
      <c r="P85" s="29">
        <f t="shared" si="49"/>
        <v>100</v>
      </c>
      <c r="Q85" s="29">
        <f t="shared" si="49"/>
        <v>0</v>
      </c>
      <c r="R85" s="29">
        <f t="shared" si="49"/>
        <v>3.9778241655858455</v>
      </c>
      <c r="S85" s="29">
        <f t="shared" si="49"/>
        <v>1.587253611821358</v>
      </c>
      <c r="T85" s="29">
        <f t="shared" si="49"/>
        <v>2.095942564745523</v>
      </c>
      <c r="U85" s="29">
        <f t="shared" si="49"/>
        <v>3.5147478385385593</v>
      </c>
      <c r="V85" s="29">
        <f t="shared" si="49"/>
        <v>17.439857869629208</v>
      </c>
    </row>
    <row r="86" spans="1:22" ht="12.75">
      <c r="A86" s="67" t="s">
        <v>179</v>
      </c>
      <c r="B86" s="29">
        <f>IF(B40=0,0,B73*100/B40)</f>
        <v>0</v>
      </c>
      <c r="C86" s="29">
        <f aca="true" t="shared" si="50" ref="C86:V86">IF(C40=0,0,C73*100/C40)</f>
        <v>0</v>
      </c>
      <c r="D86" s="29">
        <f t="shared" si="50"/>
        <v>1.6947847052039833</v>
      </c>
      <c r="E86" s="29">
        <f t="shared" si="50"/>
        <v>0.7168481263158083</v>
      </c>
      <c r="F86" s="29">
        <f t="shared" si="50"/>
        <v>3.9524026935641206</v>
      </c>
      <c r="G86" s="29">
        <f t="shared" si="50"/>
        <v>5.917860101787194</v>
      </c>
      <c r="H86" s="29">
        <f t="shared" si="50"/>
        <v>0</v>
      </c>
      <c r="I86" s="29">
        <f t="shared" si="50"/>
        <v>0</v>
      </c>
      <c r="J86" s="29">
        <f t="shared" si="50"/>
        <v>10.951462551223067</v>
      </c>
      <c r="K86" s="29">
        <f t="shared" si="50"/>
        <v>12.805208954119193</v>
      </c>
      <c r="L86" s="29">
        <f t="shared" si="50"/>
        <v>13.159099366599884</v>
      </c>
      <c r="M86" s="29">
        <f t="shared" si="50"/>
        <v>0.2477390333723963</v>
      </c>
      <c r="N86" s="29">
        <f t="shared" si="50"/>
        <v>0</v>
      </c>
      <c r="O86" s="29">
        <f t="shared" si="50"/>
        <v>7.208948715552748</v>
      </c>
      <c r="P86" s="29">
        <f t="shared" si="50"/>
        <v>0</v>
      </c>
      <c r="Q86" s="29">
        <f t="shared" si="50"/>
        <v>0</v>
      </c>
      <c r="R86" s="29">
        <f t="shared" si="50"/>
        <v>7.132956425739462</v>
      </c>
      <c r="S86" s="29">
        <f t="shared" si="50"/>
        <v>0.480954739045116</v>
      </c>
      <c r="T86" s="29">
        <f t="shared" si="50"/>
        <v>0.6292668208242911</v>
      </c>
      <c r="U86" s="29">
        <f t="shared" si="50"/>
        <v>3.0591323779872646</v>
      </c>
      <c r="V86" s="29">
        <f t="shared" si="50"/>
        <v>2.5985321496704326</v>
      </c>
    </row>
    <row r="87" spans="1:22" ht="12.75">
      <c r="A87" s="67" t="s">
        <v>180</v>
      </c>
      <c r="B87" s="29">
        <f>IF(B40=0,0,B74*100/B40)</f>
        <v>0</v>
      </c>
      <c r="C87" s="29">
        <f aca="true" t="shared" si="51" ref="C87:V87">IF(C40=0,0,C74*100/C40)</f>
        <v>0</v>
      </c>
      <c r="D87" s="29">
        <f t="shared" si="51"/>
        <v>0</v>
      </c>
      <c r="E87" s="29">
        <f t="shared" si="51"/>
        <v>0</v>
      </c>
      <c r="F87" s="29">
        <f t="shared" si="51"/>
        <v>0</v>
      </c>
      <c r="G87" s="29">
        <f t="shared" si="51"/>
        <v>0</v>
      </c>
      <c r="H87" s="29">
        <f t="shared" si="51"/>
        <v>0</v>
      </c>
      <c r="I87" s="29">
        <f t="shared" si="51"/>
        <v>0</v>
      </c>
      <c r="J87" s="29">
        <f t="shared" si="51"/>
        <v>0</v>
      </c>
      <c r="K87" s="29">
        <f t="shared" si="51"/>
        <v>0</v>
      </c>
      <c r="L87" s="29">
        <f t="shared" si="51"/>
        <v>0</v>
      </c>
      <c r="M87" s="29">
        <f t="shared" si="51"/>
        <v>0</v>
      </c>
      <c r="N87" s="29">
        <f t="shared" si="51"/>
        <v>0</v>
      </c>
      <c r="O87" s="29">
        <f t="shared" si="51"/>
        <v>0</v>
      </c>
      <c r="P87" s="29">
        <f t="shared" si="51"/>
        <v>0</v>
      </c>
      <c r="Q87" s="29">
        <f t="shared" si="51"/>
        <v>0</v>
      </c>
      <c r="R87" s="29">
        <f t="shared" si="51"/>
        <v>0</v>
      </c>
      <c r="S87" s="29">
        <f t="shared" si="51"/>
        <v>0</v>
      </c>
      <c r="T87" s="29">
        <f t="shared" si="51"/>
        <v>0</v>
      </c>
      <c r="U87" s="29">
        <f t="shared" si="51"/>
        <v>5.857913064230932</v>
      </c>
      <c r="V87" s="29">
        <f t="shared" si="51"/>
        <v>0</v>
      </c>
    </row>
    <row r="88" spans="1:22" ht="12.75">
      <c r="A88" s="68" t="s">
        <v>189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.75">
      <c r="A89" s="70" t="s">
        <v>190</v>
      </c>
      <c r="B89" s="23">
        <v>907006605</v>
      </c>
      <c r="C89" s="23">
        <v>1498437979</v>
      </c>
      <c r="D89" s="23">
        <v>1126006170</v>
      </c>
      <c r="E89" s="23">
        <v>633552097</v>
      </c>
      <c r="F89" s="23">
        <v>1668281159</v>
      </c>
      <c r="G89" s="23">
        <v>298693000</v>
      </c>
      <c r="H89" s="23">
        <v>2340716974</v>
      </c>
      <c r="I89" s="23">
        <v>342000000</v>
      </c>
      <c r="J89" s="23">
        <v>570463247</v>
      </c>
      <c r="K89" s="23">
        <v>2151356889</v>
      </c>
      <c r="L89" s="23">
        <v>6141354067</v>
      </c>
      <c r="M89" s="23">
        <v>461234514</v>
      </c>
      <c r="N89" s="23">
        <v>1693166049</v>
      </c>
      <c r="O89" s="23">
        <v>3034650000</v>
      </c>
      <c r="P89" s="23">
        <v>161726478</v>
      </c>
      <c r="Q89" s="23">
        <v>915612428</v>
      </c>
      <c r="R89" s="23">
        <v>5582669603</v>
      </c>
      <c r="S89" s="23">
        <v>827358623</v>
      </c>
      <c r="T89" s="23">
        <v>2026710056</v>
      </c>
      <c r="U89" s="23">
        <v>2646800000</v>
      </c>
      <c r="V89" s="23">
        <v>216227000</v>
      </c>
    </row>
    <row r="90" spans="1:22" ht="12.75">
      <c r="A90" s="70" t="s">
        <v>191</v>
      </c>
      <c r="B90" s="23">
        <v>67886450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76006200</v>
      </c>
      <c r="L90" s="23">
        <v>60167764</v>
      </c>
      <c r="M90" s="23">
        <v>0</v>
      </c>
      <c r="N90" s="23">
        <v>0</v>
      </c>
      <c r="O90" s="23">
        <v>71578000</v>
      </c>
      <c r="P90" s="23">
        <v>0</v>
      </c>
      <c r="Q90" s="23">
        <v>44278149</v>
      </c>
      <c r="R90" s="23">
        <v>276420257</v>
      </c>
      <c r="S90" s="23">
        <v>0</v>
      </c>
      <c r="T90" s="23">
        <v>199037308</v>
      </c>
      <c r="U90" s="23">
        <v>0</v>
      </c>
      <c r="V90" s="23">
        <v>0</v>
      </c>
    </row>
    <row r="91" spans="1:22" ht="12.75">
      <c r="A91" s="70" t="s">
        <v>192</v>
      </c>
      <c r="B91" s="23">
        <v>13399929</v>
      </c>
      <c r="C91" s="23">
        <v>34190868</v>
      </c>
      <c r="D91" s="23">
        <v>12888988</v>
      </c>
      <c r="E91" s="23">
        <v>16332165</v>
      </c>
      <c r="F91" s="23">
        <v>50174355</v>
      </c>
      <c r="G91" s="23">
        <v>4370831</v>
      </c>
      <c r="H91" s="23">
        <v>94767794</v>
      </c>
      <c r="I91" s="23">
        <v>6450000</v>
      </c>
      <c r="J91" s="23">
        <v>15715250</v>
      </c>
      <c r="K91" s="23">
        <v>131869421</v>
      </c>
      <c r="L91" s="23">
        <v>74127890</v>
      </c>
      <c r="M91" s="23">
        <v>0</v>
      </c>
      <c r="N91" s="23">
        <v>19090000</v>
      </c>
      <c r="O91" s="23">
        <v>23400000</v>
      </c>
      <c r="P91" s="23">
        <v>8266464</v>
      </c>
      <c r="Q91" s="23">
        <v>36356000</v>
      </c>
      <c r="R91" s="23">
        <v>191433929</v>
      </c>
      <c r="S91" s="23">
        <v>10544490</v>
      </c>
      <c r="T91" s="23">
        <v>21911821</v>
      </c>
      <c r="U91" s="23">
        <v>40186000</v>
      </c>
      <c r="V91" s="23">
        <v>0</v>
      </c>
    </row>
    <row r="92" spans="1:22" ht="12.75">
      <c r="A92" s="70" t="s">
        <v>193</v>
      </c>
      <c r="B92" s="16">
        <f>IF(B176=0,0,B90*100/B176)</f>
        <v>101.3615044559886</v>
      </c>
      <c r="C92" s="16">
        <f aca="true" t="shared" si="52" ref="C92:V92">IF(C176=0,0,C90*100/C176)</f>
        <v>0</v>
      </c>
      <c r="D92" s="16">
        <f t="shared" si="52"/>
        <v>0</v>
      </c>
      <c r="E92" s="16">
        <f t="shared" si="52"/>
        <v>0</v>
      </c>
      <c r="F92" s="16">
        <f t="shared" si="52"/>
        <v>0</v>
      </c>
      <c r="G92" s="16">
        <f t="shared" si="52"/>
        <v>0</v>
      </c>
      <c r="H92" s="16">
        <f t="shared" si="52"/>
        <v>0</v>
      </c>
      <c r="I92" s="16">
        <f t="shared" si="52"/>
        <v>0</v>
      </c>
      <c r="J92" s="16">
        <f t="shared" si="52"/>
        <v>0</v>
      </c>
      <c r="K92" s="16">
        <f t="shared" si="52"/>
        <v>46.06436363636364</v>
      </c>
      <c r="L92" s="16">
        <f t="shared" si="52"/>
        <v>38.26778738484543</v>
      </c>
      <c r="M92" s="16">
        <f t="shared" si="52"/>
        <v>0</v>
      </c>
      <c r="N92" s="16">
        <f t="shared" si="52"/>
        <v>0</v>
      </c>
      <c r="O92" s="16">
        <f t="shared" si="52"/>
        <v>51.12714285714286</v>
      </c>
      <c r="P92" s="16">
        <f t="shared" si="52"/>
        <v>0</v>
      </c>
      <c r="Q92" s="16">
        <f t="shared" si="52"/>
        <v>121.69441825822392</v>
      </c>
      <c r="R92" s="16">
        <f t="shared" si="52"/>
        <v>144.68003217837528</v>
      </c>
      <c r="S92" s="16">
        <f t="shared" si="52"/>
        <v>0</v>
      </c>
      <c r="T92" s="16">
        <f t="shared" si="52"/>
        <v>293.2438511034797</v>
      </c>
      <c r="U92" s="16">
        <f t="shared" si="52"/>
        <v>0</v>
      </c>
      <c r="V92" s="16">
        <f t="shared" si="52"/>
        <v>0</v>
      </c>
    </row>
    <row r="93" spans="1:22" ht="12.75">
      <c r="A93" s="70" t="s">
        <v>194</v>
      </c>
      <c r="B93" s="16">
        <f>IF(B89=0,0,B91*100/B89)</f>
        <v>1.4773794287859678</v>
      </c>
      <c r="C93" s="16">
        <f aca="true" t="shared" si="53" ref="C93:V93">IF(C89=0,0,C91*100/C89)</f>
        <v>2.281767312305957</v>
      </c>
      <c r="D93" s="16">
        <f t="shared" si="53"/>
        <v>1.1446640652066764</v>
      </c>
      <c r="E93" s="16">
        <f t="shared" si="53"/>
        <v>2.5778724555306773</v>
      </c>
      <c r="F93" s="16">
        <f t="shared" si="53"/>
        <v>3.007547902181877</v>
      </c>
      <c r="G93" s="16">
        <f t="shared" si="53"/>
        <v>1.4633188591630872</v>
      </c>
      <c r="H93" s="16">
        <f t="shared" si="53"/>
        <v>4.048665218933043</v>
      </c>
      <c r="I93" s="16">
        <f t="shared" si="53"/>
        <v>1.8859649122807018</v>
      </c>
      <c r="J93" s="16">
        <f t="shared" si="53"/>
        <v>2.754822520582119</v>
      </c>
      <c r="K93" s="16">
        <f t="shared" si="53"/>
        <v>6.129592987302814</v>
      </c>
      <c r="L93" s="16">
        <f t="shared" si="53"/>
        <v>1.2070284369096937</v>
      </c>
      <c r="M93" s="16">
        <f t="shared" si="53"/>
        <v>0</v>
      </c>
      <c r="N93" s="16">
        <f t="shared" si="53"/>
        <v>1.1274735877957591</v>
      </c>
      <c r="O93" s="16">
        <f t="shared" si="53"/>
        <v>0.771093865849439</v>
      </c>
      <c r="P93" s="16">
        <f t="shared" si="53"/>
        <v>5.111385656960884</v>
      </c>
      <c r="Q93" s="16">
        <f t="shared" si="53"/>
        <v>3.970675679819409</v>
      </c>
      <c r="R93" s="16">
        <f t="shared" si="53"/>
        <v>3.4290750234820946</v>
      </c>
      <c r="S93" s="16">
        <f t="shared" si="53"/>
        <v>1.2744763524390075</v>
      </c>
      <c r="T93" s="16">
        <f t="shared" si="53"/>
        <v>1.0811522316737348</v>
      </c>
      <c r="U93" s="16">
        <f t="shared" si="53"/>
        <v>1.5182862324316155</v>
      </c>
      <c r="V93" s="16">
        <f t="shared" si="53"/>
        <v>0</v>
      </c>
    </row>
    <row r="94" spans="1:22" ht="12.75">
      <c r="A94" s="70" t="s">
        <v>195</v>
      </c>
      <c r="B94" s="16">
        <f>IF(B89=0,0,(B91+B90)*100/B89)</f>
        <v>8.96204928959696</v>
      </c>
      <c r="C94" s="16">
        <f aca="true" t="shared" si="54" ref="C94:V94">IF(C89=0,0,(C91+C90)*100/C89)</f>
        <v>2.281767312305957</v>
      </c>
      <c r="D94" s="16">
        <f t="shared" si="54"/>
        <v>1.1446640652066764</v>
      </c>
      <c r="E94" s="16">
        <f t="shared" si="54"/>
        <v>2.5778724555306773</v>
      </c>
      <c r="F94" s="16">
        <f t="shared" si="54"/>
        <v>3.007547902181877</v>
      </c>
      <c r="G94" s="16">
        <f t="shared" si="54"/>
        <v>1.4633188591630872</v>
      </c>
      <c r="H94" s="16">
        <f t="shared" si="54"/>
        <v>4.048665218933043</v>
      </c>
      <c r="I94" s="16">
        <f t="shared" si="54"/>
        <v>1.8859649122807018</v>
      </c>
      <c r="J94" s="16">
        <f t="shared" si="54"/>
        <v>2.754822520582119</v>
      </c>
      <c r="K94" s="16">
        <f t="shared" si="54"/>
        <v>9.662535400931333</v>
      </c>
      <c r="L94" s="16">
        <f t="shared" si="54"/>
        <v>2.186743388101092</v>
      </c>
      <c r="M94" s="16">
        <f t="shared" si="54"/>
        <v>0</v>
      </c>
      <c r="N94" s="16">
        <f t="shared" si="54"/>
        <v>1.1274735877957591</v>
      </c>
      <c r="O94" s="16">
        <f t="shared" si="54"/>
        <v>3.129784324386667</v>
      </c>
      <c r="P94" s="16">
        <f t="shared" si="54"/>
        <v>5.111385656960884</v>
      </c>
      <c r="Q94" s="16">
        <f t="shared" si="54"/>
        <v>8.80658087790831</v>
      </c>
      <c r="R94" s="16">
        <f t="shared" si="54"/>
        <v>8.380474204466369</v>
      </c>
      <c r="S94" s="16">
        <f t="shared" si="54"/>
        <v>1.2744763524390075</v>
      </c>
      <c r="T94" s="16">
        <f t="shared" si="54"/>
        <v>10.901861780667062</v>
      </c>
      <c r="U94" s="16">
        <f t="shared" si="54"/>
        <v>1.5182862324316155</v>
      </c>
      <c r="V94" s="16">
        <f t="shared" si="54"/>
        <v>0</v>
      </c>
    </row>
    <row r="95" spans="1:22" ht="12.75">
      <c r="A95" s="70" t="s">
        <v>196</v>
      </c>
      <c r="B95" s="16">
        <f>IF(B89=0,0,B176*100/B89)</f>
        <v>7.3841345400125284</v>
      </c>
      <c r="C95" s="16">
        <f aca="true" t="shared" si="55" ref="C95:V95">IF(C89=0,0,C176*100/C89)</f>
        <v>4.0271345791883455</v>
      </c>
      <c r="D95" s="16">
        <f t="shared" si="55"/>
        <v>6.488215601873656</v>
      </c>
      <c r="E95" s="16">
        <f t="shared" si="55"/>
        <v>4.7423408654584565</v>
      </c>
      <c r="F95" s="16">
        <f t="shared" si="55"/>
        <v>6.893322470232369</v>
      </c>
      <c r="G95" s="16">
        <f t="shared" si="55"/>
        <v>12.082977505331561</v>
      </c>
      <c r="H95" s="16">
        <f t="shared" si="55"/>
        <v>8.131556489494658</v>
      </c>
      <c r="I95" s="16">
        <f t="shared" si="55"/>
        <v>5.403494152046783</v>
      </c>
      <c r="J95" s="16">
        <f t="shared" si="55"/>
        <v>3.874044492124836</v>
      </c>
      <c r="K95" s="16">
        <f t="shared" si="55"/>
        <v>7.669578248204824</v>
      </c>
      <c r="L95" s="16">
        <f t="shared" si="55"/>
        <v>2.5601557292527946</v>
      </c>
      <c r="M95" s="16">
        <f t="shared" si="55"/>
        <v>11.162823777753978</v>
      </c>
      <c r="N95" s="16">
        <f t="shared" si="55"/>
        <v>8.918209769749524</v>
      </c>
      <c r="O95" s="16">
        <f t="shared" si="55"/>
        <v>4.613382103372712</v>
      </c>
      <c r="P95" s="16">
        <f t="shared" si="55"/>
        <v>6.0048157358623735</v>
      </c>
      <c r="Q95" s="16">
        <f t="shared" si="55"/>
        <v>3.973810193847653</v>
      </c>
      <c r="R95" s="16">
        <f t="shared" si="55"/>
        <v>3.422309980467601</v>
      </c>
      <c r="S95" s="16">
        <f t="shared" si="55"/>
        <v>2.9467270083676884</v>
      </c>
      <c r="T95" s="16">
        <f t="shared" si="55"/>
        <v>3.3489907843038798</v>
      </c>
      <c r="U95" s="16">
        <f t="shared" si="55"/>
        <v>1.6246032945443554</v>
      </c>
      <c r="V95" s="16">
        <f t="shared" si="55"/>
        <v>5.780961674536482</v>
      </c>
    </row>
    <row r="96" spans="1:22" ht="12.75">
      <c r="A96" s="70" t="s">
        <v>197</v>
      </c>
      <c r="B96" s="16">
        <f>IF(B5=0,0,B91*100/B5)</f>
        <v>3.986560448107953</v>
      </c>
      <c r="C96" s="16">
        <f aca="true" t="shared" si="56" ref="C96:V96">IF(C5=0,0,C91*100/C5)</f>
        <v>6.283097267429267</v>
      </c>
      <c r="D96" s="16">
        <f t="shared" si="56"/>
        <v>3.559333717513814</v>
      </c>
      <c r="E96" s="16">
        <f t="shared" si="56"/>
        <v>5.8434783672730735</v>
      </c>
      <c r="F96" s="16">
        <f t="shared" si="56"/>
        <v>8.411897357136484</v>
      </c>
      <c r="G96" s="16">
        <f t="shared" si="56"/>
        <v>2.6202057784527417</v>
      </c>
      <c r="H96" s="16">
        <f t="shared" si="56"/>
        <v>5.847806211569329</v>
      </c>
      <c r="I96" s="16">
        <f t="shared" si="56"/>
        <v>1.601839159702495</v>
      </c>
      <c r="J96" s="16">
        <f t="shared" si="56"/>
        <v>4.309733274782226</v>
      </c>
      <c r="K96" s="16">
        <f t="shared" si="56"/>
        <v>5.020517536986892</v>
      </c>
      <c r="L96" s="16">
        <f t="shared" si="56"/>
        <v>5.438859377107029</v>
      </c>
      <c r="M96" s="16">
        <f t="shared" si="56"/>
        <v>0</v>
      </c>
      <c r="N96" s="16">
        <f t="shared" si="56"/>
        <v>3.9051865945103015</v>
      </c>
      <c r="O96" s="16">
        <f t="shared" si="56"/>
        <v>5.802247503049899</v>
      </c>
      <c r="P96" s="16">
        <f t="shared" si="56"/>
        <v>2.35218838185574</v>
      </c>
      <c r="Q96" s="16">
        <f t="shared" si="56"/>
        <v>8.005915674942743</v>
      </c>
      <c r="R96" s="16">
        <f t="shared" si="56"/>
        <v>8.87314831883817</v>
      </c>
      <c r="S96" s="16">
        <f t="shared" si="56"/>
        <v>4.308892608196317</v>
      </c>
      <c r="T96" s="16">
        <f t="shared" si="56"/>
        <v>3.252523408488791</v>
      </c>
      <c r="U96" s="16">
        <f t="shared" si="56"/>
        <v>4.340593939629604</v>
      </c>
      <c r="V96" s="16">
        <f t="shared" si="56"/>
        <v>0</v>
      </c>
    </row>
    <row r="97" spans="1:22" ht="12.75">
      <c r="A97" s="68" t="s">
        <v>198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.75">
      <c r="A98" s="67" t="s">
        <v>199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12.75">
      <c r="A99" s="69" t="s">
        <v>200</v>
      </c>
      <c r="B99" s="31">
        <v>0</v>
      </c>
      <c r="C99" s="31">
        <v>1.1</v>
      </c>
      <c r="D99" s="31">
        <v>5.6</v>
      </c>
      <c r="E99" s="31">
        <v>0</v>
      </c>
      <c r="F99" s="31">
        <v>6</v>
      </c>
      <c r="G99" s="31">
        <v>4.8</v>
      </c>
      <c r="H99" s="31">
        <v>0</v>
      </c>
      <c r="I99" s="31">
        <v>0</v>
      </c>
      <c r="J99" s="31">
        <v>8.1</v>
      </c>
      <c r="K99" s="31">
        <v>8</v>
      </c>
      <c r="L99" s="31">
        <v>6.7</v>
      </c>
      <c r="M99" s="31">
        <v>6</v>
      </c>
      <c r="N99" s="31">
        <v>5.8</v>
      </c>
      <c r="O99" s="31">
        <v>7.5</v>
      </c>
      <c r="P99" s="31">
        <v>0</v>
      </c>
      <c r="Q99" s="31">
        <v>0</v>
      </c>
      <c r="R99" s="31">
        <v>6</v>
      </c>
      <c r="S99" s="31">
        <v>6</v>
      </c>
      <c r="T99" s="31">
        <v>8</v>
      </c>
      <c r="U99" s="31">
        <v>10</v>
      </c>
      <c r="V99" s="31">
        <v>0</v>
      </c>
    </row>
    <row r="100" spans="1:22" ht="12.75">
      <c r="A100" s="70" t="s">
        <v>201</v>
      </c>
      <c r="B100" s="33">
        <v>0</v>
      </c>
      <c r="C100" s="33">
        <v>5.9</v>
      </c>
      <c r="D100" s="33">
        <v>-40.7</v>
      </c>
      <c r="E100" s="33">
        <v>0</v>
      </c>
      <c r="F100" s="33">
        <v>12.2</v>
      </c>
      <c r="G100" s="33">
        <v>4.8</v>
      </c>
      <c r="H100" s="33">
        <v>0</v>
      </c>
      <c r="I100" s="33">
        <v>0</v>
      </c>
      <c r="J100" s="33">
        <v>0</v>
      </c>
      <c r="K100" s="33">
        <v>0</v>
      </c>
      <c r="L100" s="33">
        <v>12.5</v>
      </c>
      <c r="M100" s="33">
        <v>4.1</v>
      </c>
      <c r="N100" s="33">
        <v>0</v>
      </c>
      <c r="O100" s="33">
        <v>0</v>
      </c>
      <c r="P100" s="33">
        <v>0</v>
      </c>
      <c r="Q100" s="33">
        <v>14.5</v>
      </c>
      <c r="R100" s="33">
        <v>0</v>
      </c>
      <c r="S100" s="33">
        <v>6</v>
      </c>
      <c r="T100" s="33">
        <v>12.2</v>
      </c>
      <c r="U100" s="33">
        <v>0</v>
      </c>
      <c r="V100" s="33">
        <v>0</v>
      </c>
    </row>
    <row r="101" spans="1:22" ht="12.75">
      <c r="A101" s="70" t="s">
        <v>202</v>
      </c>
      <c r="B101" s="33">
        <v>0</v>
      </c>
      <c r="C101" s="33">
        <v>-25.2</v>
      </c>
      <c r="D101" s="33">
        <v>-14.2</v>
      </c>
      <c r="E101" s="33">
        <v>0</v>
      </c>
      <c r="F101" s="33">
        <v>12.2</v>
      </c>
      <c r="G101" s="33">
        <v>4.8</v>
      </c>
      <c r="H101" s="33">
        <v>0</v>
      </c>
      <c r="I101" s="33">
        <v>0</v>
      </c>
      <c r="J101" s="33">
        <v>11</v>
      </c>
      <c r="K101" s="33">
        <v>8</v>
      </c>
      <c r="L101" s="33">
        <v>8.9</v>
      </c>
      <c r="M101" s="33">
        <v>0</v>
      </c>
      <c r="N101" s="33">
        <v>0</v>
      </c>
      <c r="O101" s="33">
        <v>0</v>
      </c>
      <c r="P101" s="33">
        <v>0</v>
      </c>
      <c r="Q101" s="33">
        <v>25</v>
      </c>
      <c r="R101" s="33">
        <v>12.2</v>
      </c>
      <c r="S101" s="33">
        <v>6</v>
      </c>
      <c r="T101" s="33">
        <v>12.2</v>
      </c>
      <c r="U101" s="33">
        <v>0</v>
      </c>
      <c r="V101" s="33">
        <v>0</v>
      </c>
    </row>
    <row r="102" spans="1:22" ht="12.75">
      <c r="A102" s="70" t="s">
        <v>203</v>
      </c>
      <c r="B102" s="33">
        <v>0</v>
      </c>
      <c r="C102" s="33">
        <v>0</v>
      </c>
      <c r="D102" s="33">
        <v>5.9</v>
      </c>
      <c r="E102" s="33">
        <v>0</v>
      </c>
      <c r="F102" s="33">
        <v>6</v>
      </c>
      <c r="G102" s="33">
        <v>4.8</v>
      </c>
      <c r="H102" s="33">
        <v>0</v>
      </c>
      <c r="I102" s="33">
        <v>0</v>
      </c>
      <c r="J102" s="33">
        <v>7.9</v>
      </c>
      <c r="K102" s="33">
        <v>0</v>
      </c>
      <c r="L102" s="33">
        <v>0</v>
      </c>
      <c r="M102" s="33">
        <v>6</v>
      </c>
      <c r="N102" s="33">
        <v>5.7</v>
      </c>
      <c r="O102" s="33">
        <v>7.5</v>
      </c>
      <c r="P102" s="33">
        <v>0</v>
      </c>
      <c r="Q102" s="33">
        <v>10.3</v>
      </c>
      <c r="R102" s="33">
        <v>10</v>
      </c>
      <c r="S102" s="33">
        <v>6</v>
      </c>
      <c r="T102" s="33">
        <v>12</v>
      </c>
      <c r="U102" s="33">
        <v>6.7</v>
      </c>
      <c r="V102" s="33">
        <v>0</v>
      </c>
    </row>
    <row r="103" spans="1:22" ht="12.75">
      <c r="A103" s="70" t="s">
        <v>204</v>
      </c>
      <c r="B103" s="33">
        <v>0</v>
      </c>
      <c r="C103" s="33">
        <v>29.2</v>
      </c>
      <c r="D103" s="33">
        <v>0</v>
      </c>
      <c r="E103" s="33">
        <v>0</v>
      </c>
      <c r="F103" s="33">
        <v>6</v>
      </c>
      <c r="G103" s="33">
        <v>4.8</v>
      </c>
      <c r="H103" s="33">
        <v>0</v>
      </c>
      <c r="I103" s="33">
        <v>0</v>
      </c>
      <c r="J103" s="33">
        <v>18.1</v>
      </c>
      <c r="K103" s="33">
        <v>8</v>
      </c>
      <c r="L103" s="33">
        <v>17.8</v>
      </c>
      <c r="M103" s="33">
        <v>0</v>
      </c>
      <c r="N103" s="33">
        <v>18.9</v>
      </c>
      <c r="O103" s="33">
        <v>0</v>
      </c>
      <c r="P103" s="33">
        <v>0</v>
      </c>
      <c r="Q103" s="33">
        <v>5.8</v>
      </c>
      <c r="R103" s="33">
        <v>10</v>
      </c>
      <c r="S103" s="33">
        <v>6</v>
      </c>
      <c r="T103" s="33">
        <v>12</v>
      </c>
      <c r="U103" s="33">
        <v>6.7</v>
      </c>
      <c r="V103" s="33">
        <v>0</v>
      </c>
    </row>
    <row r="104" spans="1:22" ht="12.75">
      <c r="A104" s="70" t="s">
        <v>205</v>
      </c>
      <c r="B104" s="33">
        <v>0</v>
      </c>
      <c r="C104" s="33">
        <v>12.3</v>
      </c>
      <c r="D104" s="33">
        <v>-46.9</v>
      </c>
      <c r="E104" s="33">
        <v>0</v>
      </c>
      <c r="F104" s="33">
        <v>6</v>
      </c>
      <c r="G104" s="33">
        <v>4.8</v>
      </c>
      <c r="H104" s="33">
        <v>0</v>
      </c>
      <c r="I104" s="33">
        <v>0</v>
      </c>
      <c r="J104" s="33">
        <v>8.5</v>
      </c>
      <c r="K104" s="33">
        <v>8</v>
      </c>
      <c r="L104" s="33">
        <v>4.9</v>
      </c>
      <c r="M104" s="33">
        <v>6</v>
      </c>
      <c r="N104" s="33">
        <v>5.8</v>
      </c>
      <c r="O104" s="33">
        <v>7.5</v>
      </c>
      <c r="P104" s="33">
        <v>0</v>
      </c>
      <c r="Q104" s="33">
        <v>6</v>
      </c>
      <c r="R104" s="33">
        <v>-18.2</v>
      </c>
      <c r="S104" s="33">
        <v>6</v>
      </c>
      <c r="T104" s="33">
        <v>12</v>
      </c>
      <c r="U104" s="33">
        <v>6.7</v>
      </c>
      <c r="V104" s="33">
        <v>0</v>
      </c>
    </row>
    <row r="105" spans="1:22" ht="12.75">
      <c r="A105" s="70" t="s">
        <v>206</v>
      </c>
      <c r="B105" s="33">
        <v>0</v>
      </c>
      <c r="C105" s="33">
        <v>6.8</v>
      </c>
      <c r="D105" s="33">
        <v>5.6</v>
      </c>
      <c r="E105" s="33">
        <v>0</v>
      </c>
      <c r="F105" s="33">
        <v>6</v>
      </c>
      <c r="G105" s="33">
        <v>4.8</v>
      </c>
      <c r="H105" s="33">
        <v>0</v>
      </c>
      <c r="I105" s="33">
        <v>0</v>
      </c>
      <c r="J105" s="33">
        <v>8.3</v>
      </c>
      <c r="K105" s="33">
        <v>8</v>
      </c>
      <c r="L105" s="33">
        <v>11.8</v>
      </c>
      <c r="M105" s="33">
        <v>6</v>
      </c>
      <c r="N105" s="33">
        <v>5.7</v>
      </c>
      <c r="O105" s="33">
        <v>7.5</v>
      </c>
      <c r="P105" s="33">
        <v>0</v>
      </c>
      <c r="Q105" s="33">
        <v>6</v>
      </c>
      <c r="R105" s="33">
        <v>8</v>
      </c>
      <c r="S105" s="33">
        <v>6</v>
      </c>
      <c r="T105" s="33">
        <v>12</v>
      </c>
      <c r="U105" s="33">
        <v>6.7</v>
      </c>
      <c r="V105" s="33">
        <v>0</v>
      </c>
    </row>
    <row r="106" spans="1:22" ht="12.75">
      <c r="A106" s="70" t="s">
        <v>180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8.3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6.7</v>
      </c>
      <c r="V106" s="33">
        <v>0</v>
      </c>
    </row>
    <row r="107" spans="1:22" ht="12.75">
      <c r="A107" s="67" t="s">
        <v>207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ht="12.75">
      <c r="A108" s="69" t="s">
        <v>200</v>
      </c>
      <c r="B108" s="35">
        <v>0</v>
      </c>
      <c r="C108" s="35">
        <v>251.8</v>
      </c>
      <c r="D108" s="35">
        <v>262.34</v>
      </c>
      <c r="E108" s="35">
        <v>0</v>
      </c>
      <c r="F108" s="35">
        <v>90.75</v>
      </c>
      <c r="G108" s="35">
        <v>271.52</v>
      </c>
      <c r="H108" s="35">
        <v>0</v>
      </c>
      <c r="I108" s="35">
        <v>0</v>
      </c>
      <c r="J108" s="35">
        <v>454.33</v>
      </c>
      <c r="K108" s="35">
        <v>403.4</v>
      </c>
      <c r="L108" s="35">
        <v>383.96</v>
      </c>
      <c r="M108" s="35">
        <v>318.35</v>
      </c>
      <c r="N108" s="35">
        <v>0.01</v>
      </c>
      <c r="O108" s="35">
        <v>243.06</v>
      </c>
      <c r="P108" s="35">
        <v>0</v>
      </c>
      <c r="Q108" s="35">
        <v>6000</v>
      </c>
      <c r="R108" s="35">
        <v>205.58</v>
      </c>
      <c r="S108" s="35">
        <v>450.5</v>
      </c>
      <c r="T108" s="35">
        <v>416.42</v>
      </c>
      <c r="U108" s="35">
        <v>103.36</v>
      </c>
      <c r="V108" s="35">
        <v>0</v>
      </c>
    </row>
    <row r="109" spans="1:22" ht="12.75">
      <c r="A109" s="70" t="s">
        <v>201</v>
      </c>
      <c r="B109" s="37">
        <v>0</v>
      </c>
      <c r="C109" s="37">
        <v>121.79</v>
      </c>
      <c r="D109" s="37">
        <v>89.56</v>
      </c>
      <c r="E109" s="37">
        <v>0</v>
      </c>
      <c r="F109" s="37">
        <v>92.23</v>
      </c>
      <c r="G109" s="37">
        <v>137.24</v>
      </c>
      <c r="H109" s="37">
        <v>0</v>
      </c>
      <c r="I109" s="37">
        <v>0</v>
      </c>
      <c r="J109" s="37">
        <v>0</v>
      </c>
      <c r="K109" s="37">
        <v>0</v>
      </c>
      <c r="L109" s="37">
        <v>54</v>
      </c>
      <c r="M109" s="37">
        <v>212.43</v>
      </c>
      <c r="N109" s="37">
        <v>0</v>
      </c>
      <c r="O109" s="37">
        <v>0</v>
      </c>
      <c r="P109" s="37">
        <v>0</v>
      </c>
      <c r="Q109" s="37">
        <v>547.2</v>
      </c>
      <c r="R109" s="37">
        <v>0</v>
      </c>
      <c r="S109" s="37">
        <v>205.62</v>
      </c>
      <c r="T109" s="37">
        <v>132.54</v>
      </c>
      <c r="U109" s="37">
        <v>0</v>
      </c>
      <c r="V109" s="37">
        <v>0</v>
      </c>
    </row>
    <row r="110" spans="1:22" ht="12.75">
      <c r="A110" s="70" t="s">
        <v>202</v>
      </c>
      <c r="B110" s="37">
        <v>0</v>
      </c>
      <c r="C110" s="37">
        <v>374.36</v>
      </c>
      <c r="D110" s="37">
        <v>480</v>
      </c>
      <c r="E110" s="37">
        <v>0</v>
      </c>
      <c r="F110" s="37">
        <v>639.97</v>
      </c>
      <c r="G110" s="37">
        <v>634.64</v>
      </c>
      <c r="H110" s="37">
        <v>0</v>
      </c>
      <c r="I110" s="37">
        <v>0</v>
      </c>
      <c r="J110" s="37">
        <v>611.4</v>
      </c>
      <c r="K110" s="37">
        <v>736.35</v>
      </c>
      <c r="L110" s="37">
        <v>578.51</v>
      </c>
      <c r="M110" s="37">
        <v>0</v>
      </c>
      <c r="N110" s="37">
        <v>0</v>
      </c>
      <c r="O110" s="37">
        <v>0</v>
      </c>
      <c r="P110" s="37">
        <v>0</v>
      </c>
      <c r="Q110" s="37">
        <v>8400</v>
      </c>
      <c r="R110" s="37">
        <v>590.36</v>
      </c>
      <c r="S110" s="37">
        <v>382.66</v>
      </c>
      <c r="T110" s="37">
        <v>620.53</v>
      </c>
      <c r="U110" s="37">
        <v>0</v>
      </c>
      <c r="V110" s="37">
        <v>0</v>
      </c>
    </row>
    <row r="111" spans="1:22" ht="12.75">
      <c r="A111" s="70" t="s">
        <v>203</v>
      </c>
      <c r="B111" s="37">
        <v>0</v>
      </c>
      <c r="C111" s="37">
        <v>55</v>
      </c>
      <c r="D111" s="37">
        <v>16.34</v>
      </c>
      <c r="E111" s="37">
        <v>0</v>
      </c>
      <c r="F111" s="37">
        <v>29.46</v>
      </c>
      <c r="G111" s="37">
        <v>42.68</v>
      </c>
      <c r="H111" s="37">
        <v>0</v>
      </c>
      <c r="I111" s="37">
        <v>0</v>
      </c>
      <c r="J111" s="37">
        <v>95</v>
      </c>
      <c r="K111" s="37">
        <v>0</v>
      </c>
      <c r="L111" s="37">
        <v>0</v>
      </c>
      <c r="M111" s="37">
        <v>75.59</v>
      </c>
      <c r="N111" s="37">
        <v>134</v>
      </c>
      <c r="O111" s="37">
        <v>19.57</v>
      </c>
      <c r="P111" s="37">
        <v>0</v>
      </c>
      <c r="Q111" s="37">
        <v>1788</v>
      </c>
      <c r="R111" s="37">
        <v>72.89</v>
      </c>
      <c r="S111" s="37">
        <v>43.23</v>
      </c>
      <c r="T111" s="37">
        <v>109.38</v>
      </c>
      <c r="U111" s="37">
        <v>89.48</v>
      </c>
      <c r="V111" s="37">
        <v>0</v>
      </c>
    </row>
    <row r="112" spans="1:22" ht="12.75">
      <c r="A112" s="70" t="s">
        <v>204</v>
      </c>
      <c r="B112" s="37">
        <v>0</v>
      </c>
      <c r="C112" s="37">
        <v>275.37</v>
      </c>
      <c r="D112" s="37">
        <v>0</v>
      </c>
      <c r="E112" s="37">
        <v>0</v>
      </c>
      <c r="F112" s="37">
        <v>158.08</v>
      </c>
      <c r="G112" s="37">
        <v>238.09</v>
      </c>
      <c r="H112" s="37">
        <v>0</v>
      </c>
      <c r="I112" s="37">
        <v>0</v>
      </c>
      <c r="J112" s="37">
        <v>298.5</v>
      </c>
      <c r="K112" s="37">
        <v>255.9</v>
      </c>
      <c r="L112" s="37">
        <v>167.15</v>
      </c>
      <c r="M112" s="37">
        <v>0</v>
      </c>
      <c r="N112" s="37">
        <v>10.72</v>
      </c>
      <c r="O112" s="37">
        <v>0</v>
      </c>
      <c r="P112" s="37">
        <v>0</v>
      </c>
      <c r="Q112" s="37">
        <v>1092</v>
      </c>
      <c r="R112" s="37">
        <v>268.94</v>
      </c>
      <c r="S112" s="37">
        <v>110.85</v>
      </c>
      <c r="T112" s="37">
        <v>139.22</v>
      </c>
      <c r="U112" s="37">
        <v>55.85</v>
      </c>
      <c r="V112" s="37">
        <v>0</v>
      </c>
    </row>
    <row r="113" spans="1:22" ht="12.75">
      <c r="A113" s="70" t="s">
        <v>205</v>
      </c>
      <c r="B113" s="37">
        <v>0</v>
      </c>
      <c r="C113" s="37">
        <v>83.15</v>
      </c>
      <c r="D113" s="37">
        <v>35.9</v>
      </c>
      <c r="E113" s="37">
        <v>0</v>
      </c>
      <c r="F113" s="37">
        <v>140.92</v>
      </c>
      <c r="G113" s="37">
        <v>97.92</v>
      </c>
      <c r="H113" s="37">
        <v>0</v>
      </c>
      <c r="I113" s="37">
        <v>0</v>
      </c>
      <c r="J113" s="37">
        <v>144.3</v>
      </c>
      <c r="K113" s="37">
        <v>136.1</v>
      </c>
      <c r="L113" s="37">
        <v>84.3</v>
      </c>
      <c r="M113" s="37">
        <v>90.77</v>
      </c>
      <c r="N113" s="37">
        <v>62.7</v>
      </c>
      <c r="O113" s="37">
        <v>36.93</v>
      </c>
      <c r="P113" s="37">
        <v>0</v>
      </c>
      <c r="Q113" s="37">
        <v>1094.4</v>
      </c>
      <c r="R113" s="37">
        <v>182.86</v>
      </c>
      <c r="S113" s="37">
        <v>61.31</v>
      </c>
      <c r="T113" s="37">
        <v>175.54</v>
      </c>
      <c r="U113" s="37">
        <v>32</v>
      </c>
      <c r="V113" s="37">
        <v>0</v>
      </c>
    </row>
    <row r="114" spans="1:22" ht="12.75">
      <c r="A114" s="70" t="s">
        <v>206</v>
      </c>
      <c r="B114" s="37">
        <v>0</v>
      </c>
      <c r="C114" s="37">
        <v>79.1</v>
      </c>
      <c r="D114" s="37">
        <v>48.62</v>
      </c>
      <c r="E114" s="37">
        <v>0</v>
      </c>
      <c r="F114" s="37">
        <v>68.81</v>
      </c>
      <c r="G114" s="37">
        <v>51.52</v>
      </c>
      <c r="H114" s="37">
        <v>0</v>
      </c>
      <c r="I114" s="37">
        <v>0</v>
      </c>
      <c r="J114" s="37">
        <v>168</v>
      </c>
      <c r="K114" s="37">
        <v>101.3</v>
      </c>
      <c r="L114" s="37">
        <v>109.4</v>
      </c>
      <c r="M114" s="37">
        <v>90.77</v>
      </c>
      <c r="N114" s="37">
        <v>39.44</v>
      </c>
      <c r="O114" s="37">
        <v>36.93</v>
      </c>
      <c r="P114" s="37">
        <v>0</v>
      </c>
      <c r="Q114" s="37">
        <v>1094.4</v>
      </c>
      <c r="R114" s="37">
        <v>101.98</v>
      </c>
      <c r="S114" s="37">
        <v>84.27</v>
      </c>
      <c r="T114" s="37">
        <v>53.81</v>
      </c>
      <c r="U114" s="37">
        <v>37.44</v>
      </c>
      <c r="V114" s="37">
        <v>0</v>
      </c>
    </row>
    <row r="115" spans="1:22" ht="12.75">
      <c r="A115" s="70" t="s">
        <v>180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15.6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32</v>
      </c>
      <c r="V115" s="37">
        <v>0</v>
      </c>
    </row>
    <row r="116" spans="1:22" ht="12.75">
      <c r="A116" s="74" t="s">
        <v>208</v>
      </c>
      <c r="B116" s="77">
        <v>0</v>
      </c>
      <c r="C116" s="77">
        <v>1240.57</v>
      </c>
      <c r="D116" s="77">
        <v>1029.25</v>
      </c>
      <c r="E116" s="77">
        <v>0</v>
      </c>
      <c r="F116" s="77">
        <v>1220.23</v>
      </c>
      <c r="G116" s="77">
        <v>1473.61</v>
      </c>
      <c r="H116" s="77">
        <v>0</v>
      </c>
      <c r="I116" s="77">
        <v>0</v>
      </c>
      <c r="J116" s="77">
        <v>1787.13</v>
      </c>
      <c r="K116" s="77">
        <v>1633.05</v>
      </c>
      <c r="L116" s="77">
        <v>1377.32</v>
      </c>
      <c r="M116" s="77">
        <v>787.9</v>
      </c>
      <c r="N116" s="77">
        <v>246.86</v>
      </c>
      <c r="O116" s="77">
        <v>336.48</v>
      </c>
      <c r="P116" s="77">
        <v>0</v>
      </c>
      <c r="Q116" s="77">
        <v>20016</v>
      </c>
      <c r="R116" s="77">
        <v>1422.61</v>
      </c>
      <c r="S116" s="77">
        <v>1338.44</v>
      </c>
      <c r="T116" s="77">
        <v>1647.44</v>
      </c>
      <c r="U116" s="77">
        <v>350.12</v>
      </c>
      <c r="V116" s="77">
        <v>0</v>
      </c>
    </row>
    <row r="117" spans="1:22" ht="12.75">
      <c r="A117" s="68" t="s">
        <v>209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2.75">
      <c r="A118" s="70" t="s">
        <v>210</v>
      </c>
      <c r="B118" s="39">
        <v>47706</v>
      </c>
      <c r="C118" s="39">
        <v>47936</v>
      </c>
      <c r="D118" s="39">
        <v>35269</v>
      </c>
      <c r="E118" s="39">
        <v>21577</v>
      </c>
      <c r="F118" s="39">
        <v>1530747</v>
      </c>
      <c r="G118" s="39">
        <v>14480</v>
      </c>
      <c r="H118" s="39">
        <v>59761</v>
      </c>
      <c r="I118" s="39">
        <v>0</v>
      </c>
      <c r="J118" s="39">
        <v>14500</v>
      </c>
      <c r="K118" s="39">
        <v>0</v>
      </c>
      <c r="L118" s="39">
        <v>37481</v>
      </c>
      <c r="M118" s="39">
        <v>4026400</v>
      </c>
      <c r="N118" s="39">
        <v>96138</v>
      </c>
      <c r="O118" s="39">
        <v>1</v>
      </c>
      <c r="P118" s="39">
        <v>0</v>
      </c>
      <c r="Q118" s="39">
        <v>33353</v>
      </c>
      <c r="R118" s="39">
        <v>168545</v>
      </c>
      <c r="S118" s="39">
        <v>21980</v>
      </c>
      <c r="T118" s="39">
        <v>96202</v>
      </c>
      <c r="U118" s="39">
        <v>187586</v>
      </c>
      <c r="V118" s="39">
        <v>0</v>
      </c>
    </row>
    <row r="119" spans="1:22" ht="12.75">
      <c r="A119" s="68" t="s">
        <v>211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2.75">
      <c r="A120" s="70" t="s">
        <v>212</v>
      </c>
      <c r="B120" s="39">
        <v>0</v>
      </c>
      <c r="C120" s="39">
        <v>6000</v>
      </c>
      <c r="D120" s="39">
        <v>6</v>
      </c>
      <c r="E120" s="39">
        <v>0</v>
      </c>
      <c r="F120" s="39">
        <v>0</v>
      </c>
      <c r="G120" s="39">
        <v>6</v>
      </c>
      <c r="H120" s="39">
        <v>10</v>
      </c>
      <c r="I120" s="39">
        <v>0</v>
      </c>
      <c r="J120" s="39">
        <v>6</v>
      </c>
      <c r="K120" s="39">
        <v>0</v>
      </c>
      <c r="L120" s="39">
        <v>10</v>
      </c>
      <c r="M120" s="39">
        <v>6</v>
      </c>
      <c r="N120" s="39">
        <v>6</v>
      </c>
      <c r="O120" s="39">
        <v>6</v>
      </c>
      <c r="P120" s="39">
        <v>0</v>
      </c>
      <c r="Q120" s="39">
        <v>0</v>
      </c>
      <c r="R120" s="39">
        <v>6</v>
      </c>
      <c r="S120" s="39">
        <v>6</v>
      </c>
      <c r="T120" s="39">
        <v>6</v>
      </c>
      <c r="U120" s="39">
        <v>24373</v>
      </c>
      <c r="V120" s="39">
        <v>0</v>
      </c>
    </row>
    <row r="121" spans="1:22" ht="12.75">
      <c r="A121" s="70" t="s">
        <v>213</v>
      </c>
      <c r="B121" s="39">
        <v>0</v>
      </c>
      <c r="C121" s="39">
        <v>56</v>
      </c>
      <c r="D121" s="39">
        <v>50</v>
      </c>
      <c r="E121" s="39">
        <v>0</v>
      </c>
      <c r="F121" s="39">
        <v>0</v>
      </c>
      <c r="G121" s="39">
        <v>50</v>
      </c>
      <c r="H121" s="39">
        <v>50</v>
      </c>
      <c r="I121" s="39">
        <v>0</v>
      </c>
      <c r="J121" s="39">
        <v>50</v>
      </c>
      <c r="K121" s="39">
        <v>0</v>
      </c>
      <c r="L121" s="39">
        <v>50</v>
      </c>
      <c r="M121" s="39">
        <v>50</v>
      </c>
      <c r="N121" s="39">
        <v>0</v>
      </c>
      <c r="O121" s="39">
        <v>50</v>
      </c>
      <c r="P121" s="39">
        <v>0</v>
      </c>
      <c r="Q121" s="39">
        <v>0</v>
      </c>
      <c r="R121" s="39">
        <v>50</v>
      </c>
      <c r="S121" s="39">
        <v>0</v>
      </c>
      <c r="T121" s="39">
        <v>50</v>
      </c>
      <c r="U121" s="39">
        <v>0</v>
      </c>
      <c r="V121" s="39">
        <v>0</v>
      </c>
    </row>
    <row r="122" spans="1:22" ht="25.5">
      <c r="A122" s="67" t="s">
        <v>214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12.75">
      <c r="A123" s="69" t="s">
        <v>215</v>
      </c>
      <c r="B123" s="41">
        <v>47705</v>
      </c>
      <c r="C123" s="41">
        <v>33888</v>
      </c>
      <c r="D123" s="41">
        <v>15825</v>
      </c>
      <c r="E123" s="41">
        <v>2617</v>
      </c>
      <c r="F123" s="41">
        <v>0</v>
      </c>
      <c r="G123" s="41">
        <v>12239</v>
      </c>
      <c r="H123" s="41">
        <v>20611</v>
      </c>
      <c r="I123" s="41">
        <v>0</v>
      </c>
      <c r="J123" s="41">
        <v>14550</v>
      </c>
      <c r="K123" s="41">
        <v>0</v>
      </c>
      <c r="L123" s="41">
        <v>13514</v>
      </c>
      <c r="M123" s="41">
        <v>14578</v>
      </c>
      <c r="N123" s="41">
        <v>75633</v>
      </c>
      <c r="O123" s="41">
        <v>0</v>
      </c>
      <c r="P123" s="41">
        <v>0</v>
      </c>
      <c r="Q123" s="41">
        <v>33353</v>
      </c>
      <c r="R123" s="41">
        <v>121178</v>
      </c>
      <c r="S123" s="41">
        <v>6200</v>
      </c>
      <c r="T123" s="41">
        <v>78160</v>
      </c>
      <c r="U123" s="41">
        <v>107483</v>
      </c>
      <c r="V123" s="41">
        <v>0</v>
      </c>
    </row>
    <row r="124" spans="1:22" ht="12.75">
      <c r="A124" s="70" t="s">
        <v>216</v>
      </c>
      <c r="B124" s="39">
        <v>0</v>
      </c>
      <c r="C124" s="39">
        <v>9815</v>
      </c>
      <c r="D124" s="39">
        <v>3254</v>
      </c>
      <c r="E124" s="39">
        <v>0</v>
      </c>
      <c r="F124" s="39">
        <v>0</v>
      </c>
      <c r="G124" s="39">
        <v>0</v>
      </c>
      <c r="H124" s="39">
        <v>20611</v>
      </c>
      <c r="I124" s="39">
        <v>0</v>
      </c>
      <c r="J124" s="39">
        <v>2020</v>
      </c>
      <c r="K124" s="39">
        <v>0</v>
      </c>
      <c r="L124" s="39">
        <v>17463</v>
      </c>
      <c r="M124" s="39">
        <v>1300</v>
      </c>
      <c r="N124" s="39">
        <v>0</v>
      </c>
      <c r="O124" s="39">
        <v>0</v>
      </c>
      <c r="P124" s="39">
        <v>0</v>
      </c>
      <c r="Q124" s="39">
        <v>1752</v>
      </c>
      <c r="R124" s="39">
        <v>121178</v>
      </c>
      <c r="S124" s="39">
        <v>2500</v>
      </c>
      <c r="T124" s="39">
        <v>0</v>
      </c>
      <c r="U124" s="39">
        <v>8513</v>
      </c>
      <c r="V124" s="39">
        <v>0</v>
      </c>
    </row>
    <row r="125" spans="1:22" ht="12.75">
      <c r="A125" s="70" t="s">
        <v>217</v>
      </c>
      <c r="B125" s="39">
        <v>0</v>
      </c>
      <c r="C125" s="39">
        <v>6354</v>
      </c>
      <c r="D125" s="39">
        <v>3254</v>
      </c>
      <c r="E125" s="39">
        <v>2617</v>
      </c>
      <c r="F125" s="39">
        <v>0</v>
      </c>
      <c r="G125" s="39">
        <v>12239</v>
      </c>
      <c r="H125" s="39">
        <v>20611</v>
      </c>
      <c r="I125" s="39">
        <v>0</v>
      </c>
      <c r="J125" s="39">
        <v>14250</v>
      </c>
      <c r="K125" s="39">
        <v>0</v>
      </c>
      <c r="L125" s="39">
        <v>15971</v>
      </c>
      <c r="M125" s="39">
        <v>1300</v>
      </c>
      <c r="N125" s="39">
        <v>0</v>
      </c>
      <c r="O125" s="39">
        <v>0</v>
      </c>
      <c r="P125" s="39">
        <v>0</v>
      </c>
      <c r="Q125" s="39">
        <v>1752</v>
      </c>
      <c r="R125" s="39">
        <v>12178</v>
      </c>
      <c r="S125" s="39">
        <v>2500</v>
      </c>
      <c r="T125" s="39">
        <v>0</v>
      </c>
      <c r="U125" s="39">
        <v>597</v>
      </c>
      <c r="V125" s="39">
        <v>0</v>
      </c>
    </row>
    <row r="126" spans="1:22" ht="12.75">
      <c r="A126" s="70" t="s">
        <v>218</v>
      </c>
      <c r="B126" s="39">
        <v>0</v>
      </c>
      <c r="C126" s="39">
        <v>11282</v>
      </c>
      <c r="D126" s="39">
        <v>3254</v>
      </c>
      <c r="E126" s="39">
        <v>0</v>
      </c>
      <c r="F126" s="39">
        <v>0</v>
      </c>
      <c r="G126" s="39">
        <v>12239</v>
      </c>
      <c r="H126" s="39">
        <v>20611</v>
      </c>
      <c r="I126" s="39">
        <v>0</v>
      </c>
      <c r="J126" s="39">
        <v>14250</v>
      </c>
      <c r="K126" s="39">
        <v>0</v>
      </c>
      <c r="L126" s="39">
        <v>17114</v>
      </c>
      <c r="M126" s="39">
        <v>1300</v>
      </c>
      <c r="N126" s="39">
        <v>0</v>
      </c>
      <c r="O126" s="39">
        <v>0</v>
      </c>
      <c r="P126" s="39">
        <v>0</v>
      </c>
      <c r="Q126" s="39">
        <v>1752</v>
      </c>
      <c r="R126" s="39">
        <v>12178</v>
      </c>
      <c r="S126" s="39">
        <v>2500</v>
      </c>
      <c r="T126" s="39">
        <v>51178</v>
      </c>
      <c r="U126" s="39">
        <v>819</v>
      </c>
      <c r="V126" s="39">
        <v>0</v>
      </c>
    </row>
    <row r="127" spans="1:22" ht="12.75">
      <c r="A127" s="67" t="s">
        <v>219</v>
      </c>
      <c r="B127" s="43">
        <v>8092768</v>
      </c>
      <c r="C127" s="43">
        <v>255</v>
      </c>
      <c r="D127" s="43">
        <v>9001644</v>
      </c>
      <c r="E127" s="43">
        <v>5749224</v>
      </c>
      <c r="F127" s="43">
        <v>0</v>
      </c>
      <c r="G127" s="43">
        <v>12669609</v>
      </c>
      <c r="H127" s="43">
        <v>0</v>
      </c>
      <c r="I127" s="43">
        <v>0</v>
      </c>
      <c r="J127" s="43">
        <v>24675000</v>
      </c>
      <c r="K127" s="43">
        <v>0</v>
      </c>
      <c r="L127" s="43">
        <v>53505581</v>
      </c>
      <c r="M127" s="43">
        <v>963202</v>
      </c>
      <c r="N127" s="43">
        <v>14261640</v>
      </c>
      <c r="O127" s="43">
        <v>0</v>
      </c>
      <c r="P127" s="43">
        <v>0</v>
      </c>
      <c r="Q127" s="43">
        <v>5250</v>
      </c>
      <c r="R127" s="43">
        <v>150238793</v>
      </c>
      <c r="S127" s="43">
        <v>7404504</v>
      </c>
      <c r="T127" s="43">
        <v>3613786</v>
      </c>
      <c r="U127" s="43">
        <v>158091864</v>
      </c>
      <c r="V127" s="43">
        <v>0</v>
      </c>
    </row>
    <row r="128" spans="1:22" ht="12.75">
      <c r="A128" s="69" t="s">
        <v>215</v>
      </c>
      <c r="B128" s="21">
        <v>1585132</v>
      </c>
      <c r="C128" s="21">
        <v>53</v>
      </c>
      <c r="D128" s="21">
        <v>3573440</v>
      </c>
      <c r="E128" s="21">
        <v>3462000</v>
      </c>
      <c r="F128" s="21">
        <v>0</v>
      </c>
      <c r="G128" s="21">
        <v>6151908</v>
      </c>
      <c r="H128" s="21">
        <v>0</v>
      </c>
      <c r="I128" s="21">
        <v>0</v>
      </c>
      <c r="J128" s="21">
        <v>6450000</v>
      </c>
      <c r="K128" s="21">
        <v>0</v>
      </c>
      <c r="L128" s="21">
        <v>15425809</v>
      </c>
      <c r="M128" s="21">
        <v>307013</v>
      </c>
      <c r="N128" s="21">
        <v>14261640</v>
      </c>
      <c r="O128" s="21">
        <v>0</v>
      </c>
      <c r="P128" s="21">
        <v>0</v>
      </c>
      <c r="Q128" s="21">
        <v>5054</v>
      </c>
      <c r="R128" s="21">
        <v>82698941</v>
      </c>
      <c r="S128" s="21">
        <v>3772392</v>
      </c>
      <c r="T128" s="21">
        <v>2533930</v>
      </c>
      <c r="U128" s="21">
        <v>79965574</v>
      </c>
      <c r="V128" s="21">
        <v>0</v>
      </c>
    </row>
    <row r="129" spans="1:22" ht="12.75">
      <c r="A129" s="70" t="s">
        <v>216</v>
      </c>
      <c r="B129" s="23">
        <v>1120000</v>
      </c>
      <c r="C129" s="23">
        <v>76</v>
      </c>
      <c r="D129" s="23">
        <v>1333116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5980000</v>
      </c>
      <c r="K129" s="23">
        <v>0</v>
      </c>
      <c r="L129" s="23">
        <v>14262023</v>
      </c>
      <c r="M129" s="23">
        <v>52777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755832</v>
      </c>
      <c r="T129" s="23">
        <v>0</v>
      </c>
      <c r="U129" s="23">
        <v>14375405</v>
      </c>
      <c r="V129" s="23">
        <v>0</v>
      </c>
    </row>
    <row r="130" spans="1:22" ht="12.75">
      <c r="A130" s="70" t="s">
        <v>217</v>
      </c>
      <c r="B130" s="23">
        <v>3908136</v>
      </c>
      <c r="C130" s="23">
        <v>51</v>
      </c>
      <c r="D130" s="23">
        <v>2283001</v>
      </c>
      <c r="E130" s="23">
        <v>2287224</v>
      </c>
      <c r="F130" s="23">
        <v>0</v>
      </c>
      <c r="G130" s="23">
        <v>6055344</v>
      </c>
      <c r="H130" s="23">
        <v>0</v>
      </c>
      <c r="I130" s="23">
        <v>0</v>
      </c>
      <c r="J130" s="23">
        <v>5985000</v>
      </c>
      <c r="K130" s="23">
        <v>0</v>
      </c>
      <c r="L130" s="23">
        <v>9408613</v>
      </c>
      <c r="M130" s="23">
        <v>52000</v>
      </c>
      <c r="N130" s="23">
        <v>0</v>
      </c>
      <c r="O130" s="23">
        <v>0</v>
      </c>
      <c r="P130" s="23">
        <v>0</v>
      </c>
      <c r="Q130" s="23">
        <v>196</v>
      </c>
      <c r="R130" s="23">
        <v>35863230</v>
      </c>
      <c r="S130" s="23">
        <v>1028280</v>
      </c>
      <c r="T130" s="23">
        <v>0</v>
      </c>
      <c r="U130" s="23">
        <v>9230025</v>
      </c>
      <c r="V130" s="23">
        <v>0</v>
      </c>
    </row>
    <row r="131" spans="1:22" ht="12.75">
      <c r="A131" s="70" t="s">
        <v>218</v>
      </c>
      <c r="B131" s="23">
        <v>1479500</v>
      </c>
      <c r="C131" s="23">
        <v>75</v>
      </c>
      <c r="D131" s="23">
        <v>1812088</v>
      </c>
      <c r="E131" s="23">
        <v>0</v>
      </c>
      <c r="F131" s="23">
        <v>0</v>
      </c>
      <c r="G131" s="23">
        <v>462357</v>
      </c>
      <c r="H131" s="23">
        <v>0</v>
      </c>
      <c r="I131" s="23">
        <v>0</v>
      </c>
      <c r="J131" s="23">
        <v>6260000</v>
      </c>
      <c r="K131" s="23">
        <v>0</v>
      </c>
      <c r="L131" s="23">
        <v>14409136</v>
      </c>
      <c r="M131" s="23">
        <v>551412</v>
      </c>
      <c r="N131" s="23">
        <v>0</v>
      </c>
      <c r="O131" s="23">
        <v>0</v>
      </c>
      <c r="P131" s="23">
        <v>0</v>
      </c>
      <c r="Q131" s="23">
        <v>0</v>
      </c>
      <c r="R131" s="23">
        <v>31676621</v>
      </c>
      <c r="S131" s="23">
        <v>1848000</v>
      </c>
      <c r="T131" s="23">
        <v>1079856</v>
      </c>
      <c r="U131" s="23">
        <v>0</v>
      </c>
      <c r="V131" s="23">
        <v>0</v>
      </c>
    </row>
    <row r="132" spans="1:22" ht="12.75">
      <c r="A132" s="67" t="s">
        <v>220</v>
      </c>
      <c r="B132" s="45">
        <f>SUM(B133:B136)</f>
        <v>33.2277958285295</v>
      </c>
      <c r="C132" s="45">
        <f aca="true" t="shared" si="57" ref="C132:V132">SUM(C133:C136)</f>
        <v>0.023981423103470696</v>
      </c>
      <c r="D132" s="45">
        <f t="shared" si="57"/>
        <v>1893.9735930307188</v>
      </c>
      <c r="E132" s="45">
        <f t="shared" si="57"/>
        <v>2196.8758119984714</v>
      </c>
      <c r="F132" s="45">
        <f t="shared" si="57"/>
        <v>0</v>
      </c>
      <c r="G132" s="45">
        <f t="shared" si="57"/>
        <v>1035.1833483127707</v>
      </c>
      <c r="H132" s="45">
        <f t="shared" si="57"/>
        <v>0</v>
      </c>
      <c r="I132" s="45">
        <f t="shared" si="57"/>
        <v>0</v>
      </c>
      <c r="J132" s="45">
        <f t="shared" si="57"/>
        <v>4262.993254290161</v>
      </c>
      <c r="K132" s="45">
        <f t="shared" si="57"/>
        <v>0</v>
      </c>
      <c r="L132" s="45">
        <f t="shared" si="57"/>
        <v>3389.2245354665597</v>
      </c>
      <c r="M132" s="45">
        <f t="shared" si="57"/>
        <v>525.8207911816542</v>
      </c>
      <c r="N132" s="45">
        <f t="shared" si="57"/>
        <v>188.56372218476062</v>
      </c>
      <c r="O132" s="45">
        <f t="shared" si="57"/>
        <v>0</v>
      </c>
      <c r="P132" s="45">
        <f t="shared" si="57"/>
        <v>0</v>
      </c>
      <c r="Q132" s="45">
        <f t="shared" si="57"/>
        <v>0.2634027430665222</v>
      </c>
      <c r="R132" s="45">
        <f t="shared" si="57"/>
        <v>6228.512817719824</v>
      </c>
      <c r="S132" s="45">
        <f t="shared" si="57"/>
        <v>2061.2951225806455</v>
      </c>
      <c r="T132" s="45">
        <f t="shared" si="57"/>
        <v>53.5197838465167</v>
      </c>
      <c r="U132" s="45">
        <f t="shared" si="57"/>
        <v>17893.303339295613</v>
      </c>
      <c r="V132" s="45">
        <f t="shared" si="57"/>
        <v>0</v>
      </c>
    </row>
    <row r="133" spans="1:22" ht="12.75">
      <c r="A133" s="69" t="s">
        <v>215</v>
      </c>
      <c r="B133" s="47">
        <f>IF(B123=0,0,B128/B123)</f>
        <v>33.2277958285295</v>
      </c>
      <c r="C133" s="47">
        <f aca="true" t="shared" si="58" ref="C133:V133">IF(C123=0,0,C128/C123)</f>
        <v>0.001563975448536355</v>
      </c>
      <c r="D133" s="47">
        <f t="shared" si="58"/>
        <v>225.80979462875197</v>
      </c>
      <c r="E133" s="47">
        <f t="shared" si="58"/>
        <v>1322.8888039740161</v>
      </c>
      <c r="F133" s="47">
        <f t="shared" si="58"/>
        <v>0</v>
      </c>
      <c r="G133" s="47">
        <f t="shared" si="58"/>
        <v>502.64792875234906</v>
      </c>
      <c r="H133" s="47">
        <f t="shared" si="58"/>
        <v>0</v>
      </c>
      <c r="I133" s="47">
        <f t="shared" si="58"/>
        <v>0</v>
      </c>
      <c r="J133" s="47">
        <f t="shared" si="58"/>
        <v>443.29896907216494</v>
      </c>
      <c r="K133" s="47">
        <f t="shared" si="58"/>
        <v>0</v>
      </c>
      <c r="L133" s="47">
        <f t="shared" si="58"/>
        <v>1141.4687731241675</v>
      </c>
      <c r="M133" s="47">
        <f t="shared" si="58"/>
        <v>21.060021950884895</v>
      </c>
      <c r="N133" s="47">
        <f t="shared" si="58"/>
        <v>188.56372218476062</v>
      </c>
      <c r="O133" s="47">
        <f t="shared" si="58"/>
        <v>0</v>
      </c>
      <c r="P133" s="47">
        <f t="shared" si="58"/>
        <v>0</v>
      </c>
      <c r="Q133" s="47">
        <f t="shared" si="58"/>
        <v>0.1515305969478008</v>
      </c>
      <c r="R133" s="47">
        <f t="shared" si="58"/>
        <v>682.458375282642</v>
      </c>
      <c r="S133" s="47">
        <f t="shared" si="58"/>
        <v>608.4503225806452</v>
      </c>
      <c r="T133" s="47">
        <f t="shared" si="58"/>
        <v>32.41977993858751</v>
      </c>
      <c r="U133" s="47">
        <f t="shared" si="58"/>
        <v>743.9834578491482</v>
      </c>
      <c r="V133" s="47">
        <f t="shared" si="58"/>
        <v>0</v>
      </c>
    </row>
    <row r="134" spans="1:22" ht="12.75">
      <c r="A134" s="70" t="s">
        <v>216</v>
      </c>
      <c r="B134" s="49">
        <f>IF(B124=0,0,B129/B124)</f>
        <v>0</v>
      </c>
      <c r="C134" s="49">
        <f aca="true" t="shared" si="59" ref="C134:V134">IF(C124=0,0,C129/C124)</f>
        <v>0.007743250127356088</v>
      </c>
      <c r="D134" s="49">
        <f t="shared" si="59"/>
        <v>409.68531038721574</v>
      </c>
      <c r="E134" s="49">
        <f t="shared" si="59"/>
        <v>0</v>
      </c>
      <c r="F134" s="49">
        <f t="shared" si="59"/>
        <v>0</v>
      </c>
      <c r="G134" s="49">
        <f t="shared" si="59"/>
        <v>0</v>
      </c>
      <c r="H134" s="49">
        <f t="shared" si="59"/>
        <v>0</v>
      </c>
      <c r="I134" s="49">
        <f t="shared" si="59"/>
        <v>0</v>
      </c>
      <c r="J134" s="49">
        <f t="shared" si="59"/>
        <v>2960.3960396039606</v>
      </c>
      <c r="K134" s="49">
        <f t="shared" si="59"/>
        <v>0</v>
      </c>
      <c r="L134" s="49">
        <f t="shared" si="59"/>
        <v>816.699478898242</v>
      </c>
      <c r="M134" s="49">
        <f t="shared" si="59"/>
        <v>40.597692307692306</v>
      </c>
      <c r="N134" s="49">
        <f t="shared" si="59"/>
        <v>0</v>
      </c>
      <c r="O134" s="49">
        <f t="shared" si="59"/>
        <v>0</v>
      </c>
      <c r="P134" s="49">
        <f t="shared" si="59"/>
        <v>0</v>
      </c>
      <c r="Q134" s="49">
        <f t="shared" si="59"/>
        <v>0</v>
      </c>
      <c r="R134" s="49">
        <f t="shared" si="59"/>
        <v>0</v>
      </c>
      <c r="S134" s="49">
        <f t="shared" si="59"/>
        <v>302.3328</v>
      </c>
      <c r="T134" s="49">
        <f t="shared" si="59"/>
        <v>0</v>
      </c>
      <c r="U134" s="49">
        <f t="shared" si="59"/>
        <v>1688.6414894866675</v>
      </c>
      <c r="V134" s="49">
        <f t="shared" si="59"/>
        <v>0</v>
      </c>
    </row>
    <row r="135" spans="1:22" ht="12.75">
      <c r="A135" s="70" t="s">
        <v>217</v>
      </c>
      <c r="B135" s="49">
        <f>IF(B125=0,0,B130/B125)</f>
        <v>0</v>
      </c>
      <c r="C135" s="49">
        <f aca="true" t="shared" si="60" ref="C135:V135">IF(C125=0,0,C130/C125)</f>
        <v>0.008026440037771483</v>
      </c>
      <c r="D135" s="49">
        <f t="shared" si="60"/>
        <v>701.5983405039951</v>
      </c>
      <c r="E135" s="49">
        <f t="shared" si="60"/>
        <v>873.9870080244555</v>
      </c>
      <c r="F135" s="49">
        <f t="shared" si="60"/>
        <v>0</v>
      </c>
      <c r="G135" s="49">
        <f t="shared" si="60"/>
        <v>494.7580684696462</v>
      </c>
      <c r="H135" s="49">
        <f t="shared" si="60"/>
        <v>0</v>
      </c>
      <c r="I135" s="49">
        <f t="shared" si="60"/>
        <v>0</v>
      </c>
      <c r="J135" s="49">
        <f t="shared" si="60"/>
        <v>420</v>
      </c>
      <c r="K135" s="49">
        <f t="shared" si="60"/>
        <v>0</v>
      </c>
      <c r="L135" s="49">
        <f t="shared" si="60"/>
        <v>589.106067246885</v>
      </c>
      <c r="M135" s="49">
        <f t="shared" si="60"/>
        <v>40</v>
      </c>
      <c r="N135" s="49">
        <f t="shared" si="60"/>
        <v>0</v>
      </c>
      <c r="O135" s="49">
        <f t="shared" si="60"/>
        <v>0</v>
      </c>
      <c r="P135" s="49">
        <f t="shared" si="60"/>
        <v>0</v>
      </c>
      <c r="Q135" s="49">
        <f t="shared" si="60"/>
        <v>0.11187214611872145</v>
      </c>
      <c r="R135" s="49">
        <f t="shared" si="60"/>
        <v>2944.9195270159303</v>
      </c>
      <c r="S135" s="49">
        <f t="shared" si="60"/>
        <v>411.312</v>
      </c>
      <c r="T135" s="49">
        <f t="shared" si="60"/>
        <v>0</v>
      </c>
      <c r="U135" s="49">
        <f t="shared" si="60"/>
        <v>15460.678391959798</v>
      </c>
      <c r="V135" s="49">
        <f t="shared" si="60"/>
        <v>0</v>
      </c>
    </row>
    <row r="136" spans="1:22" ht="12.75">
      <c r="A136" s="70" t="s">
        <v>218</v>
      </c>
      <c r="B136" s="49">
        <f>IF(B126=0,0,B131/B126)</f>
        <v>0</v>
      </c>
      <c r="C136" s="49">
        <f aca="true" t="shared" si="61" ref="C136:V136">IF(C126=0,0,C131/C126)</f>
        <v>0.006647757489806772</v>
      </c>
      <c r="D136" s="49">
        <f t="shared" si="61"/>
        <v>556.880147510756</v>
      </c>
      <c r="E136" s="49">
        <f t="shared" si="61"/>
        <v>0</v>
      </c>
      <c r="F136" s="49">
        <f t="shared" si="61"/>
        <v>0</v>
      </c>
      <c r="G136" s="49">
        <f t="shared" si="61"/>
        <v>37.77735109077539</v>
      </c>
      <c r="H136" s="49">
        <f t="shared" si="61"/>
        <v>0</v>
      </c>
      <c r="I136" s="49">
        <f t="shared" si="61"/>
        <v>0</v>
      </c>
      <c r="J136" s="49">
        <f t="shared" si="61"/>
        <v>439.29824561403507</v>
      </c>
      <c r="K136" s="49">
        <f t="shared" si="61"/>
        <v>0</v>
      </c>
      <c r="L136" s="49">
        <f t="shared" si="61"/>
        <v>841.9502161972654</v>
      </c>
      <c r="M136" s="49">
        <f t="shared" si="61"/>
        <v>424.1630769230769</v>
      </c>
      <c r="N136" s="49">
        <f t="shared" si="61"/>
        <v>0</v>
      </c>
      <c r="O136" s="49">
        <f t="shared" si="61"/>
        <v>0</v>
      </c>
      <c r="P136" s="49">
        <f t="shared" si="61"/>
        <v>0</v>
      </c>
      <c r="Q136" s="49">
        <f t="shared" si="61"/>
        <v>0</v>
      </c>
      <c r="R136" s="49">
        <f t="shared" si="61"/>
        <v>2601.1349154212517</v>
      </c>
      <c r="S136" s="49">
        <f t="shared" si="61"/>
        <v>739.2</v>
      </c>
      <c r="T136" s="49">
        <f t="shared" si="61"/>
        <v>21.10000390792919</v>
      </c>
      <c r="U136" s="49">
        <f t="shared" si="61"/>
        <v>0</v>
      </c>
      <c r="V136" s="49">
        <f t="shared" si="61"/>
        <v>0</v>
      </c>
    </row>
    <row r="137" spans="1:22" ht="25.5">
      <c r="A137" s="67" t="s">
        <v>221</v>
      </c>
      <c r="B137" s="51">
        <f>+B132*B123</f>
        <v>1585131.9999999998</v>
      </c>
      <c r="C137" s="51">
        <f aca="true" t="shared" si="62" ref="C137:V137">+C132*C123</f>
        <v>812.6824661304149</v>
      </c>
      <c r="D137" s="51">
        <f t="shared" si="62"/>
        <v>29972132.109711125</v>
      </c>
      <c r="E137" s="51">
        <f t="shared" si="62"/>
        <v>5749224</v>
      </c>
      <c r="F137" s="51">
        <f t="shared" si="62"/>
        <v>0</v>
      </c>
      <c r="G137" s="51">
        <f t="shared" si="62"/>
        <v>12669609</v>
      </c>
      <c r="H137" s="51">
        <f t="shared" si="62"/>
        <v>0</v>
      </c>
      <c r="I137" s="51">
        <f t="shared" si="62"/>
        <v>0</v>
      </c>
      <c r="J137" s="51">
        <f t="shared" si="62"/>
        <v>62026551.84992184</v>
      </c>
      <c r="K137" s="51">
        <f t="shared" si="62"/>
        <v>0</v>
      </c>
      <c r="L137" s="51">
        <f t="shared" si="62"/>
        <v>45801980.37229509</v>
      </c>
      <c r="M137" s="51">
        <f t="shared" si="62"/>
        <v>7665415.493846155</v>
      </c>
      <c r="N137" s="51">
        <f t="shared" si="62"/>
        <v>14261640</v>
      </c>
      <c r="O137" s="51">
        <f t="shared" si="62"/>
        <v>0</v>
      </c>
      <c r="P137" s="51">
        <f t="shared" si="62"/>
        <v>0</v>
      </c>
      <c r="Q137" s="51">
        <f t="shared" si="62"/>
        <v>8785.271689497717</v>
      </c>
      <c r="R137" s="51">
        <f t="shared" si="62"/>
        <v>754758726.2256528</v>
      </c>
      <c r="S137" s="51">
        <f t="shared" si="62"/>
        <v>12780029.760000002</v>
      </c>
      <c r="T137" s="51">
        <f t="shared" si="62"/>
        <v>4183106.3054437456</v>
      </c>
      <c r="U137" s="51">
        <f t="shared" si="62"/>
        <v>1923225922.8175104</v>
      </c>
      <c r="V137" s="51">
        <f t="shared" si="62"/>
        <v>0</v>
      </c>
    </row>
    <row r="138" spans="1:22" ht="25.5">
      <c r="A138" s="68" t="s">
        <v>222</v>
      </c>
      <c r="B138" s="53">
        <v>0</v>
      </c>
      <c r="C138" s="53">
        <v>0</v>
      </c>
      <c r="D138" s="53">
        <v>7998047</v>
      </c>
      <c r="E138" s="53">
        <v>0</v>
      </c>
      <c r="F138" s="53">
        <v>0</v>
      </c>
      <c r="G138" s="53">
        <v>12669609</v>
      </c>
      <c r="H138" s="53">
        <v>70773949</v>
      </c>
      <c r="I138" s="53">
        <v>0</v>
      </c>
      <c r="J138" s="53">
        <v>24657000</v>
      </c>
      <c r="K138" s="53">
        <v>0</v>
      </c>
      <c r="L138" s="53">
        <v>45488229</v>
      </c>
      <c r="M138" s="53">
        <v>5270069</v>
      </c>
      <c r="N138" s="53">
        <v>14261640</v>
      </c>
      <c r="O138" s="53">
        <v>590000</v>
      </c>
      <c r="P138" s="53">
        <v>0</v>
      </c>
      <c r="Q138" s="53">
        <v>7013265</v>
      </c>
      <c r="R138" s="53">
        <v>321286358</v>
      </c>
      <c r="S138" s="53">
        <v>7404504</v>
      </c>
      <c r="T138" s="53">
        <v>2533931</v>
      </c>
      <c r="U138" s="53">
        <v>-615784</v>
      </c>
      <c r="V138" s="53">
        <v>0</v>
      </c>
    </row>
    <row r="139" spans="1:22" ht="12.75">
      <c r="A139" s="69" t="s">
        <v>223</v>
      </c>
      <c r="B139" s="21">
        <v>219137000</v>
      </c>
      <c r="C139" s="21">
        <v>114641000</v>
      </c>
      <c r="D139" s="21">
        <v>153190000</v>
      </c>
      <c r="E139" s="21">
        <v>91201000</v>
      </c>
      <c r="F139" s="21">
        <v>83027000</v>
      </c>
      <c r="G139" s="21">
        <v>52509000</v>
      </c>
      <c r="H139" s="21">
        <v>194986000</v>
      </c>
      <c r="I139" s="21">
        <v>270971000</v>
      </c>
      <c r="J139" s="21">
        <v>67348000</v>
      </c>
      <c r="K139" s="21">
        <v>229575000</v>
      </c>
      <c r="L139" s="21">
        <v>119935000</v>
      </c>
      <c r="M139" s="21">
        <v>48486000</v>
      </c>
      <c r="N139" s="21">
        <v>288644000</v>
      </c>
      <c r="O139" s="21">
        <v>314082000</v>
      </c>
      <c r="P139" s="21">
        <v>326223000</v>
      </c>
      <c r="Q139" s="21">
        <v>104771000</v>
      </c>
      <c r="R139" s="21">
        <v>462073000</v>
      </c>
      <c r="S139" s="21">
        <v>67369000</v>
      </c>
      <c r="T139" s="21">
        <v>423037000</v>
      </c>
      <c r="U139" s="21">
        <v>635931000</v>
      </c>
      <c r="V139" s="21">
        <v>217441000</v>
      </c>
    </row>
    <row r="140" spans="1:22" ht="12.75">
      <c r="A140" s="71" t="s">
        <v>224</v>
      </c>
      <c r="B140" s="62" t="str">
        <f>IF(B10&gt;0,"Funded","Unfunded")</f>
        <v>Funded</v>
      </c>
      <c r="C140" s="62" t="str">
        <f aca="true" t="shared" si="63" ref="C140:V140">IF(C10&gt;0,"Funded","Unfunded")</f>
        <v>Funded</v>
      </c>
      <c r="D140" s="62" t="str">
        <f t="shared" si="63"/>
        <v>Funded</v>
      </c>
      <c r="E140" s="62" t="str">
        <f t="shared" si="63"/>
        <v>Funded</v>
      </c>
      <c r="F140" s="62" t="str">
        <f t="shared" si="63"/>
        <v>Funded</v>
      </c>
      <c r="G140" s="62" t="str">
        <f t="shared" si="63"/>
        <v>Unfunded</v>
      </c>
      <c r="H140" s="62" t="str">
        <f t="shared" si="63"/>
        <v>Unfunded</v>
      </c>
      <c r="I140" s="62" t="str">
        <f t="shared" si="63"/>
        <v>Funded</v>
      </c>
      <c r="J140" s="62" t="str">
        <f t="shared" si="63"/>
        <v>Funded</v>
      </c>
      <c r="K140" s="62" t="str">
        <f t="shared" si="63"/>
        <v>Funded</v>
      </c>
      <c r="L140" s="62" t="str">
        <f t="shared" si="63"/>
        <v>Funded</v>
      </c>
      <c r="M140" s="62" t="str">
        <f t="shared" si="63"/>
        <v>Unfunded</v>
      </c>
      <c r="N140" s="62" t="str">
        <f t="shared" si="63"/>
        <v>Funded</v>
      </c>
      <c r="O140" s="62" t="str">
        <f t="shared" si="63"/>
        <v>Funded</v>
      </c>
      <c r="P140" s="62" t="str">
        <f t="shared" si="63"/>
        <v>Funded</v>
      </c>
      <c r="Q140" s="62" t="str">
        <f t="shared" si="63"/>
        <v>Unfunded</v>
      </c>
      <c r="R140" s="62" t="str">
        <f t="shared" si="63"/>
        <v>Funded</v>
      </c>
      <c r="S140" s="62" t="str">
        <f t="shared" si="63"/>
        <v>Funded</v>
      </c>
      <c r="T140" s="62" t="str">
        <f t="shared" si="63"/>
        <v>Funded</v>
      </c>
      <c r="U140" s="62" t="str">
        <f t="shared" si="63"/>
        <v>Funded</v>
      </c>
      <c r="V140" s="62" t="str">
        <f t="shared" si="63"/>
        <v>Funded</v>
      </c>
    </row>
    <row r="141" spans="1:22" ht="12.75" hidden="1">
      <c r="A141" s="55" t="s">
        <v>225</v>
      </c>
      <c r="B141" s="56">
        <v>58140329</v>
      </c>
      <c r="C141" s="56">
        <v>322732462</v>
      </c>
      <c r="D141" s="56">
        <v>162260108</v>
      </c>
      <c r="E141" s="56">
        <v>96101208</v>
      </c>
      <c r="F141" s="56">
        <v>425963725</v>
      </c>
      <c r="G141" s="56">
        <v>68355529</v>
      </c>
      <c r="H141" s="56">
        <v>1156008157</v>
      </c>
      <c r="I141" s="56">
        <v>2542150</v>
      </c>
      <c r="J141" s="56">
        <v>277107660</v>
      </c>
      <c r="K141" s="56">
        <v>2029141228</v>
      </c>
      <c r="L141" s="56">
        <v>1213286731</v>
      </c>
      <c r="M141" s="56">
        <v>165176220</v>
      </c>
      <c r="N141" s="56">
        <v>78298380</v>
      </c>
      <c r="O141" s="56">
        <v>55923000</v>
      </c>
      <c r="P141" s="56">
        <v>997412</v>
      </c>
      <c r="Q141" s="56">
        <v>432385567</v>
      </c>
      <c r="R141" s="56">
        <v>1575632800</v>
      </c>
      <c r="S141" s="56">
        <v>151988611</v>
      </c>
      <c r="T141" s="56">
        <v>179170048</v>
      </c>
      <c r="U141" s="56">
        <v>111085390</v>
      </c>
      <c r="V141" s="56">
        <v>3066180</v>
      </c>
    </row>
    <row r="142" spans="1:22" ht="12.75" hidden="1">
      <c r="A142" s="57" t="s">
        <v>226</v>
      </c>
      <c r="B142" s="23">
        <v>83471589</v>
      </c>
      <c r="C142" s="23">
        <v>372838894</v>
      </c>
      <c r="D142" s="23">
        <v>168940749</v>
      </c>
      <c r="E142" s="23">
        <v>158698865</v>
      </c>
      <c r="F142" s="23">
        <v>464483845</v>
      </c>
      <c r="G142" s="23">
        <v>85309044</v>
      </c>
      <c r="H142" s="23">
        <v>1222044428</v>
      </c>
      <c r="I142" s="23">
        <v>2050000</v>
      </c>
      <c r="J142" s="23">
        <v>242572500</v>
      </c>
      <c r="K142" s="23">
        <v>2246221767</v>
      </c>
      <c r="L142" s="23">
        <v>1103961995</v>
      </c>
      <c r="M142" s="23">
        <v>134461457</v>
      </c>
      <c r="N142" s="23">
        <v>117242039</v>
      </c>
      <c r="O142" s="23">
        <v>46950000</v>
      </c>
      <c r="P142" s="23">
        <v>120158</v>
      </c>
      <c r="Q142" s="23">
        <v>300746261</v>
      </c>
      <c r="R142" s="23">
        <v>1306059907</v>
      </c>
      <c r="S142" s="23">
        <v>153799063</v>
      </c>
      <c r="T142" s="23">
        <v>201969404</v>
      </c>
      <c r="U142" s="23">
        <v>224205000</v>
      </c>
      <c r="V142" s="23">
        <v>366180</v>
      </c>
    </row>
    <row r="143" spans="1:22" ht="12.75" hidden="1">
      <c r="A143" s="57" t="s">
        <v>227</v>
      </c>
      <c r="B143" s="23">
        <v>22342759</v>
      </c>
      <c r="C143" s="23">
        <v>49400446</v>
      </c>
      <c r="D143" s="23">
        <v>29802155</v>
      </c>
      <c r="E143" s="23">
        <v>21005081</v>
      </c>
      <c r="F143" s="23">
        <v>43711709</v>
      </c>
      <c r="G143" s="23">
        <v>23101089</v>
      </c>
      <c r="H143" s="23">
        <v>117725047</v>
      </c>
      <c r="I143" s="23">
        <v>492150</v>
      </c>
      <c r="J143" s="23">
        <v>51414106</v>
      </c>
      <c r="K143" s="23">
        <v>139939930</v>
      </c>
      <c r="L143" s="23">
        <v>111142252</v>
      </c>
      <c r="M143" s="23">
        <v>12814757</v>
      </c>
      <c r="N143" s="23">
        <v>59835051</v>
      </c>
      <c r="O143" s="23">
        <v>13973000</v>
      </c>
      <c r="P143" s="23">
        <v>877250</v>
      </c>
      <c r="Q143" s="23">
        <v>44015469</v>
      </c>
      <c r="R143" s="23">
        <v>262813254</v>
      </c>
      <c r="S143" s="23">
        <v>11488698</v>
      </c>
      <c r="T143" s="23">
        <v>34238410</v>
      </c>
      <c r="U143" s="23">
        <v>52526000</v>
      </c>
      <c r="V143" s="23">
        <v>2700000</v>
      </c>
    </row>
    <row r="144" spans="1:22" ht="12.75" hidden="1">
      <c r="A144" s="57" t="s">
        <v>228</v>
      </c>
      <c r="B144" s="23">
        <v>7516576</v>
      </c>
      <c r="C144" s="23">
        <v>9032570</v>
      </c>
      <c r="D144" s="23">
        <v>24232171</v>
      </c>
      <c r="E144" s="23">
        <v>51790253</v>
      </c>
      <c r="F144" s="23">
        <v>51983858</v>
      </c>
      <c r="G144" s="23">
        <v>16942011</v>
      </c>
      <c r="H144" s="23">
        <v>148104006</v>
      </c>
      <c r="I144" s="23">
        <v>58409000</v>
      </c>
      <c r="J144" s="23">
        <v>23660000</v>
      </c>
      <c r="K144" s="23">
        <v>21903763</v>
      </c>
      <c r="L144" s="23">
        <v>580175563</v>
      </c>
      <c r="M144" s="23">
        <v>6234080</v>
      </c>
      <c r="N144" s="23">
        <v>2568986</v>
      </c>
      <c r="O144" s="23">
        <v>123422000</v>
      </c>
      <c r="P144" s="23">
        <v>298277529</v>
      </c>
      <c r="Q144" s="23">
        <v>704000</v>
      </c>
      <c r="R144" s="23">
        <v>291779193</v>
      </c>
      <c r="S144" s="23">
        <v>13026485</v>
      </c>
      <c r="T144" s="23">
        <v>121541797</v>
      </c>
      <c r="U144" s="23">
        <v>237000000</v>
      </c>
      <c r="V144" s="23">
        <v>28701000</v>
      </c>
    </row>
    <row r="145" spans="1:22" ht="12.75" hidden="1">
      <c r="A145" s="57" t="s">
        <v>229</v>
      </c>
      <c r="B145" s="23">
        <v>32479703</v>
      </c>
      <c r="C145" s="23">
        <v>164399423</v>
      </c>
      <c r="D145" s="23">
        <v>63585935</v>
      </c>
      <c r="E145" s="23">
        <v>11097065</v>
      </c>
      <c r="F145" s="23">
        <v>112798576</v>
      </c>
      <c r="G145" s="23">
        <v>32104900</v>
      </c>
      <c r="H145" s="23">
        <v>290711094</v>
      </c>
      <c r="I145" s="23">
        <v>20000000</v>
      </c>
      <c r="J145" s="23">
        <v>20000000</v>
      </c>
      <c r="K145" s="23">
        <v>830000000</v>
      </c>
      <c r="L145" s="23">
        <v>165175231</v>
      </c>
      <c r="M145" s="23">
        <v>81615347</v>
      </c>
      <c r="N145" s="23">
        <v>56000000</v>
      </c>
      <c r="O145" s="23">
        <v>141538000</v>
      </c>
      <c r="P145" s="23">
        <v>73279972</v>
      </c>
      <c r="Q145" s="23">
        <v>205319312</v>
      </c>
      <c r="R145" s="23">
        <v>355793052</v>
      </c>
      <c r="S145" s="23">
        <v>25000000</v>
      </c>
      <c r="T145" s="23">
        <v>174103856</v>
      </c>
      <c r="U145" s="23">
        <v>454000000</v>
      </c>
      <c r="V145" s="23">
        <v>31584000</v>
      </c>
    </row>
    <row r="146" spans="1:22" ht="12.75" hidden="1">
      <c r="A146" s="57" t="s">
        <v>230</v>
      </c>
      <c r="B146" s="23">
        <v>51401257</v>
      </c>
      <c r="C146" s="23">
        <v>247730288</v>
      </c>
      <c r="D146" s="23">
        <v>94560566</v>
      </c>
      <c r="E146" s="23">
        <v>247254134</v>
      </c>
      <c r="F146" s="23">
        <v>182963723</v>
      </c>
      <c r="G146" s="23">
        <v>29000000</v>
      </c>
      <c r="H146" s="23">
        <v>157216503</v>
      </c>
      <c r="I146" s="23">
        <v>0</v>
      </c>
      <c r="J146" s="23">
        <v>116137000</v>
      </c>
      <c r="K146" s="23">
        <v>881217837</v>
      </c>
      <c r="L146" s="23">
        <v>53372498</v>
      </c>
      <c r="M146" s="23">
        <v>103707054</v>
      </c>
      <c r="N146" s="23">
        <v>137736014</v>
      </c>
      <c r="O146" s="23">
        <v>34363000</v>
      </c>
      <c r="P146" s="23">
        <v>0</v>
      </c>
      <c r="Q146" s="23">
        <v>78731670</v>
      </c>
      <c r="R146" s="23">
        <v>119818302</v>
      </c>
      <c r="S146" s="23">
        <v>44000000</v>
      </c>
      <c r="T146" s="23">
        <v>95197630</v>
      </c>
      <c r="U146" s="23">
        <v>424000000</v>
      </c>
      <c r="V146" s="23">
        <v>0</v>
      </c>
    </row>
    <row r="147" spans="1:22" ht="12.75" hidden="1">
      <c r="A147" s="57" t="s">
        <v>231</v>
      </c>
      <c r="B147" s="23">
        <v>0</v>
      </c>
      <c r="C147" s="23">
        <v>0</v>
      </c>
      <c r="D147" s="23">
        <v>8344016</v>
      </c>
      <c r="E147" s="23">
        <v>0</v>
      </c>
      <c r="F147" s="23">
        <v>37127098</v>
      </c>
      <c r="G147" s="23">
        <v>0</v>
      </c>
      <c r="H147" s="23">
        <v>74211361</v>
      </c>
      <c r="I147" s="23">
        <v>30000000</v>
      </c>
      <c r="J147" s="23">
        <v>0</v>
      </c>
      <c r="K147" s="23">
        <v>90187000</v>
      </c>
      <c r="L147" s="23">
        <v>34136256</v>
      </c>
      <c r="M147" s="23">
        <v>1212627</v>
      </c>
      <c r="N147" s="23">
        <v>0</v>
      </c>
      <c r="O147" s="23">
        <v>7911724</v>
      </c>
      <c r="P147" s="23">
        <v>17872310</v>
      </c>
      <c r="Q147" s="23">
        <v>72888834</v>
      </c>
      <c r="R147" s="23">
        <v>0</v>
      </c>
      <c r="S147" s="23">
        <v>8000000</v>
      </c>
      <c r="T147" s="23">
        <v>4941204</v>
      </c>
      <c r="U147" s="23">
        <v>495000000</v>
      </c>
      <c r="V147" s="23">
        <v>3459000</v>
      </c>
    </row>
    <row r="148" spans="1:22" ht="12.75" hidden="1">
      <c r="A148" s="57" t="s">
        <v>232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18778359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408688</v>
      </c>
      <c r="S148" s="23">
        <v>0</v>
      </c>
      <c r="T148" s="23">
        <v>0</v>
      </c>
      <c r="U148" s="23">
        <v>0</v>
      </c>
      <c r="V148" s="23">
        <v>0</v>
      </c>
    </row>
    <row r="149" spans="1:22" ht="12.75" hidden="1">
      <c r="A149" s="57" t="s">
        <v>233</v>
      </c>
      <c r="B149" s="23">
        <v>0</v>
      </c>
      <c r="C149" s="23">
        <v>8500000</v>
      </c>
      <c r="D149" s="23">
        <v>4700000</v>
      </c>
      <c r="E149" s="23">
        <v>54851270</v>
      </c>
      <c r="F149" s="23">
        <v>0</v>
      </c>
      <c r="G149" s="23">
        <v>3304900</v>
      </c>
      <c r="H149" s="23">
        <v>100650715</v>
      </c>
      <c r="I149" s="23">
        <v>0</v>
      </c>
      <c r="J149" s="23">
        <v>0</v>
      </c>
      <c r="K149" s="23">
        <v>0</v>
      </c>
      <c r="L149" s="23">
        <v>285737789</v>
      </c>
      <c r="M149" s="23">
        <v>51309087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27501493</v>
      </c>
      <c r="T149" s="23">
        <v>0</v>
      </c>
      <c r="U149" s="23">
        <v>0</v>
      </c>
      <c r="V149" s="23">
        <v>0</v>
      </c>
    </row>
    <row r="150" spans="1:22" ht="12.75" hidden="1">
      <c r="A150" s="57" t="s">
        <v>234</v>
      </c>
      <c r="B150" s="23">
        <v>204169755</v>
      </c>
      <c r="C150" s="23">
        <v>434246989</v>
      </c>
      <c r="D150" s="23">
        <v>260286661</v>
      </c>
      <c r="E150" s="23">
        <v>160852138</v>
      </c>
      <c r="F150" s="23">
        <v>485329135</v>
      </c>
      <c r="G150" s="23">
        <v>107335172</v>
      </c>
      <c r="H150" s="23">
        <v>1091473492</v>
      </c>
      <c r="I150" s="23">
        <v>378295548</v>
      </c>
      <c r="J150" s="23">
        <v>268876696</v>
      </c>
      <c r="K150" s="23">
        <v>1636804491</v>
      </c>
      <c r="L150" s="23">
        <v>925158058</v>
      </c>
      <c r="M150" s="23">
        <v>141895438</v>
      </c>
      <c r="N150" s="23">
        <v>305005710</v>
      </c>
      <c r="O150" s="23">
        <v>167425041</v>
      </c>
      <c r="P150" s="23">
        <v>397317180</v>
      </c>
      <c r="Q150" s="23">
        <v>369909936</v>
      </c>
      <c r="R150" s="23">
        <v>1641706020</v>
      </c>
      <c r="S150" s="23">
        <v>192341754</v>
      </c>
      <c r="T150" s="23">
        <v>372510400</v>
      </c>
      <c r="U150" s="23">
        <v>563427000</v>
      </c>
      <c r="V150" s="23">
        <v>135128026</v>
      </c>
    </row>
    <row r="151" spans="1:22" ht="12.75" hidden="1">
      <c r="A151" s="57" t="s">
        <v>235</v>
      </c>
      <c r="B151" s="23">
        <v>30070157</v>
      </c>
      <c r="C151" s="23">
        <v>80002297</v>
      </c>
      <c r="D151" s="23">
        <v>28699000</v>
      </c>
      <c r="E151" s="23">
        <v>51920418</v>
      </c>
      <c r="F151" s="23">
        <v>102547188</v>
      </c>
      <c r="G151" s="23">
        <v>48169998</v>
      </c>
      <c r="H151" s="23">
        <v>129321957</v>
      </c>
      <c r="I151" s="23">
        <v>0</v>
      </c>
      <c r="J151" s="23">
        <v>35210000</v>
      </c>
      <c r="K151" s="23">
        <v>267630980</v>
      </c>
      <c r="L151" s="23">
        <v>17323239</v>
      </c>
      <c r="M151" s="23">
        <v>17709169</v>
      </c>
      <c r="N151" s="23">
        <v>58685065</v>
      </c>
      <c r="O151" s="23">
        <v>70000000</v>
      </c>
      <c r="P151" s="23">
        <v>0</v>
      </c>
      <c r="Q151" s="23">
        <v>2116000</v>
      </c>
      <c r="R151" s="23">
        <v>74574289</v>
      </c>
      <c r="S151" s="23">
        <v>16293892</v>
      </c>
      <c r="T151" s="23">
        <v>17965610</v>
      </c>
      <c r="U151" s="23">
        <v>115000000</v>
      </c>
      <c r="V151" s="23">
        <v>0</v>
      </c>
    </row>
    <row r="152" spans="1:22" ht="12.75" hidden="1">
      <c r="A152" s="57" t="s">
        <v>236</v>
      </c>
      <c r="B152" s="23">
        <v>81724214</v>
      </c>
      <c r="C152" s="23">
        <v>78317958</v>
      </c>
      <c r="D152" s="23">
        <v>61130182</v>
      </c>
      <c r="E152" s="23">
        <v>46446050</v>
      </c>
      <c r="F152" s="23">
        <v>74652251</v>
      </c>
      <c r="G152" s="23">
        <v>19010100</v>
      </c>
      <c r="H152" s="23">
        <v>194046244</v>
      </c>
      <c r="I152" s="23">
        <v>42405750</v>
      </c>
      <c r="J152" s="23">
        <v>61576000</v>
      </c>
      <c r="K152" s="23">
        <v>312353930</v>
      </c>
      <c r="L152" s="23">
        <v>303115577</v>
      </c>
      <c r="M152" s="23">
        <v>40551117</v>
      </c>
      <c r="N152" s="23">
        <v>115252704</v>
      </c>
      <c r="O152" s="23">
        <v>168433491</v>
      </c>
      <c r="P152" s="23">
        <v>45221270</v>
      </c>
      <c r="Q152" s="23">
        <v>74711153</v>
      </c>
      <c r="R152" s="23">
        <v>274208097</v>
      </c>
      <c r="S152" s="23">
        <v>53290000</v>
      </c>
      <c r="T152" s="23">
        <v>123970644</v>
      </c>
      <c r="U152" s="23">
        <v>137133000</v>
      </c>
      <c r="V152" s="23">
        <v>67606935</v>
      </c>
    </row>
    <row r="153" spans="1:22" ht="12.75" hidden="1">
      <c r="A153" s="57" t="s">
        <v>237</v>
      </c>
      <c r="B153" s="23">
        <v>40</v>
      </c>
      <c r="C153" s="23">
        <v>40</v>
      </c>
      <c r="D153" s="23">
        <v>40</v>
      </c>
      <c r="E153" s="23">
        <v>40</v>
      </c>
      <c r="F153" s="23">
        <v>40</v>
      </c>
      <c r="G153" s="23">
        <v>40</v>
      </c>
      <c r="H153" s="23">
        <v>40</v>
      </c>
      <c r="I153" s="23">
        <v>40</v>
      </c>
      <c r="J153" s="23">
        <v>40</v>
      </c>
      <c r="K153" s="23">
        <v>40</v>
      </c>
      <c r="L153" s="23">
        <v>40</v>
      </c>
      <c r="M153" s="23">
        <v>40</v>
      </c>
      <c r="N153" s="23">
        <v>40</v>
      </c>
      <c r="O153" s="23">
        <v>40</v>
      </c>
      <c r="P153" s="23">
        <v>40</v>
      </c>
      <c r="Q153" s="23">
        <v>40</v>
      </c>
      <c r="R153" s="23">
        <v>40</v>
      </c>
      <c r="S153" s="23">
        <v>40</v>
      </c>
      <c r="T153" s="23">
        <v>40</v>
      </c>
      <c r="U153" s="23">
        <v>40</v>
      </c>
      <c r="V153" s="23">
        <v>40</v>
      </c>
    </row>
    <row r="154" spans="1:22" ht="12.75" hidden="1">
      <c r="A154" s="57" t="s">
        <v>238</v>
      </c>
      <c r="B154" s="23">
        <v>296473720</v>
      </c>
      <c r="C154" s="23">
        <v>470547997</v>
      </c>
      <c r="D154" s="23">
        <v>342611022</v>
      </c>
      <c r="E154" s="23">
        <v>235686945</v>
      </c>
      <c r="F154" s="23">
        <v>490215790</v>
      </c>
      <c r="G154" s="23">
        <v>149065436</v>
      </c>
      <c r="H154" s="23">
        <v>1592997258</v>
      </c>
      <c r="I154" s="23">
        <v>387239160</v>
      </c>
      <c r="J154" s="23">
        <v>355509601</v>
      </c>
      <c r="K154" s="23">
        <v>1921544589</v>
      </c>
      <c r="L154" s="23">
        <v>1303203453</v>
      </c>
      <c r="M154" s="23">
        <v>191766378</v>
      </c>
      <c r="N154" s="23">
        <v>362939836</v>
      </c>
      <c r="O154" s="23">
        <v>367798264</v>
      </c>
      <c r="P154" s="23">
        <v>343707000</v>
      </c>
      <c r="Q154" s="23">
        <v>382358131</v>
      </c>
      <c r="R154" s="23">
        <v>1728151272</v>
      </c>
      <c r="S154" s="23">
        <v>220988276</v>
      </c>
      <c r="T154" s="23">
        <v>577671316</v>
      </c>
      <c r="U154" s="23">
        <v>765366000</v>
      </c>
      <c r="V154" s="23">
        <v>208207440</v>
      </c>
    </row>
    <row r="155" spans="1:22" ht="12.75" hidden="1">
      <c r="A155" s="57" t="s">
        <v>239</v>
      </c>
      <c r="B155" s="23">
        <v>39348091</v>
      </c>
      <c r="C155" s="23">
        <v>72524528</v>
      </c>
      <c r="D155" s="23">
        <v>38936000</v>
      </c>
      <c r="E155" s="23">
        <v>35375796</v>
      </c>
      <c r="F155" s="23">
        <v>63359538</v>
      </c>
      <c r="G155" s="23">
        <v>9766743</v>
      </c>
      <c r="H155" s="23">
        <v>193932523</v>
      </c>
      <c r="I155" s="23">
        <v>0</v>
      </c>
      <c r="J155" s="23">
        <v>39316500</v>
      </c>
      <c r="K155" s="23">
        <v>363169576</v>
      </c>
      <c r="L155" s="23">
        <v>301305502</v>
      </c>
      <c r="M155" s="23">
        <v>60321488</v>
      </c>
      <c r="N155" s="23">
        <v>57411199</v>
      </c>
      <c r="O155" s="23">
        <v>12500000</v>
      </c>
      <c r="P155" s="23">
        <v>0</v>
      </c>
      <c r="Q155" s="23">
        <v>99967000</v>
      </c>
      <c r="R155" s="23">
        <v>374063230</v>
      </c>
      <c r="S155" s="23">
        <v>18603737</v>
      </c>
      <c r="T155" s="23">
        <v>88315133</v>
      </c>
      <c r="U155" s="23">
        <v>171866000</v>
      </c>
      <c r="V155" s="23">
        <v>0</v>
      </c>
    </row>
    <row r="156" spans="1:22" ht="12.75" hidden="1">
      <c r="A156" s="57" t="s">
        <v>240</v>
      </c>
      <c r="B156" s="23">
        <v>33998776</v>
      </c>
      <c r="C156" s="23">
        <v>66131310</v>
      </c>
      <c r="D156" s="23">
        <v>29672153</v>
      </c>
      <c r="E156" s="23">
        <v>33000000</v>
      </c>
      <c r="F156" s="23">
        <v>52600000</v>
      </c>
      <c r="G156" s="23">
        <v>14918976</v>
      </c>
      <c r="H156" s="23">
        <v>219807780</v>
      </c>
      <c r="I156" s="23">
        <v>0</v>
      </c>
      <c r="J156" s="23">
        <v>47263137</v>
      </c>
      <c r="K156" s="23">
        <v>298838276</v>
      </c>
      <c r="L156" s="23">
        <v>272882246</v>
      </c>
      <c r="M156" s="23">
        <v>62157058</v>
      </c>
      <c r="N156" s="23">
        <v>6656525</v>
      </c>
      <c r="O156" s="23">
        <v>6862000</v>
      </c>
      <c r="P156" s="23">
        <v>0</v>
      </c>
      <c r="Q156" s="23">
        <v>60329441</v>
      </c>
      <c r="R156" s="23">
        <v>324307862</v>
      </c>
      <c r="S156" s="23">
        <v>17362016</v>
      </c>
      <c r="T156" s="23">
        <v>81773272</v>
      </c>
      <c r="U156" s="23">
        <v>92591000</v>
      </c>
      <c r="V156" s="23">
        <v>0</v>
      </c>
    </row>
    <row r="157" spans="1:22" ht="12.75" hidden="1">
      <c r="A157" s="57" t="s">
        <v>241</v>
      </c>
      <c r="B157" s="23">
        <v>24897815</v>
      </c>
      <c r="C157" s="23">
        <v>192159336</v>
      </c>
      <c r="D157" s="23">
        <v>99279000</v>
      </c>
      <c r="E157" s="23">
        <v>63254555</v>
      </c>
      <c r="F157" s="23">
        <v>323262769</v>
      </c>
      <c r="G157" s="23">
        <v>42813619</v>
      </c>
      <c r="H157" s="23">
        <v>509982727</v>
      </c>
      <c r="I157" s="23">
        <v>0</v>
      </c>
      <c r="J157" s="23">
        <v>136630000</v>
      </c>
      <c r="K157" s="23">
        <v>1295391884</v>
      </c>
      <c r="L157" s="23">
        <v>538663982</v>
      </c>
      <c r="M157" s="23">
        <v>43797507</v>
      </c>
      <c r="N157" s="23">
        <v>0</v>
      </c>
      <c r="O157" s="23">
        <v>0</v>
      </c>
      <c r="P157" s="23">
        <v>0</v>
      </c>
      <c r="Q157" s="23">
        <v>156422999</v>
      </c>
      <c r="R157" s="23">
        <v>765628140</v>
      </c>
      <c r="S157" s="23">
        <v>83783944</v>
      </c>
      <c r="T157" s="23">
        <v>79971544</v>
      </c>
      <c r="U157" s="23">
        <v>0</v>
      </c>
      <c r="V157" s="23">
        <v>0</v>
      </c>
    </row>
    <row r="158" spans="1:22" ht="12.75" hidden="1">
      <c r="A158" s="57" t="s">
        <v>242</v>
      </c>
      <c r="B158" s="23">
        <v>23409043</v>
      </c>
      <c r="C158" s="23">
        <v>170479891</v>
      </c>
      <c r="D158" s="23">
        <v>93339468</v>
      </c>
      <c r="E158" s="23">
        <v>48487057</v>
      </c>
      <c r="F158" s="23">
        <v>227984000</v>
      </c>
      <c r="G158" s="23">
        <v>36730602</v>
      </c>
      <c r="H158" s="23">
        <v>483238238</v>
      </c>
      <c r="I158" s="23">
        <v>0</v>
      </c>
      <c r="J158" s="23">
        <v>107316677</v>
      </c>
      <c r="K158" s="23">
        <v>793418400</v>
      </c>
      <c r="L158" s="23">
        <v>486740811</v>
      </c>
      <c r="M158" s="23">
        <v>44342104</v>
      </c>
      <c r="N158" s="23">
        <v>0</v>
      </c>
      <c r="O158" s="23">
        <v>0</v>
      </c>
      <c r="P158" s="23">
        <v>0</v>
      </c>
      <c r="Q158" s="23">
        <v>144700382</v>
      </c>
      <c r="R158" s="23">
        <v>681348254</v>
      </c>
      <c r="S158" s="23">
        <v>78772006</v>
      </c>
      <c r="T158" s="23">
        <v>68342371</v>
      </c>
      <c r="U158" s="23">
        <v>0</v>
      </c>
      <c r="V158" s="23">
        <v>0</v>
      </c>
    </row>
    <row r="159" spans="1:22" ht="12.75" hidden="1">
      <c r="A159" s="57" t="s">
        <v>243</v>
      </c>
      <c r="B159" s="23">
        <v>6620558</v>
      </c>
      <c r="C159" s="23">
        <v>53631135</v>
      </c>
      <c r="D159" s="23">
        <v>14334000</v>
      </c>
      <c r="E159" s="23">
        <v>39003402</v>
      </c>
      <c r="F159" s="23">
        <v>40158293</v>
      </c>
      <c r="G159" s="23">
        <v>14069487</v>
      </c>
      <c r="H159" s="23">
        <v>322731827</v>
      </c>
      <c r="I159" s="23">
        <v>0</v>
      </c>
      <c r="J159" s="23">
        <v>48780750</v>
      </c>
      <c r="K159" s="23">
        <v>363178629</v>
      </c>
      <c r="L159" s="23">
        <v>81422403</v>
      </c>
      <c r="M159" s="23">
        <v>12139586</v>
      </c>
      <c r="N159" s="23">
        <v>41751688</v>
      </c>
      <c r="O159" s="23">
        <v>30000000</v>
      </c>
      <c r="P159" s="23">
        <v>0</v>
      </c>
      <c r="Q159" s="23">
        <v>29433000</v>
      </c>
      <c r="R159" s="23">
        <v>42889564</v>
      </c>
      <c r="S159" s="23">
        <v>30174859</v>
      </c>
      <c r="T159" s="23">
        <v>17190667</v>
      </c>
      <c r="U159" s="23">
        <v>42401000</v>
      </c>
      <c r="V159" s="23">
        <v>0</v>
      </c>
    </row>
    <row r="160" spans="1:22" ht="12.75" hidden="1">
      <c r="A160" s="57" t="s">
        <v>244</v>
      </c>
      <c r="B160" s="23">
        <v>6224848</v>
      </c>
      <c r="C160" s="23">
        <v>25208589</v>
      </c>
      <c r="D160" s="23">
        <v>15073014</v>
      </c>
      <c r="E160" s="23">
        <v>14775993</v>
      </c>
      <c r="F160" s="23">
        <v>40977890</v>
      </c>
      <c r="G160" s="23">
        <v>14868000</v>
      </c>
      <c r="H160" s="23">
        <v>275316600</v>
      </c>
      <c r="I160" s="23">
        <v>0</v>
      </c>
      <c r="J160" s="23">
        <v>71915585</v>
      </c>
      <c r="K160" s="23">
        <v>320006122</v>
      </c>
      <c r="L160" s="23">
        <v>69178505</v>
      </c>
      <c r="M160" s="23">
        <v>12352441</v>
      </c>
      <c r="N160" s="23">
        <v>39931200</v>
      </c>
      <c r="O160" s="23">
        <v>28657000</v>
      </c>
      <c r="P160" s="23">
        <v>0</v>
      </c>
      <c r="Q160" s="23">
        <v>25709234</v>
      </c>
      <c r="R160" s="23">
        <v>30074473</v>
      </c>
      <c r="S160" s="23">
        <v>29931182</v>
      </c>
      <c r="T160" s="23">
        <v>19360181</v>
      </c>
      <c r="U160" s="23">
        <v>37858000</v>
      </c>
      <c r="V160" s="23">
        <v>0</v>
      </c>
    </row>
    <row r="161" spans="1:22" ht="12.75" hidden="1">
      <c r="A161" s="57" t="s">
        <v>245</v>
      </c>
      <c r="B161" s="23">
        <v>82636737</v>
      </c>
      <c r="C161" s="23">
        <v>370447381</v>
      </c>
      <c r="D161" s="23">
        <v>168143000</v>
      </c>
      <c r="E161" s="23">
        <v>158672869</v>
      </c>
      <c r="F161" s="23">
        <v>463917739</v>
      </c>
      <c r="G161" s="23">
        <v>85096873</v>
      </c>
      <c r="H161" s="23">
        <v>1219200771</v>
      </c>
      <c r="I161" s="23">
        <v>2050000</v>
      </c>
      <c r="J161" s="23">
        <v>239996500</v>
      </c>
      <c r="K161" s="23">
        <v>2234487089</v>
      </c>
      <c r="L161" s="23">
        <v>1068094474</v>
      </c>
      <c r="M161" s="23">
        <v>134024446</v>
      </c>
      <c r="N161" s="23">
        <v>116676639</v>
      </c>
      <c r="O161" s="23">
        <v>46800000</v>
      </c>
      <c r="P161" s="23">
        <v>0</v>
      </c>
      <c r="Q161" s="23">
        <v>298106261</v>
      </c>
      <c r="R161" s="23">
        <v>1277999274</v>
      </c>
      <c r="S161" s="23">
        <v>152440286</v>
      </c>
      <c r="T161" s="23">
        <v>196289626</v>
      </c>
      <c r="U161" s="23">
        <v>223285000</v>
      </c>
      <c r="V161" s="23">
        <v>0</v>
      </c>
    </row>
    <row r="162" spans="1:22" ht="12.75" hidden="1">
      <c r="A162" s="57" t="s">
        <v>246</v>
      </c>
      <c r="B162" s="23">
        <v>74332914</v>
      </c>
      <c r="C162" s="23">
        <v>303528443</v>
      </c>
      <c r="D162" s="23">
        <v>156462286</v>
      </c>
      <c r="E162" s="23">
        <v>116030277</v>
      </c>
      <c r="F162" s="23">
        <v>360152810</v>
      </c>
      <c r="G162" s="23">
        <v>84117042</v>
      </c>
      <c r="H162" s="23">
        <v>1168032626</v>
      </c>
      <c r="I162" s="23">
        <v>1500000</v>
      </c>
      <c r="J162" s="23">
        <v>251440274</v>
      </c>
      <c r="K162" s="23">
        <v>1602946281</v>
      </c>
      <c r="L162" s="23">
        <v>961335760</v>
      </c>
      <c r="M162" s="23">
        <v>135611854</v>
      </c>
      <c r="N162" s="23">
        <v>51306984</v>
      </c>
      <c r="O162" s="23">
        <v>40953443</v>
      </c>
      <c r="P162" s="23">
        <v>0</v>
      </c>
      <c r="Q162" s="23">
        <v>252380391</v>
      </c>
      <c r="R162" s="23">
        <v>1124540925</v>
      </c>
      <c r="S162" s="23">
        <v>144434914</v>
      </c>
      <c r="T162" s="23">
        <v>179353270</v>
      </c>
      <c r="U162" s="23">
        <v>142407000</v>
      </c>
      <c r="V162" s="23">
        <v>0</v>
      </c>
    </row>
    <row r="163" spans="1:22" ht="12.75" hidden="1">
      <c r="A163" s="57" t="s">
        <v>247</v>
      </c>
      <c r="B163" s="23">
        <v>227967550</v>
      </c>
      <c r="C163" s="23">
        <v>121232850</v>
      </c>
      <c r="D163" s="23">
        <v>161926400</v>
      </c>
      <c r="E163" s="23">
        <v>97655250</v>
      </c>
      <c r="F163" s="23">
        <v>88079000</v>
      </c>
      <c r="G163" s="23">
        <v>56678376</v>
      </c>
      <c r="H163" s="23">
        <v>222761000</v>
      </c>
      <c r="I163" s="23">
        <v>397370000</v>
      </c>
      <c r="J163" s="23">
        <v>69878000</v>
      </c>
      <c r="K163" s="23">
        <v>239447800</v>
      </c>
      <c r="L163" s="23">
        <v>126295300</v>
      </c>
      <c r="M163" s="23">
        <v>52305000</v>
      </c>
      <c r="N163" s="23">
        <v>309291000</v>
      </c>
      <c r="O163" s="23">
        <v>334869000</v>
      </c>
      <c r="P163" s="23">
        <v>334683000</v>
      </c>
      <c r="Q163" s="23">
        <v>108716000</v>
      </c>
      <c r="R163" s="23">
        <v>574714070</v>
      </c>
      <c r="S163" s="23">
        <v>71408200</v>
      </c>
      <c r="T163" s="23">
        <v>436750790</v>
      </c>
      <c r="U163" s="23">
        <v>641087000</v>
      </c>
      <c r="V163" s="23">
        <v>221789000</v>
      </c>
    </row>
    <row r="164" spans="1:22" ht="12.75" hidden="1">
      <c r="A164" s="57" t="s">
        <v>248</v>
      </c>
      <c r="B164" s="23">
        <v>199712350</v>
      </c>
      <c r="C164" s="23">
        <v>121155800</v>
      </c>
      <c r="D164" s="23">
        <v>132752000</v>
      </c>
      <c r="E164" s="23">
        <v>95305000</v>
      </c>
      <c r="F164" s="23">
        <v>90234900</v>
      </c>
      <c r="G164" s="23">
        <v>52787000</v>
      </c>
      <c r="H164" s="23">
        <v>224187996</v>
      </c>
      <c r="I164" s="23">
        <v>381781000</v>
      </c>
      <c r="J164" s="23">
        <v>61676000</v>
      </c>
      <c r="K164" s="23">
        <v>219579424</v>
      </c>
      <c r="L164" s="23">
        <v>189619569</v>
      </c>
      <c r="M164" s="23">
        <v>46402333</v>
      </c>
      <c r="N164" s="23">
        <v>280980000</v>
      </c>
      <c r="O164" s="23">
        <v>296776000</v>
      </c>
      <c r="P164" s="23">
        <v>324272000</v>
      </c>
      <c r="Q164" s="23">
        <v>94676000</v>
      </c>
      <c r="R164" s="23">
        <v>397237000</v>
      </c>
      <c r="S164" s="23">
        <v>64208200</v>
      </c>
      <c r="T164" s="23">
        <v>364477493</v>
      </c>
      <c r="U164" s="23">
        <v>570120000</v>
      </c>
      <c r="V164" s="23">
        <v>202112000</v>
      </c>
    </row>
    <row r="165" spans="1:22" ht="12.75" hidden="1">
      <c r="A165" s="57" t="s">
        <v>249</v>
      </c>
      <c r="B165" s="23">
        <v>0</v>
      </c>
      <c r="C165" s="23">
        <v>61066150</v>
      </c>
      <c r="D165" s="23">
        <v>81884600</v>
      </c>
      <c r="E165" s="23">
        <v>37511000</v>
      </c>
      <c r="F165" s="23">
        <v>0</v>
      </c>
      <c r="G165" s="23">
        <v>0</v>
      </c>
      <c r="H165" s="23">
        <v>84588000</v>
      </c>
      <c r="I165" s="23">
        <v>0</v>
      </c>
      <c r="J165" s="23">
        <v>0</v>
      </c>
      <c r="K165" s="23">
        <v>184828200</v>
      </c>
      <c r="L165" s="23">
        <v>112012333</v>
      </c>
      <c r="M165" s="23">
        <v>17755000</v>
      </c>
      <c r="N165" s="23">
        <v>120239000</v>
      </c>
      <c r="O165" s="23">
        <v>120751000</v>
      </c>
      <c r="P165" s="23">
        <v>2010000</v>
      </c>
      <c r="Q165" s="23">
        <v>46647000</v>
      </c>
      <c r="R165" s="23">
        <v>406591931</v>
      </c>
      <c r="S165" s="23">
        <v>114650000</v>
      </c>
      <c r="T165" s="23">
        <v>382574260</v>
      </c>
      <c r="U165" s="23">
        <v>393658000</v>
      </c>
      <c r="V165" s="23">
        <v>30393000</v>
      </c>
    </row>
    <row r="166" spans="1:22" ht="12.75" hidden="1">
      <c r="A166" s="57" t="s">
        <v>250</v>
      </c>
      <c r="B166" s="23">
        <v>0</v>
      </c>
      <c r="C166" s="23">
        <v>56622200</v>
      </c>
      <c r="D166" s="23">
        <v>77765000</v>
      </c>
      <c r="E166" s="23">
        <v>28220000</v>
      </c>
      <c r="F166" s="23">
        <v>0</v>
      </c>
      <c r="G166" s="23">
        <v>0</v>
      </c>
      <c r="H166" s="23">
        <v>71781000</v>
      </c>
      <c r="I166" s="23">
        <v>0</v>
      </c>
      <c r="J166" s="23">
        <v>0</v>
      </c>
      <c r="K166" s="23">
        <v>159915998</v>
      </c>
      <c r="L166" s="23">
        <v>45770680</v>
      </c>
      <c r="M166" s="23">
        <v>17232000</v>
      </c>
      <c r="N166" s="23">
        <v>110820000</v>
      </c>
      <c r="O166" s="23">
        <v>111849375</v>
      </c>
      <c r="P166" s="23">
        <v>0</v>
      </c>
      <c r="Q166" s="23">
        <v>46004000</v>
      </c>
      <c r="R166" s="23">
        <v>511234000</v>
      </c>
      <c r="S166" s="23">
        <v>54799800</v>
      </c>
      <c r="T166" s="23">
        <v>219381506</v>
      </c>
      <c r="U166" s="23">
        <v>396231000</v>
      </c>
      <c r="V166" s="23">
        <v>53180000</v>
      </c>
    </row>
    <row r="167" spans="1:22" ht="12.75" hidden="1">
      <c r="A167" s="57" t="s">
        <v>251</v>
      </c>
      <c r="B167" s="23">
        <v>379928234</v>
      </c>
      <c r="C167" s="23">
        <v>509868910</v>
      </c>
      <c r="D167" s="23">
        <v>415635772</v>
      </c>
      <c r="E167" s="23">
        <v>335060843</v>
      </c>
      <c r="F167" s="23">
        <v>683049830</v>
      </c>
      <c r="G167" s="23">
        <v>194110693</v>
      </c>
      <c r="H167" s="23">
        <v>1833009215</v>
      </c>
      <c r="I167" s="23">
        <v>399433770</v>
      </c>
      <c r="J167" s="23">
        <v>216554613</v>
      </c>
      <c r="K167" s="23">
        <v>1921544394</v>
      </c>
      <c r="L167" s="23">
        <v>1352386171</v>
      </c>
      <c r="M167" s="23">
        <v>233323474</v>
      </c>
      <c r="N167" s="23">
        <v>542203925</v>
      </c>
      <c r="O167" s="23">
        <v>522543000</v>
      </c>
      <c r="P167" s="23">
        <v>488389978</v>
      </c>
      <c r="Q167" s="23">
        <v>427790535</v>
      </c>
      <c r="R167" s="23">
        <v>1918453514</v>
      </c>
      <c r="S167" s="23">
        <v>254687917</v>
      </c>
      <c r="T167" s="23">
        <v>581482803</v>
      </c>
      <c r="U167" s="23">
        <v>721336000</v>
      </c>
      <c r="V167" s="23">
        <v>202580987</v>
      </c>
    </row>
    <row r="168" spans="1:22" ht="12.75" hidden="1">
      <c r="A168" s="57" t="s">
        <v>252</v>
      </c>
      <c r="B168" s="23">
        <v>110898235</v>
      </c>
      <c r="C168" s="23">
        <v>154737934</v>
      </c>
      <c r="D168" s="23">
        <v>113731775</v>
      </c>
      <c r="E168" s="23">
        <v>79289371</v>
      </c>
      <c r="F168" s="23">
        <v>131667133</v>
      </c>
      <c r="G168" s="23">
        <v>50386558</v>
      </c>
      <c r="H168" s="23">
        <v>414429974</v>
      </c>
      <c r="I168" s="23">
        <v>111184292</v>
      </c>
      <c r="J168" s="23">
        <v>117876000</v>
      </c>
      <c r="K168" s="23">
        <v>571167409</v>
      </c>
      <c r="L168" s="23">
        <v>385662127</v>
      </c>
      <c r="M168" s="23">
        <v>82500352</v>
      </c>
      <c r="N168" s="23">
        <v>107340510</v>
      </c>
      <c r="O168" s="23">
        <v>116870041</v>
      </c>
      <c r="P168" s="23">
        <v>106985611</v>
      </c>
      <c r="Q168" s="23">
        <v>116328000</v>
      </c>
      <c r="R168" s="23">
        <v>546092327</v>
      </c>
      <c r="S168" s="23">
        <v>91518000</v>
      </c>
      <c r="T168" s="23">
        <v>246784845</v>
      </c>
      <c r="U168" s="23">
        <v>300295000</v>
      </c>
      <c r="V168" s="23">
        <v>94863000</v>
      </c>
    </row>
    <row r="169" spans="1:22" ht="12.75" hidden="1">
      <c r="A169" s="57" t="s">
        <v>253</v>
      </c>
      <c r="B169" s="23">
        <v>101827823</v>
      </c>
      <c r="C169" s="23">
        <v>141251078</v>
      </c>
      <c r="D169" s="23">
        <v>99804548</v>
      </c>
      <c r="E169" s="23">
        <v>79317078</v>
      </c>
      <c r="F169" s="23">
        <v>127067559</v>
      </c>
      <c r="G169" s="23">
        <v>48009305</v>
      </c>
      <c r="H169" s="23">
        <v>368794596</v>
      </c>
      <c r="I169" s="23">
        <v>107362870</v>
      </c>
      <c r="J169" s="23">
        <v>98332844</v>
      </c>
      <c r="K169" s="23">
        <v>485267647</v>
      </c>
      <c r="L169" s="23">
        <v>344431966</v>
      </c>
      <c r="M169" s="23">
        <v>78916214</v>
      </c>
      <c r="N169" s="23">
        <v>101035795</v>
      </c>
      <c r="O169" s="23">
        <v>138681952</v>
      </c>
      <c r="P169" s="23">
        <v>117698706</v>
      </c>
      <c r="Q169" s="23">
        <v>101341704</v>
      </c>
      <c r="R169" s="23">
        <v>483443112</v>
      </c>
      <c r="S169" s="23">
        <v>85778993</v>
      </c>
      <c r="T169" s="23">
        <v>226291538</v>
      </c>
      <c r="U169" s="23">
        <v>221147000</v>
      </c>
      <c r="V169" s="23">
        <v>88453305</v>
      </c>
    </row>
    <row r="170" spans="1:22" ht="12.75" hidden="1">
      <c r="A170" s="57" t="s">
        <v>254</v>
      </c>
      <c r="B170" s="23">
        <v>3356577</v>
      </c>
      <c r="C170" s="23">
        <v>12942002</v>
      </c>
      <c r="D170" s="23">
        <v>3567736</v>
      </c>
      <c r="E170" s="23">
        <v>3725767</v>
      </c>
      <c r="F170" s="23">
        <v>7345933</v>
      </c>
      <c r="G170" s="23">
        <v>2956408</v>
      </c>
      <c r="H170" s="23">
        <v>20996822</v>
      </c>
      <c r="I170" s="23">
        <v>1117000</v>
      </c>
      <c r="J170" s="23">
        <v>5099500</v>
      </c>
      <c r="K170" s="23">
        <v>45526635</v>
      </c>
      <c r="L170" s="23">
        <v>58679693</v>
      </c>
      <c r="M170" s="23">
        <v>3650287</v>
      </c>
      <c r="N170" s="23">
        <v>105800</v>
      </c>
      <c r="O170" s="23">
        <v>1960000</v>
      </c>
      <c r="P170" s="23">
        <v>5180128</v>
      </c>
      <c r="Q170" s="23">
        <v>1743230</v>
      </c>
      <c r="R170" s="23">
        <v>56746928</v>
      </c>
      <c r="S170" s="23">
        <v>7457937</v>
      </c>
      <c r="T170" s="23">
        <v>13705761</v>
      </c>
      <c r="U170" s="23">
        <v>1760000</v>
      </c>
      <c r="V170" s="23">
        <v>828076</v>
      </c>
    </row>
    <row r="171" spans="1:22" ht="12.75" hidden="1">
      <c r="A171" s="57" t="s">
        <v>255</v>
      </c>
      <c r="B171" s="23">
        <v>44581779</v>
      </c>
      <c r="C171" s="23">
        <v>181003611</v>
      </c>
      <c r="D171" s="23">
        <v>92795475</v>
      </c>
      <c r="E171" s="23">
        <v>39751245</v>
      </c>
      <c r="F171" s="23">
        <v>296523314</v>
      </c>
      <c r="G171" s="23">
        <v>39863149</v>
      </c>
      <c r="H171" s="23">
        <v>413392429</v>
      </c>
      <c r="I171" s="23">
        <v>0</v>
      </c>
      <c r="J171" s="23">
        <v>129405000</v>
      </c>
      <c r="K171" s="23">
        <v>801628331</v>
      </c>
      <c r="L171" s="23">
        <v>361039300</v>
      </c>
      <c r="M171" s="23">
        <v>46575300</v>
      </c>
      <c r="N171" s="23">
        <v>0</v>
      </c>
      <c r="O171" s="23">
        <v>0</v>
      </c>
      <c r="P171" s="23">
        <v>0</v>
      </c>
      <c r="Q171" s="23">
        <v>153537465</v>
      </c>
      <c r="R171" s="23">
        <v>467629521</v>
      </c>
      <c r="S171" s="23">
        <v>64092391</v>
      </c>
      <c r="T171" s="23">
        <v>80327216</v>
      </c>
      <c r="U171" s="23">
        <v>0</v>
      </c>
      <c r="V171" s="23">
        <v>0</v>
      </c>
    </row>
    <row r="172" spans="1:22" ht="12.75" hidden="1">
      <c r="A172" s="57" t="s">
        <v>256</v>
      </c>
      <c r="B172" s="23">
        <v>39955160</v>
      </c>
      <c r="C172" s="23">
        <v>157390000</v>
      </c>
      <c r="D172" s="23">
        <v>80373864</v>
      </c>
      <c r="E172" s="23">
        <v>35671608</v>
      </c>
      <c r="F172" s="23">
        <v>204845330</v>
      </c>
      <c r="G172" s="23">
        <v>43000000</v>
      </c>
      <c r="H172" s="23">
        <v>412909961</v>
      </c>
      <c r="I172" s="23">
        <v>0</v>
      </c>
      <c r="J172" s="23">
        <v>23569718</v>
      </c>
      <c r="K172" s="23">
        <v>701705472</v>
      </c>
      <c r="L172" s="23">
        <v>328053000</v>
      </c>
      <c r="M172" s="23">
        <v>40769696</v>
      </c>
      <c r="N172" s="23">
        <v>0</v>
      </c>
      <c r="O172" s="23">
        <v>0</v>
      </c>
      <c r="P172" s="23">
        <v>0</v>
      </c>
      <c r="Q172" s="23">
        <v>172896000</v>
      </c>
      <c r="R172" s="23">
        <v>440289567</v>
      </c>
      <c r="S172" s="23">
        <v>62535000</v>
      </c>
      <c r="T172" s="23">
        <v>70314440</v>
      </c>
      <c r="U172" s="23">
        <v>0</v>
      </c>
      <c r="V172" s="23">
        <v>0</v>
      </c>
    </row>
    <row r="173" spans="1:22" ht="12.75" hidden="1">
      <c r="A173" s="57" t="s">
        <v>257</v>
      </c>
      <c r="B173" s="23">
        <v>200000</v>
      </c>
      <c r="C173" s="23">
        <v>12000000</v>
      </c>
      <c r="D173" s="23">
        <v>1120000</v>
      </c>
      <c r="E173" s="23">
        <v>15000000</v>
      </c>
      <c r="F173" s="23">
        <v>0</v>
      </c>
      <c r="G173" s="23">
        <v>0</v>
      </c>
      <c r="H173" s="23">
        <v>139779261</v>
      </c>
      <c r="I173" s="23">
        <v>0</v>
      </c>
      <c r="J173" s="23">
        <v>0</v>
      </c>
      <c r="K173" s="23">
        <v>93368744</v>
      </c>
      <c r="L173" s="23">
        <v>18868797</v>
      </c>
      <c r="M173" s="23">
        <v>0</v>
      </c>
      <c r="N173" s="23">
        <v>149641061</v>
      </c>
      <c r="O173" s="23">
        <v>0</v>
      </c>
      <c r="P173" s="23">
        <v>0</v>
      </c>
      <c r="Q173" s="23">
        <v>19600046</v>
      </c>
      <c r="R173" s="23">
        <v>59940909</v>
      </c>
      <c r="S173" s="23">
        <v>0</v>
      </c>
      <c r="T173" s="23">
        <v>1294611</v>
      </c>
      <c r="U173" s="23">
        <v>171820000</v>
      </c>
      <c r="V173" s="23">
        <v>0</v>
      </c>
    </row>
    <row r="174" spans="1:22" ht="12.75" hidden="1">
      <c r="A174" s="57" t="s">
        <v>258</v>
      </c>
      <c r="B174" s="23">
        <v>150000</v>
      </c>
      <c r="C174" s="23">
        <v>8000000</v>
      </c>
      <c r="D174" s="23">
        <v>550000</v>
      </c>
      <c r="E174" s="23">
        <v>2740027</v>
      </c>
      <c r="F174" s="23">
        <v>8240000</v>
      </c>
      <c r="G174" s="23">
        <v>1560000</v>
      </c>
      <c r="H174" s="23">
        <v>159242143</v>
      </c>
      <c r="I174" s="23">
        <v>0</v>
      </c>
      <c r="J174" s="23">
        <v>0</v>
      </c>
      <c r="K174" s="23">
        <v>36591600</v>
      </c>
      <c r="L174" s="23">
        <v>11816155</v>
      </c>
      <c r="M174" s="23">
        <v>0</v>
      </c>
      <c r="N174" s="23">
        <v>100000000</v>
      </c>
      <c r="O174" s="23">
        <v>0</v>
      </c>
      <c r="P174" s="23">
        <v>0</v>
      </c>
      <c r="Q174" s="23">
        <v>0</v>
      </c>
      <c r="R174" s="23">
        <v>43380871</v>
      </c>
      <c r="S174" s="23">
        <v>0</v>
      </c>
      <c r="T174" s="23">
        <v>1228283</v>
      </c>
      <c r="U174" s="23">
        <v>124200000</v>
      </c>
      <c r="V174" s="23">
        <v>0</v>
      </c>
    </row>
    <row r="175" spans="1:22" ht="12.75" hidden="1">
      <c r="A175" s="57" t="s">
        <v>259</v>
      </c>
      <c r="B175" s="23">
        <v>17042922</v>
      </c>
      <c r="C175" s="23">
        <v>12394259</v>
      </c>
      <c r="D175" s="23">
        <v>11198247</v>
      </c>
      <c r="E175" s="23">
        <v>7585900</v>
      </c>
      <c r="F175" s="23">
        <v>7640175</v>
      </c>
      <c r="G175" s="23">
        <v>5419347</v>
      </c>
      <c r="H175" s="23">
        <v>19674803</v>
      </c>
      <c r="I175" s="23">
        <v>14039410</v>
      </c>
      <c r="J175" s="23">
        <v>7425367</v>
      </c>
      <c r="K175" s="23">
        <v>20939900</v>
      </c>
      <c r="L175" s="23">
        <v>19698455</v>
      </c>
      <c r="M175" s="23">
        <v>5441566</v>
      </c>
      <c r="N175" s="23">
        <v>18462499</v>
      </c>
      <c r="O175" s="23">
        <v>17020000</v>
      </c>
      <c r="P175" s="23">
        <v>12915118</v>
      </c>
      <c r="Q175" s="23">
        <v>8395271</v>
      </c>
      <c r="R175" s="23">
        <v>29410857</v>
      </c>
      <c r="S175" s="23">
        <v>7462511</v>
      </c>
      <c r="T175" s="23">
        <v>21690339</v>
      </c>
      <c r="U175" s="23">
        <v>28718000</v>
      </c>
      <c r="V175" s="23">
        <v>14599026</v>
      </c>
    </row>
    <row r="176" spans="1:22" ht="12.75" hidden="1">
      <c r="A176" s="57" t="s">
        <v>260</v>
      </c>
      <c r="B176" s="23">
        <v>66974588</v>
      </c>
      <c r="C176" s="23">
        <v>60344114</v>
      </c>
      <c r="D176" s="23">
        <v>73057708</v>
      </c>
      <c r="E176" s="23">
        <v>30045200</v>
      </c>
      <c r="F176" s="23">
        <v>115000000</v>
      </c>
      <c r="G176" s="23">
        <v>36091008</v>
      </c>
      <c r="H176" s="23">
        <v>190336723</v>
      </c>
      <c r="I176" s="23">
        <v>18479950</v>
      </c>
      <c r="J176" s="23">
        <v>22100000</v>
      </c>
      <c r="K176" s="23">
        <v>165000000</v>
      </c>
      <c r="L176" s="23">
        <v>157228228</v>
      </c>
      <c r="M176" s="23">
        <v>51486796</v>
      </c>
      <c r="N176" s="23">
        <v>151000100</v>
      </c>
      <c r="O176" s="23">
        <v>140000000</v>
      </c>
      <c r="P176" s="23">
        <v>9711377</v>
      </c>
      <c r="Q176" s="23">
        <v>36384700</v>
      </c>
      <c r="R176" s="23">
        <v>191056259</v>
      </c>
      <c r="S176" s="23">
        <v>24380000</v>
      </c>
      <c r="T176" s="23">
        <v>67874333</v>
      </c>
      <c r="U176" s="23">
        <v>43000000</v>
      </c>
      <c r="V176" s="23">
        <v>12500000</v>
      </c>
    </row>
    <row r="177" spans="1:22" ht="12.75" hidden="1">
      <c r="A177" s="57" t="s">
        <v>261</v>
      </c>
      <c r="B177" s="23">
        <v>30470000</v>
      </c>
      <c r="C177" s="23">
        <v>63514003</v>
      </c>
      <c r="D177" s="23">
        <v>28160629</v>
      </c>
      <c r="E177" s="23">
        <v>12037772</v>
      </c>
      <c r="F177" s="23">
        <v>45098000</v>
      </c>
      <c r="G177" s="23">
        <v>7159118</v>
      </c>
      <c r="H177" s="23">
        <v>51769194</v>
      </c>
      <c r="I177" s="23">
        <v>1950000</v>
      </c>
      <c r="J177" s="23">
        <v>9337000</v>
      </c>
      <c r="K177" s="23">
        <v>32274020</v>
      </c>
      <c r="L177" s="23">
        <v>41075859</v>
      </c>
      <c r="M177" s="23">
        <v>5325000</v>
      </c>
      <c r="N177" s="23">
        <v>11000000</v>
      </c>
      <c r="O177" s="23">
        <v>28425000</v>
      </c>
      <c r="P177" s="23">
        <v>39222397</v>
      </c>
      <c r="Q177" s="23">
        <v>35692161</v>
      </c>
      <c r="R177" s="23">
        <v>334053576</v>
      </c>
      <c r="S177" s="23">
        <v>12466000</v>
      </c>
      <c r="T177" s="23">
        <v>21410193</v>
      </c>
      <c r="U177" s="23">
        <v>38971000</v>
      </c>
      <c r="V177" s="23">
        <v>3354000</v>
      </c>
    </row>
    <row r="178" spans="1:22" ht="12.75" hidden="1">
      <c r="A178" s="57" t="s">
        <v>262</v>
      </c>
      <c r="B178" s="18">
        <v>0</v>
      </c>
      <c r="C178" s="18">
        <v>0</v>
      </c>
      <c r="D178" s="18">
        <v>18167999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40025000</v>
      </c>
      <c r="M178" s="18">
        <v>5030100</v>
      </c>
      <c r="N178" s="18">
        <v>0</v>
      </c>
      <c r="O178" s="18">
        <v>0</v>
      </c>
      <c r="P178" s="18">
        <v>0</v>
      </c>
      <c r="Q178" s="18">
        <v>0</v>
      </c>
      <c r="R178" s="18">
        <v>27966264</v>
      </c>
      <c r="S178" s="18">
        <v>0</v>
      </c>
      <c r="T178" s="18">
        <v>0</v>
      </c>
      <c r="U178" s="18">
        <v>0</v>
      </c>
      <c r="V178" s="18">
        <v>0</v>
      </c>
    </row>
    <row r="179" spans="1:22" ht="12.75" hidden="1">
      <c r="A179" s="57" t="s">
        <v>263</v>
      </c>
      <c r="B179" s="18">
        <v>0</v>
      </c>
      <c r="C179" s="18">
        <v>0</v>
      </c>
      <c r="D179" s="18">
        <v>426855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3719411</v>
      </c>
      <c r="M179" s="18">
        <v>4102560</v>
      </c>
      <c r="N179" s="18">
        <v>0</v>
      </c>
      <c r="O179" s="18">
        <v>0</v>
      </c>
      <c r="P179" s="18">
        <v>0</v>
      </c>
      <c r="Q179" s="18">
        <v>0</v>
      </c>
      <c r="R179" s="18">
        <v>1029261</v>
      </c>
      <c r="S179" s="18">
        <v>0</v>
      </c>
      <c r="T179" s="18">
        <v>0</v>
      </c>
      <c r="U179" s="18">
        <v>0</v>
      </c>
      <c r="V179" s="18">
        <v>0</v>
      </c>
    </row>
    <row r="180" spans="1:22" ht="12.75" hidden="1">
      <c r="A180" s="57" t="s">
        <v>264</v>
      </c>
      <c r="B180" s="18">
        <v>0</v>
      </c>
      <c r="C180" s="18">
        <v>1789000</v>
      </c>
      <c r="D180" s="18">
        <v>1161000</v>
      </c>
      <c r="E180" s="18">
        <v>0</v>
      </c>
      <c r="F180" s="18">
        <v>0</v>
      </c>
      <c r="G180" s="18">
        <v>0</v>
      </c>
      <c r="H180" s="18">
        <v>4122367</v>
      </c>
      <c r="I180" s="18">
        <v>0</v>
      </c>
      <c r="J180" s="18">
        <v>0</v>
      </c>
      <c r="K180" s="18">
        <v>441754359</v>
      </c>
      <c r="L180" s="18">
        <v>16770192</v>
      </c>
      <c r="M180" s="18">
        <v>0</v>
      </c>
      <c r="N180" s="18">
        <v>0</v>
      </c>
      <c r="O180" s="18">
        <v>0</v>
      </c>
      <c r="P180" s="18">
        <v>3426036</v>
      </c>
      <c r="Q180" s="18">
        <v>0</v>
      </c>
      <c r="R180" s="18">
        <v>18600408</v>
      </c>
      <c r="S180" s="18">
        <v>1093348</v>
      </c>
      <c r="T180" s="18">
        <v>0</v>
      </c>
      <c r="U180" s="18">
        <v>0</v>
      </c>
      <c r="V180" s="18">
        <v>9750000</v>
      </c>
    </row>
    <row r="181" spans="1:22" ht="12.75" hidden="1">
      <c r="A181" s="57" t="s">
        <v>265</v>
      </c>
      <c r="B181" s="18">
        <v>976819</v>
      </c>
      <c r="C181" s="18">
        <v>10597182</v>
      </c>
      <c r="D181" s="18">
        <v>445999</v>
      </c>
      <c r="E181" s="18">
        <v>733600</v>
      </c>
      <c r="F181" s="18">
        <v>0</v>
      </c>
      <c r="G181" s="18">
        <v>338000</v>
      </c>
      <c r="H181" s="18">
        <v>2885108</v>
      </c>
      <c r="I181" s="18">
        <v>1500000</v>
      </c>
      <c r="J181" s="18">
        <v>2156329</v>
      </c>
      <c r="K181" s="18">
        <v>81496633</v>
      </c>
      <c r="L181" s="18">
        <v>30890224</v>
      </c>
      <c r="M181" s="18">
        <v>2053220</v>
      </c>
      <c r="N181" s="18">
        <v>0</v>
      </c>
      <c r="O181" s="18">
        <v>500000</v>
      </c>
      <c r="P181" s="18">
        <v>1988533</v>
      </c>
      <c r="Q181" s="18">
        <v>27756728</v>
      </c>
      <c r="R181" s="18">
        <v>54340037</v>
      </c>
      <c r="S181" s="18">
        <v>798852</v>
      </c>
      <c r="T181" s="18">
        <v>780591</v>
      </c>
      <c r="U181" s="18">
        <v>577000</v>
      </c>
      <c r="V181" s="18">
        <v>22312000</v>
      </c>
    </row>
    <row r="182" spans="1:22" ht="12.75" hidden="1">
      <c r="A182" s="57" t="s">
        <v>266</v>
      </c>
      <c r="B182" s="18">
        <v>51401257</v>
      </c>
      <c r="C182" s="18">
        <v>247730288</v>
      </c>
      <c r="D182" s="18">
        <v>102904582</v>
      </c>
      <c r="E182" s="18">
        <v>247254134</v>
      </c>
      <c r="F182" s="18">
        <v>220090821</v>
      </c>
      <c r="G182" s="18">
        <v>29000000</v>
      </c>
      <c r="H182" s="18">
        <v>258785266</v>
      </c>
      <c r="I182" s="18">
        <v>30272000</v>
      </c>
      <c r="J182" s="18">
        <v>116137000</v>
      </c>
      <c r="K182" s="18">
        <v>971404837</v>
      </c>
      <c r="L182" s="18">
        <v>87508754</v>
      </c>
      <c r="M182" s="18">
        <v>104919681</v>
      </c>
      <c r="N182" s="18">
        <v>141562900</v>
      </c>
      <c r="O182" s="18">
        <v>42274724</v>
      </c>
      <c r="P182" s="18">
        <v>17872310</v>
      </c>
      <c r="Q182" s="18">
        <v>151620504</v>
      </c>
      <c r="R182" s="18">
        <v>120226990</v>
      </c>
      <c r="S182" s="18">
        <v>52000000</v>
      </c>
      <c r="T182" s="18">
        <v>100138834</v>
      </c>
      <c r="U182" s="18">
        <v>919000000</v>
      </c>
      <c r="V182" s="18">
        <v>3459000</v>
      </c>
    </row>
    <row r="183" spans="1:22" ht="12.75" hidden="1">
      <c r="A183" s="57" t="s">
        <v>267</v>
      </c>
      <c r="B183" s="18">
        <v>104568421</v>
      </c>
      <c r="C183" s="18">
        <v>394345894</v>
      </c>
      <c r="D183" s="18">
        <v>178172443</v>
      </c>
      <c r="E183" s="18">
        <v>173037362</v>
      </c>
      <c r="F183" s="18">
        <v>491002852</v>
      </c>
      <c r="G183" s="18">
        <v>102286644</v>
      </c>
      <c r="H183" s="18">
        <v>1263286482</v>
      </c>
      <c r="I183" s="18">
        <v>4800000</v>
      </c>
      <c r="J183" s="18">
        <v>260232522</v>
      </c>
      <c r="K183" s="18">
        <v>2316685588</v>
      </c>
      <c r="L183" s="18">
        <v>1127310771</v>
      </c>
      <c r="M183" s="18">
        <v>134677697</v>
      </c>
      <c r="N183" s="18">
        <v>144187581</v>
      </c>
      <c r="O183" s="18">
        <v>59450000</v>
      </c>
      <c r="P183" s="18">
        <v>15876908</v>
      </c>
      <c r="Q183" s="18">
        <v>310307115</v>
      </c>
      <c r="R183" s="18">
        <v>1323981545</v>
      </c>
      <c r="S183" s="18">
        <v>156290063</v>
      </c>
      <c r="T183" s="18">
        <v>204493968</v>
      </c>
      <c r="U183" s="18">
        <v>251205000</v>
      </c>
      <c r="V183" s="18">
        <v>3566180</v>
      </c>
    </row>
    <row r="184" spans="1:22" ht="12.75" hidden="1">
      <c r="A184" s="57" t="s">
        <v>268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-9187536</v>
      </c>
      <c r="I184" s="18">
        <v>0</v>
      </c>
      <c r="J184" s="18">
        <v>4680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</row>
    <row r="185" spans="1:22" ht="12.75" hidden="1">
      <c r="A185" s="57" t="s">
        <v>269</v>
      </c>
      <c r="B185" s="18">
        <v>0</v>
      </c>
      <c r="C185" s="18">
        <v>28834000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3057641</v>
      </c>
      <c r="S185" s="18">
        <v>0</v>
      </c>
      <c r="T185" s="18">
        <v>0</v>
      </c>
      <c r="U185" s="18">
        <v>0</v>
      </c>
      <c r="V185" s="18">
        <v>0</v>
      </c>
    </row>
    <row r="186" spans="1:22" ht="12.75" hidden="1">
      <c r="A186" s="57" t="s">
        <v>270</v>
      </c>
      <c r="B186" s="18">
        <v>925968353</v>
      </c>
      <c r="C186" s="18">
        <v>1512831878</v>
      </c>
      <c r="D186" s="18">
        <v>1272692854</v>
      </c>
      <c r="E186" s="18">
        <v>997967544</v>
      </c>
      <c r="F186" s="18">
        <v>1722025046</v>
      </c>
      <c r="G186" s="18">
        <v>296918000</v>
      </c>
      <c r="H186" s="18">
        <v>2825529033</v>
      </c>
      <c r="I186" s="18">
        <v>406407000</v>
      </c>
      <c r="J186" s="18">
        <v>650628713</v>
      </c>
      <c r="K186" s="18">
        <v>1816979063</v>
      </c>
      <c r="L186" s="18">
        <v>6190269163</v>
      </c>
      <c r="M186" s="18">
        <v>479630176</v>
      </c>
      <c r="N186" s="18">
        <v>1756951459</v>
      </c>
      <c r="O186" s="18">
        <v>3162340824</v>
      </c>
      <c r="P186" s="18">
        <v>529804238</v>
      </c>
      <c r="Q186" s="18">
        <v>1112984949</v>
      </c>
      <c r="R186" s="18">
        <v>5266207666</v>
      </c>
      <c r="S186" s="18">
        <v>925703801</v>
      </c>
      <c r="T186" s="18">
        <v>2080990316</v>
      </c>
      <c r="U186" s="18">
        <v>3338067000</v>
      </c>
      <c r="V186" s="18">
        <v>14701970</v>
      </c>
    </row>
    <row r="187" spans="1:22" ht="12.75" hidden="1">
      <c r="A187" s="57" t="s">
        <v>271</v>
      </c>
      <c r="B187" s="18">
        <v>58917833</v>
      </c>
      <c r="C187" s="18">
        <v>266406836</v>
      </c>
      <c r="D187" s="18">
        <v>132299879</v>
      </c>
      <c r="E187" s="18">
        <v>332495387</v>
      </c>
      <c r="F187" s="18">
        <v>275127488</v>
      </c>
      <c r="G187" s="18">
        <v>46182011</v>
      </c>
      <c r="H187" s="18">
        <v>384500549</v>
      </c>
      <c r="I187" s="18">
        <v>88681000</v>
      </c>
      <c r="J187" s="18">
        <v>140537000</v>
      </c>
      <c r="K187" s="18">
        <v>1024925142</v>
      </c>
      <c r="L187" s="18">
        <v>717285723</v>
      </c>
      <c r="M187" s="18">
        <v>113346354</v>
      </c>
      <c r="N187" s="18">
        <v>145551353</v>
      </c>
      <c r="O187" s="18">
        <v>165696724</v>
      </c>
      <c r="P187" s="18">
        <v>470656963</v>
      </c>
      <c r="Q187" s="18">
        <v>153756102</v>
      </c>
      <c r="R187" s="18">
        <v>416433392</v>
      </c>
      <c r="S187" s="18">
        <v>67626485</v>
      </c>
      <c r="T187" s="18">
        <v>222457670</v>
      </c>
      <c r="U187" s="18">
        <v>1159783000</v>
      </c>
      <c r="V187" s="18">
        <v>28595000</v>
      </c>
    </row>
    <row r="188" spans="1:22" ht="12.75" hidden="1">
      <c r="A188" s="57" t="s">
        <v>272</v>
      </c>
      <c r="B188" s="18">
        <v>32479703</v>
      </c>
      <c r="C188" s="18">
        <v>167773837</v>
      </c>
      <c r="D188" s="18">
        <v>68286289</v>
      </c>
      <c r="E188" s="18">
        <v>39590977</v>
      </c>
      <c r="F188" s="18">
        <v>122110350</v>
      </c>
      <c r="G188" s="18">
        <v>34504900</v>
      </c>
      <c r="H188" s="18">
        <v>342694511</v>
      </c>
      <c r="I188" s="18">
        <v>20000000</v>
      </c>
      <c r="J188" s="18">
        <v>24547822</v>
      </c>
      <c r="K188" s="18">
        <v>985954858</v>
      </c>
      <c r="L188" s="18">
        <v>273021673</v>
      </c>
      <c r="M188" s="18">
        <v>83224511</v>
      </c>
      <c r="N188" s="18">
        <v>59698035</v>
      </c>
      <c r="O188" s="18">
        <v>141590900</v>
      </c>
      <c r="P188" s="18">
        <v>76706008</v>
      </c>
      <c r="Q188" s="18">
        <v>225902627</v>
      </c>
      <c r="R188" s="18">
        <v>405104622</v>
      </c>
      <c r="S188" s="18">
        <v>29741642</v>
      </c>
      <c r="T188" s="18">
        <v>183966913</v>
      </c>
      <c r="U188" s="18">
        <v>456411000</v>
      </c>
      <c r="V188" s="18">
        <v>44628030</v>
      </c>
    </row>
    <row r="189" spans="1:22" ht="12.75" hidden="1">
      <c r="A189" s="57" t="s">
        <v>273</v>
      </c>
      <c r="B189" s="18">
        <v>7516576</v>
      </c>
      <c r="C189" s="18">
        <v>15032570</v>
      </c>
      <c r="D189" s="18">
        <v>24200441</v>
      </c>
      <c r="E189" s="18">
        <v>51790253</v>
      </c>
      <c r="F189" s="18">
        <v>51983858</v>
      </c>
      <c r="G189" s="18">
        <v>16942011</v>
      </c>
      <c r="H189" s="18">
        <v>129684172</v>
      </c>
      <c r="I189" s="18">
        <v>58409000</v>
      </c>
      <c r="J189" s="18">
        <v>23500000</v>
      </c>
      <c r="K189" s="18">
        <v>15020305</v>
      </c>
      <c r="L189" s="18">
        <v>580175563</v>
      </c>
      <c r="M189" s="18">
        <v>6234080</v>
      </c>
      <c r="N189" s="18">
        <v>2568986</v>
      </c>
      <c r="O189" s="18">
        <v>123422000</v>
      </c>
      <c r="P189" s="18">
        <v>298277529</v>
      </c>
      <c r="Q189" s="18">
        <v>704000</v>
      </c>
      <c r="R189" s="18">
        <v>274737301</v>
      </c>
      <c r="S189" s="18">
        <v>13026485</v>
      </c>
      <c r="T189" s="18">
        <v>121541797</v>
      </c>
      <c r="U189" s="18">
        <v>237000000</v>
      </c>
      <c r="V189" s="18">
        <v>24786000</v>
      </c>
    </row>
    <row r="190" spans="1:22" ht="12.75" hidden="1">
      <c r="A190" s="57" t="s">
        <v>274</v>
      </c>
      <c r="B190" s="18">
        <v>51401257</v>
      </c>
      <c r="C190" s="18">
        <v>247730288</v>
      </c>
      <c r="D190" s="18">
        <v>102904582</v>
      </c>
      <c r="E190" s="18">
        <v>247254134</v>
      </c>
      <c r="F190" s="18">
        <v>220090821</v>
      </c>
      <c r="G190" s="18">
        <v>29000000</v>
      </c>
      <c r="H190" s="18">
        <v>240006907</v>
      </c>
      <c r="I190" s="18">
        <v>30272000</v>
      </c>
      <c r="J190" s="18">
        <v>116137000</v>
      </c>
      <c r="K190" s="18">
        <v>971404837</v>
      </c>
      <c r="L190" s="18">
        <v>87508754</v>
      </c>
      <c r="M190" s="18">
        <v>104919681</v>
      </c>
      <c r="N190" s="18">
        <v>141562900</v>
      </c>
      <c r="O190" s="18">
        <v>42274724</v>
      </c>
      <c r="P190" s="18">
        <v>17872310</v>
      </c>
      <c r="Q190" s="18">
        <v>151620504</v>
      </c>
      <c r="R190" s="18">
        <v>119818302</v>
      </c>
      <c r="S190" s="18">
        <v>52000000</v>
      </c>
      <c r="T190" s="18">
        <v>100138834</v>
      </c>
      <c r="U190" s="18">
        <v>919000000</v>
      </c>
      <c r="V190" s="18">
        <v>3459000</v>
      </c>
    </row>
    <row r="191" spans="1:22" ht="12.75" hidden="1">
      <c r="A191" s="57" t="s">
        <v>275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30000000</v>
      </c>
      <c r="J191" s="18">
        <v>0</v>
      </c>
      <c r="K191" s="18">
        <v>0</v>
      </c>
      <c r="L191" s="18">
        <v>97976000</v>
      </c>
      <c r="M191" s="18">
        <v>0</v>
      </c>
      <c r="N191" s="18">
        <v>0</v>
      </c>
      <c r="O191" s="18">
        <v>0</v>
      </c>
      <c r="P191" s="18">
        <v>-3426035</v>
      </c>
      <c r="Q191" s="18">
        <v>0</v>
      </c>
      <c r="R191" s="18">
        <v>44489736</v>
      </c>
      <c r="S191" s="18">
        <v>0</v>
      </c>
      <c r="T191" s="18">
        <v>0</v>
      </c>
      <c r="U191" s="18">
        <v>0</v>
      </c>
      <c r="V191" s="18">
        <v>0</v>
      </c>
    </row>
    <row r="192" spans="1:22" ht="12.75" hidden="1">
      <c r="A192" s="57" t="s">
        <v>276</v>
      </c>
      <c r="B192" s="18">
        <v>53713880</v>
      </c>
      <c r="C192" s="18">
        <v>292247500</v>
      </c>
      <c r="D192" s="18">
        <v>139443293</v>
      </c>
      <c r="E192" s="18">
        <v>87273852</v>
      </c>
      <c r="F192" s="18">
        <v>408010604</v>
      </c>
      <c r="G192" s="18">
        <v>52166881</v>
      </c>
      <c r="H192" s="18">
        <v>1103376697</v>
      </c>
      <c r="I192" s="18">
        <v>2050000</v>
      </c>
      <c r="J192" s="18">
        <v>239996508</v>
      </c>
      <c r="K192" s="18">
        <v>1986416087</v>
      </c>
      <c r="L192" s="18">
        <v>1068094474</v>
      </c>
      <c r="M192" s="18">
        <v>134024448</v>
      </c>
      <c r="N192" s="18">
        <v>42374484</v>
      </c>
      <c r="O192" s="18">
        <v>46800000</v>
      </c>
      <c r="P192" s="18">
        <v>0</v>
      </c>
      <c r="Q192" s="18">
        <v>317240879</v>
      </c>
      <c r="R192" s="18">
        <v>1303880373</v>
      </c>
      <c r="S192" s="18">
        <v>141477007</v>
      </c>
      <c r="T192" s="18">
        <v>149912012</v>
      </c>
      <c r="U192" s="18">
        <v>82615550</v>
      </c>
      <c r="V192" s="18">
        <v>0</v>
      </c>
    </row>
    <row r="193" spans="1:22" ht="12.75" hidden="1">
      <c r="A193" s="57" t="s">
        <v>277</v>
      </c>
      <c r="B193" s="18">
        <v>2345676</v>
      </c>
      <c r="C193" s="18">
        <v>6592104</v>
      </c>
      <c r="D193" s="18">
        <v>1448694</v>
      </c>
      <c r="E193" s="18">
        <v>8846784</v>
      </c>
      <c r="F193" s="18">
        <v>3879840</v>
      </c>
      <c r="G193" s="18">
        <v>2134092</v>
      </c>
      <c r="H193" s="18">
        <v>2991070</v>
      </c>
      <c r="I193" s="18">
        <v>2750000</v>
      </c>
      <c r="J193" s="18">
        <v>13245012</v>
      </c>
      <c r="K193" s="18">
        <v>61303524</v>
      </c>
      <c r="L193" s="18">
        <v>23348776</v>
      </c>
      <c r="M193" s="18">
        <v>216240</v>
      </c>
      <c r="N193" s="18">
        <v>2755608</v>
      </c>
      <c r="O193" s="18">
        <v>12500000</v>
      </c>
      <c r="P193" s="18">
        <v>15756750</v>
      </c>
      <c r="Q193" s="18">
        <v>0</v>
      </c>
      <c r="R193" s="18">
        <v>17921638</v>
      </c>
      <c r="S193" s="18">
        <v>2566008</v>
      </c>
      <c r="T193" s="18">
        <v>1937577</v>
      </c>
      <c r="U193" s="18">
        <v>14325000</v>
      </c>
      <c r="V193" s="18">
        <v>3199992</v>
      </c>
    </row>
  </sheetData>
  <sheetProtection password="F954" sheet="1" objects="1" scenarios="1"/>
  <mergeCells count="1">
    <mergeCell ref="A1:V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193"/>
  <sheetViews>
    <sheetView showGridLines="0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1" bestFit="1" customWidth="1"/>
    <col min="2" max="71" width="9.7109375" style="1" customWidth="1"/>
    <col min="72" max="16384" width="9.140625" style="1" customWidth="1"/>
  </cols>
  <sheetData>
    <row r="1" spans="1:33" s="59" customFormat="1" ht="15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12.75">
      <c r="A2" s="65"/>
      <c r="B2" s="60" t="s">
        <v>597</v>
      </c>
      <c r="C2" s="60" t="s">
        <v>598</v>
      </c>
      <c r="D2" s="60" t="s">
        <v>599</v>
      </c>
      <c r="E2" s="60" t="s">
        <v>600</v>
      </c>
      <c r="F2" s="60" t="s">
        <v>601</v>
      </c>
      <c r="G2" s="60" t="s">
        <v>602</v>
      </c>
      <c r="H2" s="60" t="s">
        <v>603</v>
      </c>
      <c r="I2" s="60" t="s">
        <v>604</v>
      </c>
      <c r="J2" s="60" t="s">
        <v>605</v>
      </c>
      <c r="K2" s="60" t="s">
        <v>606</v>
      </c>
      <c r="L2" s="60" t="s">
        <v>607</v>
      </c>
      <c r="M2" s="60" t="s">
        <v>608</v>
      </c>
      <c r="N2" s="60" t="s">
        <v>609</v>
      </c>
      <c r="O2" s="60" t="s">
        <v>610</v>
      </c>
      <c r="P2" s="60" t="s">
        <v>611</v>
      </c>
      <c r="Q2" s="60" t="s">
        <v>612</v>
      </c>
      <c r="R2" s="60" t="s">
        <v>613</v>
      </c>
      <c r="S2" s="60" t="s">
        <v>614</v>
      </c>
      <c r="T2" s="60" t="s">
        <v>615</v>
      </c>
      <c r="U2" s="60" t="s">
        <v>616</v>
      </c>
      <c r="V2" s="60" t="s">
        <v>617</v>
      </c>
      <c r="W2" s="60" t="s">
        <v>618</v>
      </c>
      <c r="X2" s="60" t="s">
        <v>619</v>
      </c>
      <c r="Y2" s="60" t="s">
        <v>620</v>
      </c>
      <c r="Z2" s="60" t="s">
        <v>621</v>
      </c>
      <c r="AA2" s="60" t="s">
        <v>622</v>
      </c>
      <c r="AB2" s="60" t="s">
        <v>623</v>
      </c>
      <c r="AC2" s="60" t="s">
        <v>624</v>
      </c>
      <c r="AD2" s="60" t="s">
        <v>625</v>
      </c>
      <c r="AE2" s="60" t="s">
        <v>626</v>
      </c>
      <c r="AF2" s="60" t="s">
        <v>627</v>
      </c>
      <c r="AG2" s="60" t="s">
        <v>628</v>
      </c>
    </row>
    <row r="3" spans="1:33" ht="12.75">
      <c r="A3" s="66"/>
      <c r="B3" s="2" t="s">
        <v>79</v>
      </c>
      <c r="C3" s="2" t="s">
        <v>629</v>
      </c>
      <c r="D3" s="2" t="s">
        <v>630</v>
      </c>
      <c r="E3" s="2" t="s">
        <v>631</v>
      </c>
      <c r="F3" s="2" t="s">
        <v>632</v>
      </c>
      <c r="G3" s="2" t="s">
        <v>633</v>
      </c>
      <c r="H3" s="2" t="s">
        <v>634</v>
      </c>
      <c r="I3" s="2" t="s">
        <v>635</v>
      </c>
      <c r="J3" s="2" t="s">
        <v>636</v>
      </c>
      <c r="K3" s="2" t="s">
        <v>637</v>
      </c>
      <c r="L3" s="2" t="s">
        <v>638</v>
      </c>
      <c r="M3" s="2" t="s">
        <v>639</v>
      </c>
      <c r="N3" s="2" t="s">
        <v>640</v>
      </c>
      <c r="O3" s="2" t="s">
        <v>641</v>
      </c>
      <c r="P3" s="2" t="s">
        <v>642</v>
      </c>
      <c r="Q3" s="2" t="s">
        <v>643</v>
      </c>
      <c r="R3" s="2" t="s">
        <v>644</v>
      </c>
      <c r="S3" s="2" t="s">
        <v>645</v>
      </c>
      <c r="T3" s="2" t="s">
        <v>646</v>
      </c>
      <c r="U3" s="2" t="s">
        <v>570</v>
      </c>
      <c r="V3" s="2" t="s">
        <v>647</v>
      </c>
      <c r="W3" s="2" t="s">
        <v>648</v>
      </c>
      <c r="X3" s="2" t="s">
        <v>649</v>
      </c>
      <c r="Y3" s="2" t="s">
        <v>650</v>
      </c>
      <c r="Z3" s="2" t="s">
        <v>651</v>
      </c>
      <c r="AA3" s="2" t="s">
        <v>652</v>
      </c>
      <c r="AB3" s="2" t="s">
        <v>653</v>
      </c>
      <c r="AC3" s="2" t="s">
        <v>654</v>
      </c>
      <c r="AD3" s="2" t="s">
        <v>655</v>
      </c>
      <c r="AE3" s="2" t="s">
        <v>656</v>
      </c>
      <c r="AF3" s="2" t="s">
        <v>657</v>
      </c>
      <c r="AG3" s="2" t="s">
        <v>658</v>
      </c>
    </row>
    <row r="4" spans="1:33" ht="25.5">
      <c r="A4" s="67" t="s">
        <v>110</v>
      </c>
      <c r="B4" s="2" t="s">
        <v>659</v>
      </c>
      <c r="C4" s="2" t="s">
        <v>95</v>
      </c>
      <c r="D4" s="2" t="s">
        <v>95</v>
      </c>
      <c r="E4" s="2" t="s">
        <v>660</v>
      </c>
      <c r="F4" s="2" t="s">
        <v>95</v>
      </c>
      <c r="G4" s="2" t="s">
        <v>661</v>
      </c>
      <c r="H4" s="2" t="s">
        <v>93</v>
      </c>
      <c r="I4" s="2" t="s">
        <v>93</v>
      </c>
      <c r="J4" s="2" t="s">
        <v>662</v>
      </c>
      <c r="K4" s="2" t="s">
        <v>93</v>
      </c>
      <c r="L4" s="2" t="s">
        <v>95</v>
      </c>
      <c r="M4" s="2" t="s">
        <v>95</v>
      </c>
      <c r="N4" s="2" t="s">
        <v>93</v>
      </c>
      <c r="O4" s="2" t="s">
        <v>95</v>
      </c>
      <c r="P4" s="2" t="s">
        <v>95</v>
      </c>
      <c r="Q4" s="2" t="s">
        <v>95</v>
      </c>
      <c r="R4" s="2" t="s">
        <v>93</v>
      </c>
      <c r="S4" s="2" t="s">
        <v>95</v>
      </c>
      <c r="T4" s="2" t="s">
        <v>95</v>
      </c>
      <c r="U4" s="2" t="s">
        <v>663</v>
      </c>
      <c r="V4" s="2" t="s">
        <v>93</v>
      </c>
      <c r="W4" s="2" t="s">
        <v>664</v>
      </c>
      <c r="X4" s="2" t="s">
        <v>665</v>
      </c>
      <c r="Y4" s="2" t="s">
        <v>93</v>
      </c>
      <c r="Z4" s="2" t="s">
        <v>93</v>
      </c>
      <c r="AA4" s="2" t="s">
        <v>93</v>
      </c>
      <c r="AB4" s="2" t="s">
        <v>666</v>
      </c>
      <c r="AC4" s="2" t="s">
        <v>667</v>
      </c>
      <c r="AD4" s="2" t="s">
        <v>93</v>
      </c>
      <c r="AE4" s="2" t="s">
        <v>93</v>
      </c>
      <c r="AF4" s="2" t="s">
        <v>95</v>
      </c>
      <c r="AG4" s="2" t="s">
        <v>668</v>
      </c>
    </row>
    <row r="5" spans="1:33" ht="12.75">
      <c r="A5" s="68" t="s">
        <v>111</v>
      </c>
      <c r="B5" s="4">
        <v>174368860</v>
      </c>
      <c r="C5" s="4">
        <v>323079997</v>
      </c>
      <c r="D5" s="4">
        <v>671140703</v>
      </c>
      <c r="E5" s="4">
        <v>81926579</v>
      </c>
      <c r="F5" s="4">
        <v>60062687</v>
      </c>
      <c r="G5" s="4">
        <v>244418643</v>
      </c>
      <c r="H5" s="4">
        <v>44929000</v>
      </c>
      <c r="I5" s="4">
        <v>85919792</v>
      </c>
      <c r="J5" s="4">
        <v>47973900</v>
      </c>
      <c r="K5" s="4">
        <v>56293936</v>
      </c>
      <c r="L5" s="4">
        <v>98505705</v>
      </c>
      <c r="M5" s="4">
        <v>115955622</v>
      </c>
      <c r="N5" s="4">
        <v>118092745</v>
      </c>
      <c r="O5" s="4">
        <v>211697456</v>
      </c>
      <c r="P5" s="4">
        <v>57355751</v>
      </c>
      <c r="Q5" s="4">
        <v>51293800</v>
      </c>
      <c r="R5" s="4">
        <v>56658310</v>
      </c>
      <c r="S5" s="4">
        <v>89301860</v>
      </c>
      <c r="T5" s="4">
        <v>135232921</v>
      </c>
      <c r="U5" s="4">
        <v>46734875</v>
      </c>
      <c r="V5" s="4">
        <v>28303880</v>
      </c>
      <c r="W5" s="4">
        <v>177582275</v>
      </c>
      <c r="X5" s="4">
        <v>592920470</v>
      </c>
      <c r="Y5" s="4">
        <v>38568710</v>
      </c>
      <c r="Z5" s="4">
        <v>209255000</v>
      </c>
      <c r="AA5" s="4">
        <v>75363945</v>
      </c>
      <c r="AB5" s="4">
        <v>62534000</v>
      </c>
      <c r="AC5" s="4">
        <v>1749220508</v>
      </c>
      <c r="AD5" s="4">
        <v>162075500</v>
      </c>
      <c r="AE5" s="4">
        <v>91827494</v>
      </c>
      <c r="AF5" s="4">
        <v>242916387</v>
      </c>
      <c r="AG5" s="4">
        <v>117137150</v>
      </c>
    </row>
    <row r="6" spans="1:33" ht="12.75">
      <c r="A6" s="67" t="s">
        <v>112</v>
      </c>
      <c r="B6" s="6">
        <v>163654526</v>
      </c>
      <c r="C6" s="6">
        <v>319485845</v>
      </c>
      <c r="D6" s="6">
        <v>466989497</v>
      </c>
      <c r="E6" s="6">
        <v>99529000</v>
      </c>
      <c r="F6" s="6">
        <v>60315745</v>
      </c>
      <c r="G6" s="6">
        <v>288050453</v>
      </c>
      <c r="H6" s="6">
        <v>54106083</v>
      </c>
      <c r="I6" s="6">
        <v>85856764</v>
      </c>
      <c r="J6" s="6">
        <v>47923564</v>
      </c>
      <c r="K6" s="6">
        <v>56194436</v>
      </c>
      <c r="L6" s="6">
        <v>106872146</v>
      </c>
      <c r="M6" s="6">
        <v>119572141</v>
      </c>
      <c r="N6" s="6">
        <v>135258292</v>
      </c>
      <c r="O6" s="6">
        <v>220895958</v>
      </c>
      <c r="P6" s="6">
        <v>59155751</v>
      </c>
      <c r="Q6" s="6">
        <v>51233621</v>
      </c>
      <c r="R6" s="6">
        <v>64379557</v>
      </c>
      <c r="S6" s="6">
        <v>94006082</v>
      </c>
      <c r="T6" s="6">
        <v>166054943</v>
      </c>
      <c r="U6" s="6">
        <v>50072786</v>
      </c>
      <c r="V6" s="6">
        <v>33243230</v>
      </c>
      <c r="W6" s="6">
        <v>180012271</v>
      </c>
      <c r="X6" s="6">
        <v>595000296</v>
      </c>
      <c r="Y6" s="6">
        <v>55477856</v>
      </c>
      <c r="Z6" s="6">
        <v>204001986</v>
      </c>
      <c r="AA6" s="6">
        <v>75365545</v>
      </c>
      <c r="AB6" s="6">
        <v>61252062</v>
      </c>
      <c r="AC6" s="6">
        <v>1738341779</v>
      </c>
      <c r="AD6" s="6">
        <v>163742510</v>
      </c>
      <c r="AE6" s="6">
        <v>83713035</v>
      </c>
      <c r="AF6" s="6">
        <v>239421565</v>
      </c>
      <c r="AG6" s="6">
        <v>155101908</v>
      </c>
    </row>
    <row r="7" spans="1:33" ht="12.75">
      <c r="A7" s="67" t="s">
        <v>113</v>
      </c>
      <c r="B7" s="6">
        <f>+B5-B6</f>
        <v>10714334</v>
      </c>
      <c r="C7" s="6">
        <f aca="true" t="shared" si="0" ref="C7:AG7">+C5-C6</f>
        <v>3594152</v>
      </c>
      <c r="D7" s="6">
        <f t="shared" si="0"/>
        <v>204151206</v>
      </c>
      <c r="E7" s="6">
        <f t="shared" si="0"/>
        <v>-17602421</v>
      </c>
      <c r="F7" s="6">
        <f t="shared" si="0"/>
        <v>-253058</v>
      </c>
      <c r="G7" s="6">
        <f t="shared" si="0"/>
        <v>-43631810</v>
      </c>
      <c r="H7" s="6">
        <f t="shared" si="0"/>
        <v>-9177083</v>
      </c>
      <c r="I7" s="6">
        <f t="shared" si="0"/>
        <v>63028</v>
      </c>
      <c r="J7" s="6">
        <f t="shared" si="0"/>
        <v>50336</v>
      </c>
      <c r="K7" s="6">
        <f t="shared" si="0"/>
        <v>99500</v>
      </c>
      <c r="L7" s="6">
        <f t="shared" si="0"/>
        <v>-8366441</v>
      </c>
      <c r="M7" s="6">
        <f t="shared" si="0"/>
        <v>-3616519</v>
      </c>
      <c r="N7" s="6">
        <f t="shared" si="0"/>
        <v>-17165547</v>
      </c>
      <c r="O7" s="6">
        <f t="shared" si="0"/>
        <v>-9198502</v>
      </c>
      <c r="P7" s="6">
        <f t="shared" si="0"/>
        <v>-1800000</v>
      </c>
      <c r="Q7" s="6">
        <f t="shared" si="0"/>
        <v>60179</v>
      </c>
      <c r="R7" s="6">
        <f t="shared" si="0"/>
        <v>-7721247</v>
      </c>
      <c r="S7" s="6">
        <f t="shared" si="0"/>
        <v>-4704222</v>
      </c>
      <c r="T7" s="6">
        <f t="shared" si="0"/>
        <v>-30822022</v>
      </c>
      <c r="U7" s="6">
        <f t="shared" si="0"/>
        <v>-3337911</v>
      </c>
      <c r="V7" s="6">
        <f t="shared" si="0"/>
        <v>-4939350</v>
      </c>
      <c r="W7" s="6">
        <f t="shared" si="0"/>
        <v>-2429996</v>
      </c>
      <c r="X7" s="6">
        <f t="shared" si="0"/>
        <v>-2079826</v>
      </c>
      <c r="Y7" s="6">
        <f t="shared" si="0"/>
        <v>-16909146</v>
      </c>
      <c r="Z7" s="6">
        <f t="shared" si="0"/>
        <v>5253014</v>
      </c>
      <c r="AA7" s="6">
        <f t="shared" si="0"/>
        <v>-1600</v>
      </c>
      <c r="AB7" s="6">
        <f t="shared" si="0"/>
        <v>1281938</v>
      </c>
      <c r="AC7" s="6">
        <f t="shared" si="0"/>
        <v>10878729</v>
      </c>
      <c r="AD7" s="6">
        <f t="shared" si="0"/>
        <v>-1667010</v>
      </c>
      <c r="AE7" s="6">
        <f t="shared" si="0"/>
        <v>8114459</v>
      </c>
      <c r="AF7" s="6">
        <f t="shared" si="0"/>
        <v>3494822</v>
      </c>
      <c r="AG7" s="6">
        <f t="shared" si="0"/>
        <v>-37964758</v>
      </c>
    </row>
    <row r="8" spans="1:33" ht="12.75">
      <c r="A8" s="67" t="s">
        <v>114</v>
      </c>
      <c r="B8" s="6">
        <v>13173167</v>
      </c>
      <c r="C8" s="6">
        <v>5493402</v>
      </c>
      <c r="D8" s="6">
        <v>43332115</v>
      </c>
      <c r="E8" s="6">
        <v>7419996</v>
      </c>
      <c r="F8" s="6">
        <v>3460740</v>
      </c>
      <c r="G8" s="6">
        <v>907281</v>
      </c>
      <c r="H8" s="6">
        <v>6206870</v>
      </c>
      <c r="I8" s="6">
        <v>680580</v>
      </c>
      <c r="J8" s="6">
        <v>2830000</v>
      </c>
      <c r="K8" s="6">
        <v>1768698</v>
      </c>
      <c r="L8" s="6">
        <v>22031000</v>
      </c>
      <c r="M8" s="6">
        <v>981000</v>
      </c>
      <c r="N8" s="6">
        <v>17451679</v>
      </c>
      <c r="O8" s="6">
        <v>606459</v>
      </c>
      <c r="P8" s="6">
        <v>25282302</v>
      </c>
      <c r="Q8" s="6">
        <v>-747380</v>
      </c>
      <c r="R8" s="6">
        <v>13942056</v>
      </c>
      <c r="S8" s="6">
        <v>-4272800</v>
      </c>
      <c r="T8" s="6">
        <v>-25288660</v>
      </c>
      <c r="U8" s="6">
        <v>694113</v>
      </c>
      <c r="V8" s="6">
        <v>3845372</v>
      </c>
      <c r="W8" s="6">
        <v>4735476</v>
      </c>
      <c r="X8" s="6">
        <v>6999985</v>
      </c>
      <c r="Y8" s="6">
        <v>-9504147</v>
      </c>
      <c r="Z8" s="6">
        <v>34345008</v>
      </c>
      <c r="AA8" s="6">
        <v>7973645</v>
      </c>
      <c r="AB8" s="6">
        <v>4526422</v>
      </c>
      <c r="AC8" s="6">
        <v>224383707</v>
      </c>
      <c r="AD8" s="6">
        <v>-3075387</v>
      </c>
      <c r="AE8" s="6">
        <v>19686996</v>
      </c>
      <c r="AF8" s="6">
        <v>-33491297</v>
      </c>
      <c r="AG8" s="6">
        <v>61742929</v>
      </c>
    </row>
    <row r="9" spans="1:33" ht="12.75">
      <c r="A9" s="67" t="s">
        <v>115</v>
      </c>
      <c r="B9" s="6">
        <v>10073956</v>
      </c>
      <c r="C9" s="6">
        <v>4188103</v>
      </c>
      <c r="D9" s="6">
        <v>63375806</v>
      </c>
      <c r="E9" s="6">
        <v>-19206004</v>
      </c>
      <c r="F9" s="6">
        <v>2164450</v>
      </c>
      <c r="G9" s="6">
        <v>-4047149</v>
      </c>
      <c r="H9" s="6">
        <v>4614620</v>
      </c>
      <c r="I9" s="6">
        <v>673580</v>
      </c>
      <c r="J9" s="6">
        <v>50000</v>
      </c>
      <c r="K9" s="6">
        <v>-3671</v>
      </c>
      <c r="L9" s="6">
        <v>-2966000</v>
      </c>
      <c r="M9" s="6">
        <v>2373000</v>
      </c>
      <c r="N9" s="6">
        <v>8141275</v>
      </c>
      <c r="O9" s="6">
        <v>-3017076</v>
      </c>
      <c r="P9" s="6">
        <v>2413412</v>
      </c>
      <c r="Q9" s="6">
        <v>-8747380</v>
      </c>
      <c r="R9" s="6">
        <v>3540385</v>
      </c>
      <c r="S9" s="6">
        <v>-3872800</v>
      </c>
      <c r="T9" s="6">
        <v>-35155079</v>
      </c>
      <c r="U9" s="6">
        <v>-2188007</v>
      </c>
      <c r="V9" s="6">
        <v>1631452</v>
      </c>
      <c r="W9" s="6">
        <v>1400876</v>
      </c>
      <c r="X9" s="6">
        <v>1059984</v>
      </c>
      <c r="Y9" s="6">
        <v>-10601147</v>
      </c>
      <c r="Z9" s="6">
        <v>39345008</v>
      </c>
      <c r="AA9" s="6">
        <v>7973645</v>
      </c>
      <c r="AB9" s="6">
        <v>665473</v>
      </c>
      <c r="AC9" s="6">
        <v>9892206</v>
      </c>
      <c r="AD9" s="6">
        <v>-3949370</v>
      </c>
      <c r="AE9" s="6">
        <v>14686995</v>
      </c>
      <c r="AF9" s="6">
        <v>-38650604</v>
      </c>
      <c r="AG9" s="6">
        <v>-32273081</v>
      </c>
    </row>
    <row r="10" spans="1:33" ht="12.75">
      <c r="A10" s="67" t="s">
        <v>116</v>
      </c>
      <c r="B10" s="6">
        <f>IF((B142+B143)=0,0,(B144-(B149-(((B146+B147+B148)*(B141/(B142+B143)))-B145))))</f>
        <v>3845290.1552837733</v>
      </c>
      <c r="C10" s="6">
        <f aca="true" t="shared" si="1" ref="C10:AG10">IF((C142+C143)=0,0,(C144-(C149-(((C146+C147+C148)*(C141/(C142+C143)))-C145))))</f>
        <v>9297045.486079387</v>
      </c>
      <c r="D10" s="6">
        <f t="shared" si="1"/>
        <v>17278895.038955875</v>
      </c>
      <c r="E10" s="6">
        <f t="shared" si="1"/>
        <v>9670000</v>
      </c>
      <c r="F10" s="6">
        <f t="shared" si="1"/>
        <v>3647234.083851164</v>
      </c>
      <c r="G10" s="6">
        <f t="shared" si="1"/>
        <v>6467332.186997339</v>
      </c>
      <c r="H10" s="6">
        <f t="shared" si="1"/>
        <v>2614981.982836075</v>
      </c>
      <c r="I10" s="6">
        <f t="shared" si="1"/>
        <v>15451580.647380235</v>
      </c>
      <c r="J10" s="6">
        <f t="shared" si="1"/>
        <v>2109389.0352651216</v>
      </c>
      <c r="K10" s="6">
        <f t="shared" si="1"/>
        <v>-1895310.5436436133</v>
      </c>
      <c r="L10" s="6">
        <f t="shared" si="1"/>
        <v>17255838.25496817</v>
      </c>
      <c r="M10" s="6">
        <f t="shared" si="1"/>
        <v>-5312718.5941943135</v>
      </c>
      <c r="N10" s="6">
        <f t="shared" si="1"/>
        <v>50792133.69718301</v>
      </c>
      <c r="O10" s="6">
        <f t="shared" si="1"/>
        <v>7025608.765032768</v>
      </c>
      <c r="P10" s="6">
        <f t="shared" si="1"/>
        <v>12677626.433415616</v>
      </c>
      <c r="Q10" s="6">
        <f t="shared" si="1"/>
        <v>-11378485.257063676</v>
      </c>
      <c r="R10" s="6">
        <f t="shared" si="1"/>
        <v>258649.5046154186</v>
      </c>
      <c r="S10" s="6">
        <f t="shared" si="1"/>
        <v>-4483685.1411423525</v>
      </c>
      <c r="T10" s="6">
        <f t="shared" si="1"/>
        <v>45442572.18803828</v>
      </c>
      <c r="U10" s="6">
        <f t="shared" si="1"/>
        <v>858043</v>
      </c>
      <c r="V10" s="6">
        <f t="shared" si="1"/>
        <v>193770.042586511</v>
      </c>
      <c r="W10" s="6">
        <f t="shared" si="1"/>
        <v>19059086.18432705</v>
      </c>
      <c r="X10" s="6">
        <f t="shared" si="1"/>
        <v>-3434256.2427176014</v>
      </c>
      <c r="Y10" s="6">
        <f t="shared" si="1"/>
        <v>12186502.068642318</v>
      </c>
      <c r="Z10" s="6">
        <f t="shared" si="1"/>
        <v>27268596.90742276</v>
      </c>
      <c r="AA10" s="6">
        <f t="shared" si="1"/>
        <v>52359089.9099714</v>
      </c>
      <c r="AB10" s="6">
        <f t="shared" si="1"/>
        <v>1718922</v>
      </c>
      <c r="AC10" s="6">
        <f t="shared" si="1"/>
        <v>441439929.3471124</v>
      </c>
      <c r="AD10" s="6">
        <f t="shared" si="1"/>
        <v>78380486.61419062</v>
      </c>
      <c r="AE10" s="6">
        <f t="shared" si="1"/>
        <v>4036756.2952654287</v>
      </c>
      <c r="AF10" s="6">
        <f t="shared" si="1"/>
        <v>114594663.18011855</v>
      </c>
      <c r="AG10" s="6">
        <f t="shared" si="1"/>
        <v>46319284.66523494</v>
      </c>
    </row>
    <row r="11" spans="1:33" ht="12.75">
      <c r="A11" s="67" t="s">
        <v>117</v>
      </c>
      <c r="B11" s="8">
        <f>IF(((B150+B151+(B152*B153/100))/12)=0,0,B8/((B150+B151+(B152*B153/100))/12))</f>
        <v>1.310480593274126</v>
      </c>
      <c r="C11" s="8">
        <f aca="true" t="shared" si="2" ref="C11:AG11">IF(((C150+C151+(C152*C153/100))/12)=0,0,C8/((C150+C151+(C152*C153/100))/12))</f>
        <v>0.2952917088869104</v>
      </c>
      <c r="D11" s="8">
        <f t="shared" si="2"/>
        <v>1.4656234950723948</v>
      </c>
      <c r="E11" s="8">
        <f t="shared" si="2"/>
        <v>1.039101125693493</v>
      </c>
      <c r="F11" s="8">
        <f t="shared" si="2"/>
        <v>0.859201463726511</v>
      </c>
      <c r="G11" s="8">
        <f t="shared" si="2"/>
        <v>0.04954466567671551</v>
      </c>
      <c r="H11" s="8">
        <f t="shared" si="2"/>
        <v>1.810355975152249</v>
      </c>
      <c r="I11" s="8">
        <f t="shared" si="2"/>
        <v>0.11685105683005656</v>
      </c>
      <c r="J11" s="8">
        <f t="shared" si="2"/>
        <v>0.8275854485874773</v>
      </c>
      <c r="K11" s="8">
        <f t="shared" si="2"/>
        <v>0.4535233414888166</v>
      </c>
      <c r="L11" s="8">
        <f t="shared" si="2"/>
        <v>2.9140511582705226</v>
      </c>
      <c r="M11" s="8">
        <f t="shared" si="2"/>
        <v>0.11052779500823354</v>
      </c>
      <c r="N11" s="8">
        <f t="shared" si="2"/>
        <v>2.2662267504718794</v>
      </c>
      <c r="O11" s="8">
        <f t="shared" si="2"/>
        <v>0.04014565771914397</v>
      </c>
      <c r="P11" s="8">
        <f t="shared" si="2"/>
        <v>5.533156595813597</v>
      </c>
      <c r="Q11" s="8">
        <f t="shared" si="2"/>
        <v>-0.21917825359613302</v>
      </c>
      <c r="R11" s="8">
        <f t="shared" si="2"/>
        <v>3.619988472011003</v>
      </c>
      <c r="S11" s="8">
        <f t="shared" si="2"/>
        <v>-0.7051656794008831</v>
      </c>
      <c r="T11" s="8">
        <f t="shared" si="2"/>
        <v>-2.3070096417039387</v>
      </c>
      <c r="U11" s="8">
        <f t="shared" si="2"/>
        <v>0.19905829780955372</v>
      </c>
      <c r="V11" s="8">
        <f t="shared" si="2"/>
        <v>2.2410430038734725</v>
      </c>
      <c r="W11" s="8">
        <f t="shared" si="2"/>
        <v>0.3377415615955185</v>
      </c>
      <c r="X11" s="8">
        <f t="shared" si="2"/>
        <v>0.20699640935126912</v>
      </c>
      <c r="Y11" s="8">
        <f t="shared" si="2"/>
        <v>-2.9649456133480387</v>
      </c>
      <c r="Z11" s="8">
        <f t="shared" si="2"/>
        <v>2.7247854050843454</v>
      </c>
      <c r="AA11" s="8">
        <f t="shared" si="2"/>
        <v>1.5400307821578854</v>
      </c>
      <c r="AB11" s="8">
        <f t="shared" si="2"/>
        <v>1.0649315552354488</v>
      </c>
      <c r="AC11" s="8">
        <f t="shared" si="2"/>
        <v>1.8327356909678967</v>
      </c>
      <c r="AD11" s="8">
        <f t="shared" si="2"/>
        <v>-0.24373207259179228</v>
      </c>
      <c r="AE11" s="8">
        <f t="shared" si="2"/>
        <v>3.3879434368614008</v>
      </c>
      <c r="AF11" s="8">
        <f t="shared" si="2"/>
        <v>-2.110167964072702</v>
      </c>
      <c r="AG11" s="8">
        <f t="shared" si="2"/>
        <v>5.526258944808258</v>
      </c>
    </row>
    <row r="12" spans="1:33" ht="12.75">
      <c r="A12" s="68" t="s">
        <v>118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12.75">
      <c r="A13" s="67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2.75">
      <c r="A14" s="69" t="s">
        <v>120</v>
      </c>
      <c r="B14" s="14">
        <f>IF(B154=0,0,(B5-B154)*100/B154)</f>
        <v>26.204802514610762</v>
      </c>
      <c r="C14" s="14">
        <f aca="true" t="shared" si="3" ref="C14:AG14">IF(C154=0,0,(C5-C154)*100/C154)</f>
        <v>6.575863796757332</v>
      </c>
      <c r="D14" s="14">
        <f t="shared" si="3"/>
        <v>5.739945626873452</v>
      </c>
      <c r="E14" s="14">
        <f t="shared" si="3"/>
        <v>-23.236531866649177</v>
      </c>
      <c r="F14" s="14">
        <f t="shared" si="3"/>
        <v>3.1678658464129024</v>
      </c>
      <c r="G14" s="14">
        <f t="shared" si="3"/>
        <v>14.454019570266272</v>
      </c>
      <c r="H14" s="14">
        <f t="shared" si="3"/>
        <v>23.586650804238843</v>
      </c>
      <c r="I14" s="14">
        <f t="shared" si="3"/>
        <v>7.302194257755131</v>
      </c>
      <c r="J14" s="14">
        <f t="shared" si="3"/>
        <v>21.55136492074112</v>
      </c>
      <c r="K14" s="14">
        <f t="shared" si="3"/>
        <v>15.953443899882881</v>
      </c>
      <c r="L14" s="14">
        <f t="shared" si="3"/>
        <v>9.107735278228715</v>
      </c>
      <c r="M14" s="14">
        <f t="shared" si="3"/>
        <v>35.66027727405674</v>
      </c>
      <c r="N14" s="14">
        <f t="shared" si="3"/>
        <v>16.576239670991967</v>
      </c>
      <c r="O14" s="14">
        <f t="shared" si="3"/>
        <v>5.746736858501029</v>
      </c>
      <c r="P14" s="14">
        <f t="shared" si="3"/>
        <v>10.344081064582214</v>
      </c>
      <c r="Q14" s="14">
        <f t="shared" si="3"/>
        <v>21.552169482689163</v>
      </c>
      <c r="R14" s="14">
        <f t="shared" si="3"/>
        <v>10.467230466686887</v>
      </c>
      <c r="S14" s="14">
        <f t="shared" si="3"/>
        <v>20.69613050588601</v>
      </c>
      <c r="T14" s="14">
        <f t="shared" si="3"/>
        <v>0.1853681907962343</v>
      </c>
      <c r="U14" s="14">
        <f t="shared" si="3"/>
        <v>17.347649776527895</v>
      </c>
      <c r="V14" s="14">
        <f t="shared" si="3"/>
        <v>12.284755728643441</v>
      </c>
      <c r="W14" s="14">
        <f t="shared" si="3"/>
        <v>-3.3911654762682715</v>
      </c>
      <c r="X14" s="14">
        <f t="shared" si="3"/>
        <v>19.258939552369533</v>
      </c>
      <c r="Y14" s="14">
        <f t="shared" si="3"/>
        <v>5.32718881424436</v>
      </c>
      <c r="Z14" s="14">
        <f t="shared" si="3"/>
        <v>12.872253777152073</v>
      </c>
      <c r="AA14" s="14">
        <f t="shared" si="3"/>
        <v>1.6906315973252068</v>
      </c>
      <c r="AB14" s="14">
        <f t="shared" si="3"/>
        <v>4.773393649995811</v>
      </c>
      <c r="AC14" s="14">
        <f t="shared" si="3"/>
        <v>6.115654788989853</v>
      </c>
      <c r="AD14" s="14">
        <f t="shared" si="3"/>
        <v>46.622181834465586</v>
      </c>
      <c r="AE14" s="14">
        <f t="shared" si="3"/>
        <v>6.386422761731587</v>
      </c>
      <c r="AF14" s="14">
        <f t="shared" si="3"/>
        <v>20.6810078097055</v>
      </c>
      <c r="AG14" s="14">
        <f t="shared" si="3"/>
        <v>8.468439120260108</v>
      </c>
    </row>
    <row r="15" spans="1:33" ht="12.75">
      <c r="A15" s="70" t="s">
        <v>121</v>
      </c>
      <c r="B15" s="16">
        <f>IF(B156=0,0,(B155-B156)*100/B156)</f>
        <v>8.682246977446027</v>
      </c>
      <c r="C15" s="16">
        <f aca="true" t="shared" si="4" ref="C15:AG15">IF(C156=0,0,(C155-C156)*100/C156)</f>
        <v>4.025601361423832</v>
      </c>
      <c r="D15" s="16">
        <f t="shared" si="4"/>
        <v>5.8000000721115725</v>
      </c>
      <c r="E15" s="16">
        <f t="shared" si="4"/>
        <v>0</v>
      </c>
      <c r="F15" s="16">
        <f t="shared" si="4"/>
        <v>4.627255213055304</v>
      </c>
      <c r="G15" s="16">
        <f t="shared" si="4"/>
        <v>11.148303604983374</v>
      </c>
      <c r="H15" s="16">
        <f t="shared" si="4"/>
        <v>84.02443321978151</v>
      </c>
      <c r="I15" s="16">
        <f t="shared" si="4"/>
        <v>4.753910897809578</v>
      </c>
      <c r="J15" s="16">
        <f t="shared" si="4"/>
        <v>22.382983869922725</v>
      </c>
      <c r="K15" s="16">
        <f t="shared" si="4"/>
        <v>35.43912924284737</v>
      </c>
      <c r="L15" s="16">
        <f t="shared" si="4"/>
        <v>0</v>
      </c>
      <c r="M15" s="16">
        <f t="shared" si="4"/>
        <v>-23.398220961712003</v>
      </c>
      <c r="N15" s="16">
        <f t="shared" si="4"/>
        <v>61.33655479347903</v>
      </c>
      <c r="O15" s="16">
        <f t="shared" si="4"/>
        <v>15.632671474831971</v>
      </c>
      <c r="P15" s="16">
        <f t="shared" si="4"/>
        <v>5.116577480191716</v>
      </c>
      <c r="Q15" s="16">
        <f t="shared" si="4"/>
        <v>39.670941613229836</v>
      </c>
      <c r="R15" s="16">
        <f t="shared" si="4"/>
        <v>24.07240782299003</v>
      </c>
      <c r="S15" s="16">
        <f t="shared" si="4"/>
        <v>52.5284524228558</v>
      </c>
      <c r="T15" s="16">
        <f t="shared" si="4"/>
        <v>-1.9139265351902046</v>
      </c>
      <c r="U15" s="16">
        <f t="shared" si="4"/>
        <v>0</v>
      </c>
      <c r="V15" s="16">
        <f t="shared" si="4"/>
        <v>-7.709541781539425</v>
      </c>
      <c r="W15" s="16">
        <f t="shared" si="4"/>
        <v>0</v>
      </c>
      <c r="X15" s="16">
        <f t="shared" si="4"/>
        <v>15.397676971052583</v>
      </c>
      <c r="Y15" s="16">
        <f t="shared" si="4"/>
        <v>5.984834123222749</v>
      </c>
      <c r="Z15" s="16">
        <f t="shared" si="4"/>
        <v>21.22907632769152</v>
      </c>
      <c r="AA15" s="16">
        <f t="shared" si="4"/>
        <v>6.994764397905759</v>
      </c>
      <c r="AB15" s="16">
        <f t="shared" si="4"/>
        <v>0</v>
      </c>
      <c r="AC15" s="16">
        <f t="shared" si="4"/>
        <v>6.498974381782514</v>
      </c>
      <c r="AD15" s="16">
        <f t="shared" si="4"/>
        <v>50.71333333333333</v>
      </c>
      <c r="AE15" s="16">
        <f t="shared" si="4"/>
        <v>66.81544130918962</v>
      </c>
      <c r="AF15" s="16">
        <f t="shared" si="4"/>
        <v>18.200779353519867</v>
      </c>
      <c r="AG15" s="16">
        <f t="shared" si="4"/>
        <v>0</v>
      </c>
    </row>
    <row r="16" spans="1:33" ht="12.75">
      <c r="A16" s="70" t="s">
        <v>122</v>
      </c>
      <c r="B16" s="16">
        <f>IF(B158=0,0,(B157-B158)*100/B158)</f>
        <v>-9.38627855071744</v>
      </c>
      <c r="C16" s="16">
        <f aca="true" t="shared" si="5" ref="C16:AG16">IF(C158=0,0,(C157-C158)*100/C158)</f>
        <v>3.7707501130731753</v>
      </c>
      <c r="D16" s="16">
        <f t="shared" si="5"/>
        <v>2.8893091324226963</v>
      </c>
      <c r="E16" s="16">
        <f t="shared" si="5"/>
        <v>0</v>
      </c>
      <c r="F16" s="16">
        <f t="shared" si="5"/>
        <v>26.623162168093042</v>
      </c>
      <c r="G16" s="16">
        <f t="shared" si="5"/>
        <v>0.11196986218874684</v>
      </c>
      <c r="H16" s="16">
        <f t="shared" si="5"/>
        <v>17.6518715483739</v>
      </c>
      <c r="I16" s="16">
        <f t="shared" si="5"/>
        <v>14.405164113979902</v>
      </c>
      <c r="J16" s="16">
        <f t="shared" si="5"/>
        <v>6.702152534245335</v>
      </c>
      <c r="K16" s="16">
        <f t="shared" si="5"/>
        <v>42.895062522456186</v>
      </c>
      <c r="L16" s="16">
        <f t="shared" si="5"/>
        <v>0</v>
      </c>
      <c r="M16" s="16">
        <f t="shared" si="5"/>
        <v>-16.3799896676425</v>
      </c>
      <c r="N16" s="16">
        <f t="shared" si="5"/>
        <v>12.63132182785658</v>
      </c>
      <c r="O16" s="16">
        <f t="shared" si="5"/>
        <v>8.058905914758714</v>
      </c>
      <c r="P16" s="16">
        <f t="shared" si="5"/>
        <v>7.634251965248143</v>
      </c>
      <c r="Q16" s="16">
        <f t="shared" si="5"/>
        <v>17.802998725720208</v>
      </c>
      <c r="R16" s="16">
        <f t="shared" si="5"/>
        <v>12.881376423993721</v>
      </c>
      <c r="S16" s="16">
        <f t="shared" si="5"/>
        <v>5.904014488379112</v>
      </c>
      <c r="T16" s="16">
        <f t="shared" si="5"/>
        <v>23.6143051413889</v>
      </c>
      <c r="U16" s="16">
        <f t="shared" si="5"/>
        <v>0</v>
      </c>
      <c r="V16" s="16">
        <f t="shared" si="5"/>
        <v>0</v>
      </c>
      <c r="W16" s="16">
        <f t="shared" si="5"/>
        <v>-10.528487851478443</v>
      </c>
      <c r="X16" s="16">
        <f t="shared" si="5"/>
        <v>11.537152423166239</v>
      </c>
      <c r="Y16" s="16">
        <f t="shared" si="5"/>
        <v>0</v>
      </c>
      <c r="Z16" s="16">
        <f t="shared" si="5"/>
        <v>19.652441186901527</v>
      </c>
      <c r="AA16" s="16">
        <f t="shared" si="5"/>
        <v>12.64329344824701</v>
      </c>
      <c r="AB16" s="16">
        <f t="shared" si="5"/>
        <v>0</v>
      </c>
      <c r="AC16" s="16">
        <f t="shared" si="5"/>
        <v>7.0186701332592065</v>
      </c>
      <c r="AD16" s="16">
        <f t="shared" si="5"/>
        <v>29.202797202797203</v>
      </c>
      <c r="AE16" s="16">
        <f t="shared" si="5"/>
        <v>13.778820517671262</v>
      </c>
      <c r="AF16" s="16">
        <f t="shared" si="5"/>
        <v>50.270092692962855</v>
      </c>
      <c r="AG16" s="16">
        <f t="shared" si="5"/>
        <v>0</v>
      </c>
    </row>
    <row r="17" spans="1:33" ht="12.75">
      <c r="A17" s="70" t="s">
        <v>123</v>
      </c>
      <c r="B17" s="16">
        <f>IF(B160=0,0,(B159-B160)*100/B160)</f>
        <v>5.900018693918245</v>
      </c>
      <c r="C17" s="16">
        <f aca="true" t="shared" si="6" ref="C17:AG17">IF(C160=0,0,(C159-C160)*100/C160)</f>
        <v>-15.682337719492548</v>
      </c>
      <c r="D17" s="16">
        <f t="shared" si="6"/>
        <v>-6.666584764708274</v>
      </c>
      <c r="E17" s="16">
        <f t="shared" si="6"/>
        <v>0</v>
      </c>
      <c r="F17" s="16">
        <f t="shared" si="6"/>
        <v>-1.3705204394021249</v>
      </c>
      <c r="G17" s="16">
        <f t="shared" si="6"/>
        <v>-1.0725779048890058</v>
      </c>
      <c r="H17" s="16">
        <f t="shared" si="6"/>
        <v>10.20934901061084</v>
      </c>
      <c r="I17" s="16">
        <f t="shared" si="6"/>
        <v>4.415451280261673</v>
      </c>
      <c r="J17" s="16">
        <f t="shared" si="6"/>
        <v>7.407407407407407</v>
      </c>
      <c r="K17" s="16">
        <f t="shared" si="6"/>
        <v>54.25948011838498</v>
      </c>
      <c r="L17" s="16">
        <f t="shared" si="6"/>
        <v>0</v>
      </c>
      <c r="M17" s="16">
        <f t="shared" si="6"/>
        <v>-2.4215003866976024</v>
      </c>
      <c r="N17" s="16">
        <f t="shared" si="6"/>
        <v>32.190537066114715</v>
      </c>
      <c r="O17" s="16">
        <f t="shared" si="6"/>
        <v>6.251995671222029</v>
      </c>
      <c r="P17" s="16">
        <f t="shared" si="6"/>
        <v>9.302319398187727</v>
      </c>
      <c r="Q17" s="16">
        <f t="shared" si="6"/>
        <v>-11.545741324921135</v>
      </c>
      <c r="R17" s="16">
        <f t="shared" si="6"/>
        <v>56.50573514501753</v>
      </c>
      <c r="S17" s="16">
        <f t="shared" si="6"/>
        <v>5.914101646385111</v>
      </c>
      <c r="T17" s="16">
        <f t="shared" si="6"/>
        <v>-1.367329936261115</v>
      </c>
      <c r="U17" s="16">
        <f t="shared" si="6"/>
        <v>0</v>
      </c>
      <c r="V17" s="16">
        <f t="shared" si="6"/>
        <v>47.25934259014958</v>
      </c>
      <c r="W17" s="16">
        <f t="shared" si="6"/>
        <v>-16.395340423992476</v>
      </c>
      <c r="X17" s="16">
        <f t="shared" si="6"/>
        <v>2.8102310252269347</v>
      </c>
      <c r="Y17" s="16">
        <f t="shared" si="6"/>
        <v>5.2823184152604545</v>
      </c>
      <c r="Z17" s="16">
        <f t="shared" si="6"/>
        <v>-11.749961318273249</v>
      </c>
      <c r="AA17" s="16">
        <f t="shared" si="6"/>
        <v>8.173935220606989</v>
      </c>
      <c r="AB17" s="16">
        <f t="shared" si="6"/>
        <v>0</v>
      </c>
      <c r="AC17" s="16">
        <f t="shared" si="6"/>
        <v>2.514780084837474</v>
      </c>
      <c r="AD17" s="16">
        <f t="shared" si="6"/>
        <v>241.193</v>
      </c>
      <c r="AE17" s="16">
        <f t="shared" si="6"/>
        <v>6.123618482337777</v>
      </c>
      <c r="AF17" s="16">
        <f t="shared" si="6"/>
        <v>21.49726956460625</v>
      </c>
      <c r="AG17" s="16">
        <f t="shared" si="6"/>
        <v>0</v>
      </c>
    </row>
    <row r="18" spans="1:33" ht="12.75">
      <c r="A18" s="70" t="s">
        <v>124</v>
      </c>
      <c r="B18" s="16">
        <f>IF(B162=0,0,(B161-B162)*100/B162)</f>
        <v>2.553726512876988</v>
      </c>
      <c r="C18" s="16">
        <f aca="true" t="shared" si="7" ref="C18:AG18">IF(C162=0,0,(C161-C162)*100/C162)</f>
        <v>0.6688688866959691</v>
      </c>
      <c r="D18" s="16">
        <f t="shared" si="7"/>
        <v>3.183128071308405</v>
      </c>
      <c r="E18" s="16">
        <f t="shared" si="7"/>
        <v>0</v>
      </c>
      <c r="F18" s="16">
        <f t="shared" si="7"/>
        <v>11.870557277309251</v>
      </c>
      <c r="G18" s="16">
        <f t="shared" si="7"/>
        <v>10.114542383010559</v>
      </c>
      <c r="H18" s="16">
        <f t="shared" si="7"/>
        <v>29.560914303668213</v>
      </c>
      <c r="I18" s="16">
        <f t="shared" si="7"/>
        <v>12.60770555826307</v>
      </c>
      <c r="J18" s="16">
        <f t="shared" si="7"/>
        <v>22.674266562927244</v>
      </c>
      <c r="K18" s="16">
        <f t="shared" si="7"/>
        <v>61.18569619818581</v>
      </c>
      <c r="L18" s="16">
        <f t="shared" si="7"/>
        <v>0</v>
      </c>
      <c r="M18" s="16">
        <f t="shared" si="7"/>
        <v>-20.456520938229154</v>
      </c>
      <c r="N18" s="16">
        <f t="shared" si="7"/>
        <v>20.07473495042557</v>
      </c>
      <c r="O18" s="16">
        <f t="shared" si="7"/>
        <v>9.104689343362786</v>
      </c>
      <c r="P18" s="16">
        <f t="shared" si="7"/>
        <v>7.866349730137867</v>
      </c>
      <c r="Q18" s="16">
        <f t="shared" si="7"/>
        <v>14.761848585837733</v>
      </c>
      <c r="R18" s="16">
        <f t="shared" si="7"/>
        <v>20.500883740498512</v>
      </c>
      <c r="S18" s="16">
        <f t="shared" si="7"/>
        <v>15.257694158626853</v>
      </c>
      <c r="T18" s="16">
        <f t="shared" si="7"/>
        <v>9.883343340595019</v>
      </c>
      <c r="U18" s="16">
        <f t="shared" si="7"/>
        <v>0</v>
      </c>
      <c r="V18" s="16">
        <f t="shared" si="7"/>
        <v>-22.022691956865813</v>
      </c>
      <c r="W18" s="16">
        <f t="shared" si="7"/>
        <v>-7.237091167858207</v>
      </c>
      <c r="X18" s="16">
        <f t="shared" si="7"/>
        <v>10.619273426087117</v>
      </c>
      <c r="Y18" s="16">
        <f t="shared" si="7"/>
        <v>3.6361674124769676</v>
      </c>
      <c r="Z18" s="16">
        <f t="shared" si="7"/>
        <v>19.64413529832804</v>
      </c>
      <c r="AA18" s="16">
        <f t="shared" si="7"/>
        <v>9.342238387563258</v>
      </c>
      <c r="AB18" s="16">
        <f t="shared" si="7"/>
        <v>0</v>
      </c>
      <c r="AC18" s="16">
        <f t="shared" si="7"/>
        <v>6.14348249324078</v>
      </c>
      <c r="AD18" s="16">
        <f t="shared" si="7"/>
        <v>83.26100187265918</v>
      </c>
      <c r="AE18" s="16">
        <f t="shared" si="7"/>
        <v>22.938201427208842</v>
      </c>
      <c r="AF18" s="16">
        <f t="shared" si="7"/>
        <v>30.30817605432912</v>
      </c>
      <c r="AG18" s="16">
        <f t="shared" si="7"/>
        <v>0</v>
      </c>
    </row>
    <row r="19" spans="1:33" ht="12.75">
      <c r="A19" s="70" t="s">
        <v>125</v>
      </c>
      <c r="B19" s="16">
        <f>IF(B164=0,0,(B163-B164)*100/B164)</f>
        <v>31.859725631587768</v>
      </c>
      <c r="C19" s="16">
        <f aca="true" t="shared" si="8" ref="C19:AG19">IF(C164=0,0,(C163-C164)*100/C164)</f>
        <v>34.3712659740365</v>
      </c>
      <c r="D19" s="16">
        <f t="shared" si="8"/>
        <v>6.5958778207986235</v>
      </c>
      <c r="E19" s="16">
        <f t="shared" si="8"/>
        <v>-1.2534818941504178</v>
      </c>
      <c r="F19" s="16">
        <f t="shared" si="8"/>
        <v>-2.6196598168329253</v>
      </c>
      <c r="G19" s="16">
        <f t="shared" si="8"/>
        <v>4.104213552768552</v>
      </c>
      <c r="H19" s="16">
        <f t="shared" si="8"/>
        <v>12.944726810673444</v>
      </c>
      <c r="I19" s="16">
        <f t="shared" si="8"/>
        <v>1.628690000783024</v>
      </c>
      <c r="J19" s="16">
        <f t="shared" si="8"/>
        <v>22.13411480779176</v>
      </c>
      <c r="K19" s="16">
        <f t="shared" si="8"/>
        <v>-19.91791931316866</v>
      </c>
      <c r="L19" s="16">
        <f t="shared" si="8"/>
        <v>1.2141098643049668</v>
      </c>
      <c r="M19" s="16">
        <f t="shared" si="8"/>
        <v>15.388719512195122</v>
      </c>
      <c r="N19" s="16">
        <f t="shared" si="8"/>
        <v>8.8759123291258</v>
      </c>
      <c r="O19" s="16">
        <f t="shared" si="8"/>
        <v>2.4424091035248403</v>
      </c>
      <c r="P19" s="16">
        <f t="shared" si="8"/>
        <v>12.548196593293962</v>
      </c>
      <c r="Q19" s="16">
        <f t="shared" si="8"/>
        <v>11.498028909329829</v>
      </c>
      <c r="R19" s="16">
        <f t="shared" si="8"/>
        <v>11.738629661107472</v>
      </c>
      <c r="S19" s="16">
        <f t="shared" si="8"/>
        <v>31.071743880144467</v>
      </c>
      <c r="T19" s="16">
        <f t="shared" si="8"/>
        <v>-12.394551582474124</v>
      </c>
      <c r="U19" s="16">
        <f t="shared" si="8"/>
        <v>16.727161045342864</v>
      </c>
      <c r="V19" s="16">
        <f t="shared" si="8"/>
        <v>15.256286266924565</v>
      </c>
      <c r="W19" s="16">
        <f t="shared" si="8"/>
        <v>3.6190547440477303</v>
      </c>
      <c r="X19" s="16">
        <f t="shared" si="8"/>
        <v>13.466587024389957</v>
      </c>
      <c r="Y19" s="16">
        <f t="shared" si="8"/>
        <v>13.354796258871081</v>
      </c>
      <c r="Z19" s="16">
        <f t="shared" si="8"/>
        <v>-4.042968145373495</v>
      </c>
      <c r="AA19" s="16">
        <f t="shared" si="8"/>
        <v>5.188135918602419</v>
      </c>
      <c r="AB19" s="16">
        <f t="shared" si="8"/>
        <v>7.634533635791761</v>
      </c>
      <c r="AC19" s="16">
        <f t="shared" si="8"/>
        <v>1.2611674692005361</v>
      </c>
      <c r="AD19" s="16">
        <f t="shared" si="8"/>
        <v>16.97716563972454</v>
      </c>
      <c r="AE19" s="16">
        <f t="shared" si="8"/>
        <v>0.33480724759218317</v>
      </c>
      <c r="AF19" s="16">
        <f t="shared" si="8"/>
        <v>8.12951712579868</v>
      </c>
      <c r="AG19" s="16">
        <f t="shared" si="8"/>
        <v>5.367866011099789</v>
      </c>
    </row>
    <row r="20" spans="1:33" ht="12.75">
      <c r="A20" s="70" t="s">
        <v>126</v>
      </c>
      <c r="B20" s="16">
        <f>IF(B166=0,0,(B165-B166)*100/B166)</f>
        <v>11.001332948195433</v>
      </c>
      <c r="C20" s="16">
        <f aca="true" t="shared" si="9" ref="C20:AG20">IF(C166=0,0,(C165-C166)*100/C166)</f>
        <v>2.4418640913957814</v>
      </c>
      <c r="D20" s="16">
        <f t="shared" si="9"/>
        <v>247.43788531167434</v>
      </c>
      <c r="E20" s="16">
        <f t="shared" si="9"/>
        <v>0</v>
      </c>
      <c r="F20" s="16">
        <f t="shared" si="9"/>
        <v>-4.045221692280516</v>
      </c>
      <c r="G20" s="16">
        <f t="shared" si="9"/>
        <v>81.70124860121327</v>
      </c>
      <c r="H20" s="16">
        <f t="shared" si="9"/>
        <v>-12.805345601927922</v>
      </c>
      <c r="I20" s="16">
        <f t="shared" si="9"/>
        <v>124.47885646217986</v>
      </c>
      <c r="J20" s="16">
        <f t="shared" si="9"/>
        <v>0</v>
      </c>
      <c r="K20" s="16">
        <f t="shared" si="9"/>
        <v>-58.56823792407465</v>
      </c>
      <c r="L20" s="16">
        <f t="shared" si="9"/>
        <v>-100</v>
      </c>
      <c r="M20" s="16">
        <f t="shared" si="9"/>
        <v>5.692514567458539</v>
      </c>
      <c r="N20" s="16">
        <f t="shared" si="9"/>
        <v>28.94529201264313</v>
      </c>
      <c r="O20" s="16">
        <f t="shared" si="9"/>
        <v>93.39783916849015</v>
      </c>
      <c r="P20" s="16">
        <f t="shared" si="9"/>
        <v>-60.056428859330914</v>
      </c>
      <c r="Q20" s="16">
        <f t="shared" si="9"/>
        <v>27.761271153597725</v>
      </c>
      <c r="R20" s="16">
        <f t="shared" si="9"/>
        <v>-18.169251852940757</v>
      </c>
      <c r="S20" s="16">
        <f t="shared" si="9"/>
        <v>-44.14164207602847</v>
      </c>
      <c r="T20" s="16">
        <f t="shared" si="9"/>
        <v>42.922125381897054</v>
      </c>
      <c r="U20" s="16">
        <f t="shared" si="9"/>
        <v>0</v>
      </c>
      <c r="V20" s="16">
        <f t="shared" si="9"/>
        <v>-28.571428571428573</v>
      </c>
      <c r="W20" s="16">
        <f t="shared" si="9"/>
        <v>9.5061505065123</v>
      </c>
      <c r="X20" s="16">
        <f t="shared" si="9"/>
        <v>14.7803520540872</v>
      </c>
      <c r="Y20" s="16">
        <f t="shared" si="9"/>
        <v>-13.582455781617421</v>
      </c>
      <c r="Z20" s="16">
        <f t="shared" si="9"/>
        <v>0</v>
      </c>
      <c r="AA20" s="16">
        <f t="shared" si="9"/>
        <v>62.01708529899273</v>
      </c>
      <c r="AB20" s="16">
        <f t="shared" si="9"/>
        <v>0</v>
      </c>
      <c r="AC20" s="16">
        <f t="shared" si="9"/>
        <v>-27.720299134911798</v>
      </c>
      <c r="AD20" s="16">
        <f t="shared" si="9"/>
        <v>0</v>
      </c>
      <c r="AE20" s="16">
        <f t="shared" si="9"/>
        <v>-37.45681338897115</v>
      </c>
      <c r="AF20" s="16">
        <f t="shared" si="9"/>
        <v>-100</v>
      </c>
      <c r="AG20" s="16">
        <f t="shared" si="9"/>
        <v>0</v>
      </c>
    </row>
    <row r="21" spans="1:33" ht="12.75">
      <c r="A21" s="70" t="s">
        <v>127</v>
      </c>
      <c r="B21" s="16">
        <f>IF((B142+B143)=0,0,B141*100/(B142+B143))</f>
        <v>85.0043887810202</v>
      </c>
      <c r="C21" s="16">
        <f aca="true" t="shared" si="10" ref="C21:AG21">IF((C142+C143)=0,0,C141*100/(C142+C143))</f>
        <v>75.394981158627</v>
      </c>
      <c r="D21" s="16">
        <f t="shared" si="10"/>
        <v>95.0310905102977</v>
      </c>
      <c r="E21" s="16">
        <f t="shared" si="10"/>
        <v>100</v>
      </c>
      <c r="F21" s="16">
        <f t="shared" si="10"/>
        <v>70.53182128732384</v>
      </c>
      <c r="G21" s="16">
        <f t="shared" si="10"/>
        <v>94.14453101675329</v>
      </c>
      <c r="H21" s="16">
        <f t="shared" si="10"/>
        <v>94.47598321749449</v>
      </c>
      <c r="I21" s="16">
        <f t="shared" si="10"/>
        <v>73.9134700060686</v>
      </c>
      <c r="J21" s="16">
        <f t="shared" si="10"/>
        <v>96.41678542672346</v>
      </c>
      <c r="K21" s="16">
        <f t="shared" si="10"/>
        <v>67.71164027371813</v>
      </c>
      <c r="L21" s="16">
        <f t="shared" si="10"/>
        <v>104.59233448321797</v>
      </c>
      <c r="M21" s="16">
        <f t="shared" si="10"/>
        <v>46.73505102616674</v>
      </c>
      <c r="N21" s="16">
        <f t="shared" si="10"/>
        <v>86.25190244192291</v>
      </c>
      <c r="O21" s="16">
        <f t="shared" si="10"/>
        <v>92.27913765490774</v>
      </c>
      <c r="P21" s="16">
        <f t="shared" si="10"/>
        <v>92.63614250127225</v>
      </c>
      <c r="Q21" s="16">
        <f t="shared" si="10"/>
        <v>68.621757887365</v>
      </c>
      <c r="R21" s="16">
        <f t="shared" si="10"/>
        <v>75.18959126278605</v>
      </c>
      <c r="S21" s="16">
        <f t="shared" si="10"/>
        <v>74.02462236792334</v>
      </c>
      <c r="T21" s="16">
        <f t="shared" si="10"/>
        <v>110.46560100107492</v>
      </c>
      <c r="U21" s="16">
        <f t="shared" si="10"/>
        <v>53.41822512770293</v>
      </c>
      <c r="V21" s="16">
        <f t="shared" si="10"/>
        <v>54.673710148820966</v>
      </c>
      <c r="W21" s="16">
        <f t="shared" si="10"/>
        <v>93.60975223101865</v>
      </c>
      <c r="X21" s="16">
        <f t="shared" si="10"/>
        <v>99.15040548315298</v>
      </c>
      <c r="Y21" s="16">
        <f t="shared" si="10"/>
        <v>70.6611571968895</v>
      </c>
      <c r="Z21" s="16">
        <f t="shared" si="10"/>
        <v>100.21436533569612</v>
      </c>
      <c r="AA21" s="16">
        <f t="shared" si="10"/>
        <v>99.65770731987739</v>
      </c>
      <c r="AB21" s="16">
        <f t="shared" si="10"/>
        <v>100</v>
      </c>
      <c r="AC21" s="16">
        <f t="shared" si="10"/>
        <v>86.1293568180417</v>
      </c>
      <c r="AD21" s="16">
        <f t="shared" si="10"/>
        <v>47.892695556337735</v>
      </c>
      <c r="AE21" s="16">
        <f t="shared" si="10"/>
        <v>54.55627128977755</v>
      </c>
      <c r="AF21" s="16">
        <f t="shared" si="10"/>
        <v>68.22070743931295</v>
      </c>
      <c r="AG21" s="16">
        <f t="shared" si="10"/>
        <v>99.9999219481736</v>
      </c>
    </row>
    <row r="22" spans="1:33" ht="12.75">
      <c r="A22" s="70" t="s">
        <v>128</v>
      </c>
      <c r="B22" s="16">
        <f>IF(+B183=0,0,+B192*100/B183)</f>
        <v>84.52804525706166</v>
      </c>
      <c r="C22" s="16">
        <f aca="true" t="shared" si="11" ref="C22:AG22">IF(+C183=0,0,+C192*100/C183)</f>
        <v>71.67086777896944</v>
      </c>
      <c r="D22" s="16">
        <f t="shared" si="11"/>
        <v>94.81455250812097</v>
      </c>
      <c r="E22" s="16">
        <f t="shared" si="11"/>
        <v>0</v>
      </c>
      <c r="F22" s="16">
        <f t="shared" si="11"/>
        <v>64.09786228980497</v>
      </c>
      <c r="G22" s="16">
        <f t="shared" si="11"/>
        <v>92.97764772967966</v>
      </c>
      <c r="H22" s="16">
        <f t="shared" si="11"/>
        <v>92.88889489570663</v>
      </c>
      <c r="I22" s="16">
        <f t="shared" si="11"/>
        <v>81.69339308489934</v>
      </c>
      <c r="J22" s="16">
        <f t="shared" si="11"/>
        <v>93.57982673267327</v>
      </c>
      <c r="K22" s="16">
        <f t="shared" si="11"/>
        <v>58.36425375513848</v>
      </c>
      <c r="L22" s="16">
        <f t="shared" si="11"/>
        <v>0</v>
      </c>
      <c r="M22" s="16">
        <f t="shared" si="11"/>
        <v>62.05848897126285</v>
      </c>
      <c r="N22" s="16">
        <f t="shared" si="11"/>
        <v>82.70101606141107</v>
      </c>
      <c r="O22" s="16">
        <f t="shared" si="11"/>
        <v>90.71857408335381</v>
      </c>
      <c r="P22" s="16">
        <f t="shared" si="11"/>
        <v>84.52984116305107</v>
      </c>
      <c r="Q22" s="16">
        <f t="shared" si="11"/>
        <v>51.616146184968535</v>
      </c>
      <c r="R22" s="16">
        <f t="shared" si="11"/>
        <v>69.13138848414798</v>
      </c>
      <c r="S22" s="16">
        <f t="shared" si="11"/>
        <v>68.52157510021222</v>
      </c>
      <c r="T22" s="16">
        <f t="shared" si="11"/>
        <v>83.59789779299788</v>
      </c>
      <c r="U22" s="16">
        <f t="shared" si="11"/>
        <v>0</v>
      </c>
      <c r="V22" s="16">
        <f t="shared" si="11"/>
        <v>20.04924055357546</v>
      </c>
      <c r="W22" s="16">
        <f t="shared" si="11"/>
        <v>92.84246310044179</v>
      </c>
      <c r="X22" s="16">
        <f t="shared" si="11"/>
        <v>97.17765092406782</v>
      </c>
      <c r="Y22" s="16">
        <f t="shared" si="11"/>
        <v>61.69389309541202</v>
      </c>
      <c r="Z22" s="16">
        <f t="shared" si="11"/>
        <v>99.43563578679235</v>
      </c>
      <c r="AA22" s="16">
        <f t="shared" si="11"/>
        <v>98.8642243534829</v>
      </c>
      <c r="AB22" s="16">
        <f t="shared" si="11"/>
        <v>0</v>
      </c>
      <c r="AC22" s="16">
        <f t="shared" si="11"/>
        <v>83.82825018661089</v>
      </c>
      <c r="AD22" s="16">
        <f t="shared" si="11"/>
        <v>47.50758958795857</v>
      </c>
      <c r="AE22" s="16">
        <f t="shared" si="11"/>
        <v>54.48142137078641</v>
      </c>
      <c r="AF22" s="16">
        <f t="shared" si="11"/>
        <v>66.67648018864384</v>
      </c>
      <c r="AG22" s="16">
        <f t="shared" si="11"/>
        <v>0</v>
      </c>
    </row>
    <row r="23" spans="1:33" ht="12.75">
      <c r="A23" s="70" t="s">
        <v>129</v>
      </c>
      <c r="B23" s="16">
        <f>IF(+B183=0,0,+(B184+B192)*100/B183)</f>
        <v>84.52804525706166</v>
      </c>
      <c r="C23" s="16">
        <f aca="true" t="shared" si="12" ref="C23:AG23">IF(+C183=0,0,+(C184+C192)*100/C183)</f>
        <v>71.67086777896944</v>
      </c>
      <c r="D23" s="16">
        <f t="shared" si="12"/>
        <v>94.81455250812097</v>
      </c>
      <c r="E23" s="16">
        <f t="shared" si="12"/>
        <v>0</v>
      </c>
      <c r="F23" s="16">
        <f t="shared" si="12"/>
        <v>64.12538278483585</v>
      </c>
      <c r="G23" s="16">
        <f t="shared" si="12"/>
        <v>92.97764772967966</v>
      </c>
      <c r="H23" s="16">
        <f t="shared" si="12"/>
        <v>92.88889489570663</v>
      </c>
      <c r="I23" s="16">
        <f t="shared" si="12"/>
        <v>81.69339308489934</v>
      </c>
      <c r="J23" s="16">
        <f t="shared" si="12"/>
        <v>93.57982673267327</v>
      </c>
      <c r="K23" s="16">
        <f t="shared" si="12"/>
        <v>58.36425375513848</v>
      </c>
      <c r="L23" s="16">
        <f t="shared" si="12"/>
        <v>0</v>
      </c>
      <c r="M23" s="16">
        <f t="shared" si="12"/>
        <v>62.05848897126285</v>
      </c>
      <c r="N23" s="16">
        <f t="shared" si="12"/>
        <v>82.70101606141107</v>
      </c>
      <c r="O23" s="16">
        <f t="shared" si="12"/>
        <v>90.71857408335381</v>
      </c>
      <c r="P23" s="16">
        <f t="shared" si="12"/>
        <v>84.5628159182543</v>
      </c>
      <c r="Q23" s="16">
        <f t="shared" si="12"/>
        <v>51.616146184968535</v>
      </c>
      <c r="R23" s="16">
        <f t="shared" si="12"/>
        <v>69.13138848414798</v>
      </c>
      <c r="S23" s="16">
        <f t="shared" si="12"/>
        <v>68.52157510021222</v>
      </c>
      <c r="T23" s="16">
        <f t="shared" si="12"/>
        <v>110.14908321653226</v>
      </c>
      <c r="U23" s="16">
        <f t="shared" si="12"/>
        <v>0</v>
      </c>
      <c r="V23" s="16">
        <f t="shared" si="12"/>
        <v>20.04924055357546</v>
      </c>
      <c r="W23" s="16">
        <f t="shared" si="12"/>
        <v>92.84246310044179</v>
      </c>
      <c r="X23" s="16">
        <f t="shared" si="12"/>
        <v>97.17906173216505</v>
      </c>
      <c r="Y23" s="16">
        <f t="shared" si="12"/>
        <v>61.69389309541202</v>
      </c>
      <c r="Z23" s="16">
        <f t="shared" si="12"/>
        <v>99.79789659932429</v>
      </c>
      <c r="AA23" s="16">
        <f t="shared" si="12"/>
        <v>98.8642243534829</v>
      </c>
      <c r="AB23" s="16">
        <f t="shared" si="12"/>
        <v>0</v>
      </c>
      <c r="AC23" s="16">
        <f t="shared" si="12"/>
        <v>83.82825018661089</v>
      </c>
      <c r="AD23" s="16">
        <f t="shared" si="12"/>
        <v>47.50758958795857</v>
      </c>
      <c r="AE23" s="16">
        <f t="shared" si="12"/>
        <v>54.48142137078641</v>
      </c>
      <c r="AF23" s="16">
        <f t="shared" si="12"/>
        <v>66.67648018864384</v>
      </c>
      <c r="AG23" s="16">
        <f t="shared" si="12"/>
        <v>0</v>
      </c>
    </row>
    <row r="24" spans="1:33" ht="12.75">
      <c r="A24" s="70" t="s">
        <v>130</v>
      </c>
      <c r="B24" s="16">
        <f>IF(+B5=0,0,+B182*100/B5)</f>
        <v>2.8193474454096905</v>
      </c>
      <c r="C24" s="16">
        <f aca="true" t="shared" si="13" ref="C24:AG24">IF(+C5=0,0,+C182*100/C5)</f>
        <v>10.330131332767097</v>
      </c>
      <c r="D24" s="16">
        <f t="shared" si="13"/>
        <v>4.182878474590149</v>
      </c>
      <c r="E24" s="16">
        <f t="shared" si="13"/>
        <v>1.568477551100968</v>
      </c>
      <c r="F24" s="16">
        <f t="shared" si="13"/>
        <v>26.54951151286322</v>
      </c>
      <c r="G24" s="16">
        <f t="shared" si="13"/>
        <v>35.272610117551466</v>
      </c>
      <c r="H24" s="16">
        <f t="shared" si="13"/>
        <v>90.94126288143515</v>
      </c>
      <c r="I24" s="16">
        <f t="shared" si="13"/>
        <v>23.596212849304848</v>
      </c>
      <c r="J24" s="16">
        <f t="shared" si="13"/>
        <v>15.85862312632494</v>
      </c>
      <c r="K24" s="16">
        <f t="shared" si="13"/>
        <v>11.754411700755833</v>
      </c>
      <c r="L24" s="16">
        <f t="shared" si="13"/>
        <v>0.7387795458141232</v>
      </c>
      <c r="M24" s="16">
        <f t="shared" si="13"/>
        <v>18.178506256471117</v>
      </c>
      <c r="N24" s="16">
        <f t="shared" si="13"/>
        <v>24.30054445766334</v>
      </c>
      <c r="O24" s="16">
        <f t="shared" si="13"/>
        <v>14.525679042642818</v>
      </c>
      <c r="P24" s="16">
        <f t="shared" si="13"/>
        <v>10.60006170959212</v>
      </c>
      <c r="Q24" s="16">
        <f t="shared" si="13"/>
        <v>25.346143198593204</v>
      </c>
      <c r="R24" s="16">
        <f t="shared" si="13"/>
        <v>7.464684350803968</v>
      </c>
      <c r="S24" s="16">
        <f t="shared" si="13"/>
        <v>8.372725943222235</v>
      </c>
      <c r="T24" s="16">
        <f t="shared" si="13"/>
        <v>35.25102145800726</v>
      </c>
      <c r="U24" s="16">
        <f t="shared" si="13"/>
        <v>0</v>
      </c>
      <c r="V24" s="16">
        <f t="shared" si="13"/>
        <v>18.4767848083019</v>
      </c>
      <c r="W24" s="16">
        <f t="shared" si="13"/>
        <v>24.547391342970464</v>
      </c>
      <c r="X24" s="16">
        <f t="shared" si="13"/>
        <v>8.330225974488618</v>
      </c>
      <c r="Y24" s="16">
        <f t="shared" si="13"/>
        <v>72.28773013149778</v>
      </c>
      <c r="Z24" s="16">
        <f t="shared" si="13"/>
        <v>15.292346658383313</v>
      </c>
      <c r="AA24" s="16">
        <f t="shared" si="13"/>
        <v>79.433209076303</v>
      </c>
      <c r="AB24" s="16">
        <f t="shared" si="13"/>
        <v>0.11877698531998593</v>
      </c>
      <c r="AC24" s="16">
        <f t="shared" si="13"/>
        <v>34.60611713797721</v>
      </c>
      <c r="AD24" s="16">
        <f t="shared" si="13"/>
        <v>106.18878238845477</v>
      </c>
      <c r="AE24" s="16">
        <f t="shared" si="13"/>
        <v>88.07486677138331</v>
      </c>
      <c r="AF24" s="16">
        <f t="shared" si="13"/>
        <v>11.700305751707068</v>
      </c>
      <c r="AG24" s="16">
        <f t="shared" si="13"/>
        <v>9.884567790833223</v>
      </c>
    </row>
    <row r="25" spans="1:33" ht="12.75">
      <c r="A25" s="70" t="s">
        <v>131</v>
      </c>
      <c r="B25" s="16">
        <f>IF(+B142=0,0,+B190*100/B142)</f>
        <v>18.552035498986086</v>
      </c>
      <c r="C25" s="16">
        <f aca="true" t="shared" si="14" ref="C25:AG25">IF(+C142=0,0,+C190*100/C142)</f>
        <v>20.73498673012905</v>
      </c>
      <c r="D25" s="16">
        <f t="shared" si="14"/>
        <v>4.519053053995146</v>
      </c>
      <c r="E25" s="16">
        <f t="shared" si="14"/>
        <v>1511.764705882353</v>
      </c>
      <c r="F25" s="16">
        <f t="shared" si="14"/>
        <v>43.22017806852303</v>
      </c>
      <c r="G25" s="16">
        <f t="shared" si="14"/>
        <v>50.816755284273974</v>
      </c>
      <c r="H25" s="16">
        <f t="shared" si="14"/>
        <v>195.57246793030825</v>
      </c>
      <c r="I25" s="16">
        <f t="shared" si="14"/>
        <v>40.58828885364737</v>
      </c>
      <c r="J25" s="16">
        <f t="shared" si="14"/>
        <v>30.810351111651077</v>
      </c>
      <c r="K25" s="16">
        <f t="shared" si="14"/>
        <v>21.276385512091103</v>
      </c>
      <c r="L25" s="16">
        <f t="shared" si="14"/>
        <v>95.75526315789473</v>
      </c>
      <c r="M25" s="16">
        <f t="shared" si="14"/>
        <v>80.14961768947957</v>
      </c>
      <c r="N25" s="16">
        <f t="shared" si="14"/>
        <v>41.96909197659597</v>
      </c>
      <c r="O25" s="16">
        <f t="shared" si="14"/>
        <v>22.56668543108459</v>
      </c>
      <c r="P25" s="16">
        <f t="shared" si="14"/>
        <v>24.699168627022356</v>
      </c>
      <c r="Q25" s="16">
        <f t="shared" si="14"/>
        <v>65.26131380998874</v>
      </c>
      <c r="R25" s="16">
        <f t="shared" si="14"/>
        <v>16.652972163855868</v>
      </c>
      <c r="S25" s="16">
        <f t="shared" si="14"/>
        <v>14.492725266296734</v>
      </c>
      <c r="T25" s="16">
        <f t="shared" si="14"/>
        <v>58.41329347800088</v>
      </c>
      <c r="U25" s="16">
        <f t="shared" si="14"/>
        <v>0</v>
      </c>
      <c r="V25" s="16">
        <f t="shared" si="14"/>
        <v>76.3955211965135</v>
      </c>
      <c r="W25" s="16">
        <f t="shared" si="14"/>
        <v>36.77657426890754</v>
      </c>
      <c r="X25" s="16">
        <f t="shared" si="14"/>
        <v>11.197643621796706</v>
      </c>
      <c r="Y25" s="16">
        <f t="shared" si="14"/>
        <v>225.64453750649284</v>
      </c>
      <c r="Z25" s="16">
        <f t="shared" si="14"/>
        <v>24.500233517850717</v>
      </c>
      <c r="AA25" s="16">
        <f t="shared" si="14"/>
        <v>120.13177490864545</v>
      </c>
      <c r="AB25" s="16">
        <f t="shared" si="14"/>
        <v>10.912941176470587</v>
      </c>
      <c r="AC25" s="16">
        <f t="shared" si="14"/>
        <v>41.379742985970154</v>
      </c>
      <c r="AD25" s="16">
        <f t="shared" si="14"/>
        <v>219.16737130573864</v>
      </c>
      <c r="AE25" s="16">
        <f t="shared" si="14"/>
        <v>185.9571628449431</v>
      </c>
      <c r="AF25" s="16">
        <f t="shared" si="14"/>
        <v>20.017148343680766</v>
      </c>
      <c r="AG25" s="16">
        <f t="shared" si="14"/>
        <v>270.5223880597015</v>
      </c>
    </row>
    <row r="26" spans="1:33" ht="12.75">
      <c r="A26" s="67" t="s">
        <v>132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69" t="s">
        <v>133</v>
      </c>
      <c r="B27" s="14">
        <f>IF(B167=0,0,(B6-B167)*100/B167)</f>
        <v>49.76660437652496</v>
      </c>
      <c r="C27" s="14">
        <f aca="true" t="shared" si="15" ref="C27:AG27">IF(C167=0,0,(C6-C167)*100/C167)</f>
        <v>8.66845960222221</v>
      </c>
      <c r="D27" s="14">
        <f t="shared" si="15"/>
        <v>27.14303472315984</v>
      </c>
      <c r="E27" s="14">
        <f t="shared" si="15"/>
        <v>0.6797697684534226</v>
      </c>
      <c r="F27" s="14">
        <f t="shared" si="15"/>
        <v>-19.756916282346534</v>
      </c>
      <c r="G27" s="14">
        <f t="shared" si="15"/>
        <v>37.30093844054778</v>
      </c>
      <c r="H27" s="14">
        <f t="shared" si="15"/>
        <v>45.27462947051874</v>
      </c>
      <c r="I27" s="14">
        <f t="shared" si="15"/>
        <v>7.735794369615062</v>
      </c>
      <c r="J27" s="14">
        <f t="shared" si="15"/>
        <v>-9.726791272857419</v>
      </c>
      <c r="K27" s="14">
        <f t="shared" si="15"/>
        <v>14.715790028087737</v>
      </c>
      <c r="L27" s="14">
        <f t="shared" si="15"/>
        <v>7.248018129137187</v>
      </c>
      <c r="M27" s="14">
        <f t="shared" si="15"/>
        <v>36.500994314938694</v>
      </c>
      <c r="N27" s="14">
        <f t="shared" si="15"/>
        <v>7.323335929116064</v>
      </c>
      <c r="O27" s="14">
        <f t="shared" si="15"/>
        <v>9.534900451234527</v>
      </c>
      <c r="P27" s="14">
        <f t="shared" si="15"/>
        <v>9.997861432941084</v>
      </c>
      <c r="Q27" s="14">
        <f t="shared" si="15"/>
        <v>27.019942928119676</v>
      </c>
      <c r="R27" s="14">
        <f t="shared" si="15"/>
        <v>16.42192456566891</v>
      </c>
      <c r="S27" s="14">
        <f t="shared" si="15"/>
        <v>6.720797856640102</v>
      </c>
      <c r="T27" s="14">
        <f t="shared" si="15"/>
        <v>11.452523779186537</v>
      </c>
      <c r="U27" s="14">
        <f t="shared" si="15"/>
        <v>10.538411097536121</v>
      </c>
      <c r="V27" s="14">
        <f t="shared" si="15"/>
        <v>36.6882431366986</v>
      </c>
      <c r="W27" s="14">
        <f t="shared" si="15"/>
        <v>-3.5872342903376206</v>
      </c>
      <c r="X27" s="14">
        <f t="shared" si="15"/>
        <v>-3.434788145898089</v>
      </c>
      <c r="Y27" s="14">
        <f t="shared" si="15"/>
        <v>-1.2111257523416077</v>
      </c>
      <c r="Z27" s="14">
        <f t="shared" si="15"/>
        <v>5.466626341584465</v>
      </c>
      <c r="AA27" s="14">
        <f t="shared" si="15"/>
        <v>1.6927918932412191</v>
      </c>
      <c r="AB27" s="14">
        <f t="shared" si="15"/>
        <v>6.690799864743264</v>
      </c>
      <c r="AC27" s="14">
        <f t="shared" si="15"/>
        <v>6.477970395122877</v>
      </c>
      <c r="AD27" s="14">
        <f t="shared" si="15"/>
        <v>48.80790464487657</v>
      </c>
      <c r="AE27" s="14">
        <f t="shared" si="15"/>
        <v>-27.38799379589289</v>
      </c>
      <c r="AF27" s="14">
        <f t="shared" si="15"/>
        <v>9.249089672921077</v>
      </c>
      <c r="AG27" s="14">
        <f t="shared" si="15"/>
        <v>16.942636836281416</v>
      </c>
    </row>
    <row r="28" spans="1:33" ht="12.75">
      <c r="A28" s="70" t="s">
        <v>134</v>
      </c>
      <c r="B28" s="16">
        <f>IF(B169=0,0,(B168-B169)*100/B169)</f>
        <v>8.783435091393871</v>
      </c>
      <c r="C28" s="16">
        <f aca="true" t="shared" si="16" ref="C28:AG28">IF(C169=0,0,(C168-C169)*100/C169)</f>
        <v>10.777334738310678</v>
      </c>
      <c r="D28" s="16">
        <f t="shared" si="16"/>
        <v>32.05814214927872</v>
      </c>
      <c r="E28" s="16">
        <f t="shared" si="16"/>
        <v>-3.3289019833285427</v>
      </c>
      <c r="F28" s="16">
        <f t="shared" si="16"/>
        <v>2.0010360104578293</v>
      </c>
      <c r="G28" s="16">
        <f t="shared" si="16"/>
        <v>-1.4132397357867685</v>
      </c>
      <c r="H28" s="16">
        <f t="shared" si="16"/>
        <v>5.174188613993083</v>
      </c>
      <c r="I28" s="16">
        <f t="shared" si="16"/>
        <v>13.145180648147958</v>
      </c>
      <c r="J28" s="16">
        <f t="shared" si="16"/>
        <v>-4.434452199437006</v>
      </c>
      <c r="K28" s="16">
        <f t="shared" si="16"/>
        <v>2.273507954388615</v>
      </c>
      <c r="L28" s="16">
        <f t="shared" si="16"/>
        <v>-6.24171714782716</v>
      </c>
      <c r="M28" s="16">
        <f t="shared" si="16"/>
        <v>-10.527889717028803</v>
      </c>
      <c r="N28" s="16">
        <f t="shared" si="16"/>
        <v>4.022582654242793</v>
      </c>
      <c r="O28" s="16">
        <f t="shared" si="16"/>
        <v>6.071904587895042</v>
      </c>
      <c r="P28" s="16">
        <f t="shared" si="16"/>
        <v>9.771696089418896</v>
      </c>
      <c r="Q28" s="16">
        <f t="shared" si="16"/>
        <v>7.366314111514474</v>
      </c>
      <c r="R28" s="16">
        <f t="shared" si="16"/>
        <v>3.0567858011229654</v>
      </c>
      <c r="S28" s="16">
        <f t="shared" si="16"/>
        <v>6.5421540110226575</v>
      </c>
      <c r="T28" s="16">
        <f t="shared" si="16"/>
        <v>10.993607964965955</v>
      </c>
      <c r="U28" s="16">
        <f t="shared" si="16"/>
        <v>9.255866881087345</v>
      </c>
      <c r="V28" s="16">
        <f t="shared" si="16"/>
        <v>18.807244601254485</v>
      </c>
      <c r="W28" s="16">
        <f t="shared" si="16"/>
        <v>-2.1327732191239948</v>
      </c>
      <c r="X28" s="16">
        <f t="shared" si="16"/>
        <v>-18.465914179563768</v>
      </c>
      <c r="Y28" s="16">
        <f t="shared" si="16"/>
        <v>2.969554389869125</v>
      </c>
      <c r="Z28" s="16">
        <f t="shared" si="16"/>
        <v>10.46146914585752</v>
      </c>
      <c r="AA28" s="16">
        <f t="shared" si="16"/>
        <v>10.604135968700778</v>
      </c>
      <c r="AB28" s="16">
        <f t="shared" si="16"/>
        <v>3.6237690302196484</v>
      </c>
      <c r="AC28" s="16">
        <f t="shared" si="16"/>
        <v>9.062874206069367</v>
      </c>
      <c r="AD28" s="16">
        <f t="shared" si="16"/>
        <v>9.95009770031349</v>
      </c>
      <c r="AE28" s="16">
        <f t="shared" si="16"/>
        <v>9.433322566605248</v>
      </c>
      <c r="AF28" s="16">
        <f t="shared" si="16"/>
        <v>20.504309380824186</v>
      </c>
      <c r="AG28" s="16">
        <f t="shared" si="16"/>
        <v>5.813017271035543</v>
      </c>
    </row>
    <row r="29" spans="1:33" ht="12.75">
      <c r="A29" s="70" t="s">
        <v>135</v>
      </c>
      <c r="B29" s="16">
        <f>IF(B168=0,0,B170*100/B168)</f>
        <v>1.28488668490349</v>
      </c>
      <c r="C29" s="16">
        <f aca="true" t="shared" si="17" ref="C29:AG29">IF(C168=0,0,C170*100/C168)</f>
        <v>2.072900912650452</v>
      </c>
      <c r="D29" s="16">
        <f t="shared" si="17"/>
        <v>10.441226431496865</v>
      </c>
      <c r="E29" s="16">
        <f t="shared" si="17"/>
        <v>0</v>
      </c>
      <c r="F29" s="16">
        <f t="shared" si="17"/>
        <v>3.3830285544889116</v>
      </c>
      <c r="G29" s="16">
        <f t="shared" si="17"/>
        <v>5.138043035030986</v>
      </c>
      <c r="H29" s="16">
        <f t="shared" si="17"/>
        <v>2.548275131812077</v>
      </c>
      <c r="I29" s="16">
        <f t="shared" si="17"/>
        <v>1.7058310620349897</v>
      </c>
      <c r="J29" s="16">
        <f t="shared" si="17"/>
        <v>0.8784222240407745</v>
      </c>
      <c r="K29" s="16">
        <f t="shared" si="17"/>
        <v>4.649964215753277</v>
      </c>
      <c r="L29" s="16">
        <f t="shared" si="17"/>
        <v>0.6304087806067404</v>
      </c>
      <c r="M29" s="16">
        <f t="shared" si="17"/>
        <v>7.620775794975929</v>
      </c>
      <c r="N29" s="16">
        <f t="shared" si="17"/>
        <v>2.584816343842657</v>
      </c>
      <c r="O29" s="16">
        <f t="shared" si="17"/>
        <v>3.0031972842169963</v>
      </c>
      <c r="P29" s="16">
        <f t="shared" si="17"/>
        <v>1.7771315864050856</v>
      </c>
      <c r="Q29" s="16">
        <f t="shared" si="17"/>
        <v>2.5602844023518636</v>
      </c>
      <c r="R29" s="16">
        <f t="shared" si="17"/>
        <v>5.045626178126063</v>
      </c>
      <c r="S29" s="16">
        <f t="shared" si="17"/>
        <v>4.185005647451728</v>
      </c>
      <c r="T29" s="16">
        <f t="shared" si="17"/>
        <v>4.955700390349918</v>
      </c>
      <c r="U29" s="16">
        <f t="shared" si="17"/>
        <v>0</v>
      </c>
      <c r="V29" s="16">
        <f t="shared" si="17"/>
        <v>0</v>
      </c>
      <c r="W29" s="16">
        <f t="shared" si="17"/>
        <v>6.901192657213827</v>
      </c>
      <c r="X29" s="16">
        <f t="shared" si="17"/>
        <v>5.692831563815484</v>
      </c>
      <c r="Y29" s="16">
        <f t="shared" si="17"/>
        <v>0.5348460108254615</v>
      </c>
      <c r="Z29" s="16">
        <f t="shared" si="17"/>
        <v>9.24792921686747</v>
      </c>
      <c r="AA29" s="16">
        <f t="shared" si="17"/>
        <v>1.9156560088202867</v>
      </c>
      <c r="AB29" s="16">
        <f t="shared" si="17"/>
        <v>0</v>
      </c>
      <c r="AC29" s="16">
        <f t="shared" si="17"/>
        <v>2.95270671120593</v>
      </c>
      <c r="AD29" s="16">
        <f t="shared" si="17"/>
        <v>3.0468037686151352</v>
      </c>
      <c r="AE29" s="16">
        <f t="shared" si="17"/>
        <v>4.939102085815199</v>
      </c>
      <c r="AF29" s="16">
        <f t="shared" si="17"/>
        <v>4.188485778110907</v>
      </c>
      <c r="AG29" s="16">
        <f t="shared" si="17"/>
        <v>0.1355363198240113</v>
      </c>
    </row>
    <row r="30" spans="1:33" ht="12.75">
      <c r="A30" s="70" t="s">
        <v>136</v>
      </c>
      <c r="B30" s="16">
        <f>IF(B172=0,0,(B171-B172)*100/B172)</f>
        <v>-12.170042079445587</v>
      </c>
      <c r="C30" s="16">
        <f aca="true" t="shared" si="18" ref="C30:AG30">IF(C172=0,0,(C171-C172)*100/C172)</f>
        <v>14.240000776753735</v>
      </c>
      <c r="D30" s="16">
        <f t="shared" si="18"/>
        <v>12.199999929422987</v>
      </c>
      <c r="E30" s="16">
        <f t="shared" si="18"/>
        <v>0</v>
      </c>
      <c r="F30" s="16">
        <f t="shared" si="18"/>
        <v>14.373383224550393</v>
      </c>
      <c r="G30" s="16">
        <f t="shared" si="18"/>
        <v>55.78293689315204</v>
      </c>
      <c r="H30" s="16">
        <f t="shared" si="18"/>
        <v>22.70713336287107</v>
      </c>
      <c r="I30" s="16">
        <f t="shared" si="18"/>
        <v>11.179313984168866</v>
      </c>
      <c r="J30" s="16">
        <f t="shared" si="18"/>
        <v>11.985294117647058</v>
      </c>
      <c r="K30" s="16">
        <f t="shared" si="18"/>
        <v>62.97431899681493</v>
      </c>
      <c r="L30" s="16">
        <f t="shared" si="18"/>
        <v>0</v>
      </c>
      <c r="M30" s="16">
        <f t="shared" si="18"/>
        <v>48.42410317225022</v>
      </c>
      <c r="N30" s="16">
        <f t="shared" si="18"/>
        <v>14.24</v>
      </c>
      <c r="O30" s="16">
        <f t="shared" si="18"/>
        <v>11.999998938734091</v>
      </c>
      <c r="P30" s="16">
        <f t="shared" si="18"/>
        <v>13.508625214993952</v>
      </c>
      <c r="Q30" s="16">
        <f t="shared" si="18"/>
        <v>5.899759570926577</v>
      </c>
      <c r="R30" s="16">
        <f t="shared" si="18"/>
        <v>57.914331597979505</v>
      </c>
      <c r="S30" s="16">
        <f t="shared" si="18"/>
        <v>16.734678104954014</v>
      </c>
      <c r="T30" s="16">
        <f t="shared" si="18"/>
        <v>2.943887898715506</v>
      </c>
      <c r="U30" s="16">
        <f t="shared" si="18"/>
        <v>0</v>
      </c>
      <c r="V30" s="16">
        <f t="shared" si="18"/>
        <v>0</v>
      </c>
      <c r="W30" s="16">
        <f t="shared" si="18"/>
        <v>15</v>
      </c>
      <c r="X30" s="16">
        <f t="shared" si="18"/>
        <v>16.96654825523752</v>
      </c>
      <c r="Y30" s="16">
        <f t="shared" si="18"/>
        <v>0</v>
      </c>
      <c r="Z30" s="16">
        <f t="shared" si="18"/>
        <v>21.875</v>
      </c>
      <c r="AA30" s="16">
        <f t="shared" si="18"/>
        <v>14.278988431530804</v>
      </c>
      <c r="AB30" s="16">
        <f t="shared" si="18"/>
        <v>0</v>
      </c>
      <c r="AC30" s="16">
        <f t="shared" si="18"/>
        <v>9.116022099447514</v>
      </c>
      <c r="AD30" s="16">
        <f t="shared" si="18"/>
        <v>47.38285714285714</v>
      </c>
      <c r="AE30" s="16">
        <f t="shared" si="18"/>
        <v>-82.11020019369374</v>
      </c>
      <c r="AF30" s="16">
        <f t="shared" si="18"/>
        <v>74.51196692224828</v>
      </c>
      <c r="AG30" s="16">
        <f t="shared" si="18"/>
        <v>0</v>
      </c>
    </row>
    <row r="31" spans="1:33" ht="12.75">
      <c r="A31" s="70" t="s">
        <v>137</v>
      </c>
      <c r="B31" s="16">
        <f>IF(B174=0,0,(B173-B174)*100/B174)</f>
        <v>10.000012820090962</v>
      </c>
      <c r="C31" s="16">
        <f aca="true" t="shared" si="19" ref="C31:AG31">IF(C174=0,0,(C173-C174)*100/C174)</f>
        <v>0</v>
      </c>
      <c r="D31" s="16">
        <f t="shared" si="19"/>
        <v>5.79999827216349</v>
      </c>
      <c r="E31" s="16">
        <f t="shared" si="19"/>
        <v>0</v>
      </c>
      <c r="F31" s="16">
        <f t="shared" si="19"/>
        <v>1.0060312271010654</v>
      </c>
      <c r="G31" s="16">
        <f t="shared" si="19"/>
        <v>6.975343339307931</v>
      </c>
      <c r="H31" s="16">
        <f t="shared" si="19"/>
        <v>102.53164556962025</v>
      </c>
      <c r="I31" s="16">
        <f t="shared" si="19"/>
        <v>1000</v>
      </c>
      <c r="J31" s="16">
        <f t="shared" si="19"/>
        <v>0</v>
      </c>
      <c r="K31" s="16">
        <f t="shared" si="19"/>
        <v>5.986871794871795</v>
      </c>
      <c r="L31" s="16">
        <f t="shared" si="19"/>
        <v>0</v>
      </c>
      <c r="M31" s="16">
        <f t="shared" si="19"/>
        <v>25.671140939597315</v>
      </c>
      <c r="N31" s="16">
        <f t="shared" si="19"/>
        <v>0</v>
      </c>
      <c r="O31" s="16">
        <f t="shared" si="19"/>
        <v>6</v>
      </c>
      <c r="P31" s="16">
        <f t="shared" si="19"/>
        <v>0</v>
      </c>
      <c r="Q31" s="16">
        <f t="shared" si="19"/>
        <v>5.896805896805897</v>
      </c>
      <c r="R31" s="16">
        <f t="shared" si="19"/>
        <v>100</v>
      </c>
      <c r="S31" s="16">
        <f t="shared" si="19"/>
        <v>-92.096</v>
      </c>
      <c r="T31" s="16">
        <f t="shared" si="19"/>
        <v>0</v>
      </c>
      <c r="U31" s="16">
        <f t="shared" si="19"/>
        <v>0</v>
      </c>
      <c r="V31" s="16">
        <f t="shared" si="19"/>
        <v>0</v>
      </c>
      <c r="W31" s="16">
        <f t="shared" si="19"/>
        <v>-30.76923076923077</v>
      </c>
      <c r="X31" s="16">
        <f t="shared" si="19"/>
        <v>7.00000580191115</v>
      </c>
      <c r="Y31" s="16">
        <f t="shared" si="19"/>
        <v>6.0066740823136815</v>
      </c>
      <c r="Z31" s="16">
        <f t="shared" si="19"/>
        <v>40.833333333333336</v>
      </c>
      <c r="AA31" s="16">
        <f t="shared" si="19"/>
        <v>0</v>
      </c>
      <c r="AB31" s="16">
        <f t="shared" si="19"/>
        <v>0</v>
      </c>
      <c r="AC31" s="16">
        <f t="shared" si="19"/>
        <v>10</v>
      </c>
      <c r="AD31" s="16">
        <f t="shared" si="19"/>
        <v>44</v>
      </c>
      <c r="AE31" s="16">
        <f t="shared" si="19"/>
        <v>-84.25196850393701</v>
      </c>
      <c r="AF31" s="16">
        <f t="shared" si="19"/>
        <v>-25.926865044635043</v>
      </c>
      <c r="AG31" s="16">
        <f t="shared" si="19"/>
        <v>0</v>
      </c>
    </row>
    <row r="32" spans="1:33" ht="25.5">
      <c r="A32" s="70" t="s">
        <v>138</v>
      </c>
      <c r="B32" s="16">
        <f>IF((B6-B151-B176)=0,0,B168*100/(B6-B151-B176))</f>
        <v>32.86654964597187</v>
      </c>
      <c r="C32" s="16">
        <f aca="true" t="shared" si="20" ref="C32:AG32">IF((C6-C151-C176)=0,0,C168*100/(C6-C151-C176))</f>
        <v>33.745236277307946</v>
      </c>
      <c r="D32" s="16">
        <f t="shared" si="20"/>
        <v>36.40840179622178</v>
      </c>
      <c r="E32" s="16">
        <f t="shared" si="20"/>
        <v>54.59553787932591</v>
      </c>
      <c r="F32" s="16">
        <f t="shared" si="20"/>
        <v>36.86244375049932</v>
      </c>
      <c r="G32" s="16">
        <f t="shared" si="20"/>
        <v>26.803486477776094</v>
      </c>
      <c r="H32" s="16">
        <f t="shared" si="20"/>
        <v>32.116093305529155</v>
      </c>
      <c r="I32" s="16">
        <f t="shared" si="20"/>
        <v>41.22772772795928</v>
      </c>
      <c r="J32" s="16">
        <f t="shared" si="20"/>
        <v>38.573275935274154</v>
      </c>
      <c r="K32" s="16">
        <f t="shared" si="20"/>
        <v>35.8779431863193</v>
      </c>
      <c r="L32" s="16">
        <f t="shared" si="20"/>
        <v>30.834307579309645</v>
      </c>
      <c r="M32" s="16">
        <f t="shared" si="20"/>
        <v>40.64240347417178</v>
      </c>
      <c r="N32" s="16">
        <f t="shared" si="20"/>
        <v>38.34383238882684</v>
      </c>
      <c r="O32" s="16">
        <f t="shared" si="20"/>
        <v>33.36535620361655</v>
      </c>
      <c r="P32" s="16">
        <f t="shared" si="20"/>
        <v>32.21839302530945</v>
      </c>
      <c r="Q32" s="16">
        <f t="shared" si="20"/>
        <v>40.57500391184774</v>
      </c>
      <c r="R32" s="16">
        <f t="shared" si="20"/>
        <v>41.945404838323824</v>
      </c>
      <c r="S32" s="16">
        <f t="shared" si="20"/>
        <v>52.91143397104053</v>
      </c>
      <c r="T32" s="16">
        <f t="shared" si="20"/>
        <v>38.79618315236371</v>
      </c>
      <c r="U32" s="16">
        <f t="shared" si="20"/>
        <v>59.78217458539478</v>
      </c>
      <c r="V32" s="16">
        <f t="shared" si="20"/>
        <v>48.64410322757106</v>
      </c>
      <c r="W32" s="16">
        <f t="shared" si="20"/>
        <v>44.309362567657075</v>
      </c>
      <c r="X32" s="16">
        <f t="shared" si="20"/>
        <v>35.63686997376564</v>
      </c>
      <c r="Y32" s="16">
        <f t="shared" si="20"/>
        <v>43.07071370085933</v>
      </c>
      <c r="Z32" s="16">
        <f t="shared" si="20"/>
        <v>35.72193392982194</v>
      </c>
      <c r="AA32" s="16">
        <f t="shared" si="20"/>
        <v>33.31719002623407</v>
      </c>
      <c r="AB32" s="16">
        <f t="shared" si="20"/>
        <v>67.26987894356533</v>
      </c>
      <c r="AC32" s="16">
        <f t="shared" si="20"/>
        <v>39.19653646249467</v>
      </c>
      <c r="AD32" s="16">
        <f t="shared" si="20"/>
        <v>40.16570915143022</v>
      </c>
      <c r="AE32" s="16">
        <f t="shared" si="20"/>
        <v>60.51264755128075</v>
      </c>
      <c r="AF32" s="16">
        <f t="shared" si="20"/>
        <v>26.860618122031894</v>
      </c>
      <c r="AG32" s="16">
        <f t="shared" si="20"/>
        <v>38.49855865421982</v>
      </c>
    </row>
    <row r="33" spans="1:33" ht="25.5">
      <c r="A33" s="70" t="s">
        <v>139</v>
      </c>
      <c r="B33" s="16">
        <f>IF((B6-B151-B176)=0,0,B177*100/(B6-B151-B176))</f>
        <v>13.62660520452613</v>
      </c>
      <c r="C33" s="16">
        <f aca="true" t="shared" si="21" ref="C33:AG33">IF((C6-C151-C176)=0,0,C177*100/(C6-C151-C176))</f>
        <v>2.8736232652281624</v>
      </c>
      <c r="D33" s="16">
        <f t="shared" si="21"/>
        <v>6.370292205474682</v>
      </c>
      <c r="E33" s="16">
        <f t="shared" si="21"/>
        <v>7.8203788439881095</v>
      </c>
      <c r="F33" s="16">
        <f t="shared" si="21"/>
        <v>0.04749123745828764</v>
      </c>
      <c r="G33" s="16">
        <f t="shared" si="21"/>
        <v>1.0862992418035904</v>
      </c>
      <c r="H33" s="16">
        <f t="shared" si="21"/>
        <v>0.20308657887518183</v>
      </c>
      <c r="I33" s="16">
        <f t="shared" si="21"/>
        <v>0.7043021870945645</v>
      </c>
      <c r="J33" s="16">
        <f t="shared" si="21"/>
        <v>4.334820273016318</v>
      </c>
      <c r="K33" s="16">
        <f t="shared" si="21"/>
        <v>0.010045107353669506</v>
      </c>
      <c r="L33" s="16">
        <f t="shared" si="21"/>
        <v>42.4323799714089</v>
      </c>
      <c r="M33" s="16">
        <f t="shared" si="21"/>
        <v>12.911254292776865</v>
      </c>
      <c r="N33" s="16">
        <f t="shared" si="21"/>
        <v>0</v>
      </c>
      <c r="O33" s="16">
        <f t="shared" si="21"/>
        <v>4.80944497583371</v>
      </c>
      <c r="P33" s="16">
        <f t="shared" si="21"/>
        <v>0.9846179168130123</v>
      </c>
      <c r="Q33" s="16">
        <f t="shared" si="21"/>
        <v>0.6752100937610046</v>
      </c>
      <c r="R33" s="16">
        <f t="shared" si="21"/>
        <v>0.32650465323574707</v>
      </c>
      <c r="S33" s="16">
        <f t="shared" si="21"/>
        <v>2.711299099854325</v>
      </c>
      <c r="T33" s="16">
        <f t="shared" si="21"/>
        <v>1.2803229737043142</v>
      </c>
      <c r="U33" s="16">
        <f t="shared" si="21"/>
        <v>1.32787210343822</v>
      </c>
      <c r="V33" s="16">
        <f t="shared" si="21"/>
        <v>1.0983965797753932</v>
      </c>
      <c r="W33" s="16">
        <f t="shared" si="21"/>
        <v>5.26260197315711</v>
      </c>
      <c r="X33" s="16">
        <f t="shared" si="21"/>
        <v>2.562090990894454</v>
      </c>
      <c r="Y33" s="16">
        <f t="shared" si="21"/>
        <v>0</v>
      </c>
      <c r="Z33" s="16">
        <f t="shared" si="21"/>
        <v>0</v>
      </c>
      <c r="AA33" s="16">
        <f t="shared" si="21"/>
        <v>5.969176823884275</v>
      </c>
      <c r="AB33" s="16">
        <f t="shared" si="21"/>
        <v>0.22277652689216315</v>
      </c>
      <c r="AC33" s="16">
        <f t="shared" si="21"/>
        <v>0</v>
      </c>
      <c r="AD33" s="16">
        <f t="shared" si="21"/>
        <v>6.267118140377716</v>
      </c>
      <c r="AE33" s="16">
        <f t="shared" si="21"/>
        <v>4.2637857992933315</v>
      </c>
      <c r="AF33" s="16">
        <f t="shared" si="21"/>
        <v>7.590014133926343</v>
      </c>
      <c r="AG33" s="16">
        <f t="shared" si="21"/>
        <v>0</v>
      </c>
    </row>
    <row r="34" spans="1:33" ht="12.75">
      <c r="A34" s="70" t="s">
        <v>140</v>
      </c>
      <c r="B34" s="16">
        <f>IF(B142=0,0,B151*100/B142)</f>
        <v>14.944858792582377</v>
      </c>
      <c r="C34" s="16">
        <f aca="true" t="shared" si="22" ref="C34:AG34">IF(C142=0,0,C151*100/C142)</f>
        <v>0.3159251705663625</v>
      </c>
      <c r="D34" s="16">
        <f t="shared" si="22"/>
        <v>1.1663950716800724</v>
      </c>
      <c r="E34" s="16">
        <f t="shared" si="22"/>
        <v>0</v>
      </c>
      <c r="F34" s="16">
        <f t="shared" si="22"/>
        <v>13.709685401929725</v>
      </c>
      <c r="G34" s="16">
        <f t="shared" si="22"/>
        <v>5.048286162392105</v>
      </c>
      <c r="H34" s="16">
        <f t="shared" si="22"/>
        <v>9.577828834003446</v>
      </c>
      <c r="I34" s="16">
        <f t="shared" si="22"/>
        <v>7.4615537907389555</v>
      </c>
      <c r="J34" s="16">
        <f t="shared" si="22"/>
        <v>9.476369821406877</v>
      </c>
      <c r="K34" s="16">
        <f t="shared" si="22"/>
        <v>11.993451125529118</v>
      </c>
      <c r="L34" s="16">
        <f t="shared" si="22"/>
        <v>0</v>
      </c>
      <c r="M34" s="16">
        <f t="shared" si="22"/>
        <v>166.3525676699431</v>
      </c>
      <c r="N34" s="16">
        <f t="shared" si="22"/>
        <v>7.9829108463441285</v>
      </c>
      <c r="O34" s="16">
        <f t="shared" si="22"/>
        <v>8.387634635089997</v>
      </c>
      <c r="P34" s="16">
        <f t="shared" si="22"/>
        <v>9.968151489268333</v>
      </c>
      <c r="Q34" s="16">
        <f t="shared" si="22"/>
        <v>14.958750492559528</v>
      </c>
      <c r="R34" s="16">
        <f t="shared" si="22"/>
        <v>9.449915683127317</v>
      </c>
      <c r="S34" s="16">
        <f t="shared" si="22"/>
        <v>6.93095459846131</v>
      </c>
      <c r="T34" s="16">
        <f t="shared" si="22"/>
        <v>13.672986232637875</v>
      </c>
      <c r="U34" s="16">
        <f t="shared" si="22"/>
        <v>0</v>
      </c>
      <c r="V34" s="16">
        <f t="shared" si="22"/>
        <v>34.853580219031834</v>
      </c>
      <c r="W34" s="16">
        <f t="shared" si="22"/>
        <v>15.671100638383654</v>
      </c>
      <c r="X34" s="16">
        <f t="shared" si="22"/>
        <v>0.4535138609958338</v>
      </c>
      <c r="Y34" s="16">
        <f t="shared" si="22"/>
        <v>42.2631624014217</v>
      </c>
      <c r="Z34" s="16">
        <f t="shared" si="22"/>
        <v>7.908981632481185</v>
      </c>
      <c r="AA34" s="16">
        <f t="shared" si="22"/>
        <v>11.639120247062401</v>
      </c>
      <c r="AB34" s="16">
        <f t="shared" si="22"/>
        <v>0</v>
      </c>
      <c r="AC34" s="16">
        <f t="shared" si="22"/>
        <v>11.005663524703536</v>
      </c>
      <c r="AD34" s="16">
        <f t="shared" si="22"/>
        <v>57.623600484927515</v>
      </c>
      <c r="AE34" s="16">
        <f t="shared" si="22"/>
        <v>29.347108417767544</v>
      </c>
      <c r="AF34" s="16">
        <f t="shared" si="22"/>
        <v>7.385056336111424</v>
      </c>
      <c r="AG34" s="16">
        <f t="shared" si="22"/>
        <v>0.2798507462686567</v>
      </c>
    </row>
    <row r="35" spans="1:33" ht="12.75">
      <c r="A35" s="70" t="s">
        <v>141</v>
      </c>
      <c r="B35" s="16">
        <f>IF(B171=0,0,B178*100/B171)</f>
        <v>0</v>
      </c>
      <c r="C35" s="16">
        <f aca="true" t="shared" si="23" ref="C35:AG35">IF(C171=0,0,C178*100/C171)</f>
        <v>0.910884909365781</v>
      </c>
      <c r="D35" s="16">
        <f t="shared" si="23"/>
        <v>0</v>
      </c>
      <c r="E35" s="16">
        <f t="shared" si="23"/>
        <v>0</v>
      </c>
      <c r="F35" s="16">
        <f t="shared" si="23"/>
        <v>0</v>
      </c>
      <c r="G35" s="16">
        <f t="shared" si="23"/>
        <v>0</v>
      </c>
      <c r="H35" s="16">
        <f t="shared" si="23"/>
        <v>0</v>
      </c>
      <c r="I35" s="16">
        <f t="shared" si="23"/>
        <v>0</v>
      </c>
      <c r="J35" s="16">
        <f t="shared" si="23"/>
        <v>8.089297439264609</v>
      </c>
      <c r="K35" s="16">
        <f t="shared" si="23"/>
        <v>6.560013601094866</v>
      </c>
      <c r="L35" s="16">
        <f t="shared" si="23"/>
        <v>0</v>
      </c>
      <c r="M35" s="16">
        <f t="shared" si="23"/>
        <v>0</v>
      </c>
      <c r="N35" s="16">
        <f t="shared" si="23"/>
        <v>0</v>
      </c>
      <c r="O35" s="16">
        <f t="shared" si="23"/>
        <v>8.88336426981391</v>
      </c>
      <c r="P35" s="16">
        <f t="shared" si="23"/>
        <v>11.269879225625981</v>
      </c>
      <c r="Q35" s="16">
        <f t="shared" si="23"/>
        <v>0</v>
      </c>
      <c r="R35" s="16">
        <f t="shared" si="23"/>
        <v>0</v>
      </c>
      <c r="S35" s="16">
        <f t="shared" si="23"/>
        <v>0</v>
      </c>
      <c r="T35" s="16">
        <f t="shared" si="23"/>
        <v>16.71641791044776</v>
      </c>
      <c r="U35" s="16">
        <f t="shared" si="23"/>
        <v>0</v>
      </c>
      <c r="V35" s="16">
        <f t="shared" si="23"/>
        <v>0</v>
      </c>
      <c r="W35" s="16">
        <f t="shared" si="23"/>
        <v>0</v>
      </c>
      <c r="X35" s="16">
        <f t="shared" si="23"/>
        <v>6.823529411764706</v>
      </c>
      <c r="Y35" s="16">
        <f t="shared" si="23"/>
        <v>0</v>
      </c>
      <c r="Z35" s="16">
        <f t="shared" si="23"/>
        <v>0</v>
      </c>
      <c r="AA35" s="16">
        <f t="shared" si="23"/>
        <v>0</v>
      </c>
      <c r="AB35" s="16">
        <f t="shared" si="23"/>
        <v>0</v>
      </c>
      <c r="AC35" s="16">
        <f t="shared" si="23"/>
        <v>14.415713164556962</v>
      </c>
      <c r="AD35" s="16">
        <f t="shared" si="23"/>
        <v>0</v>
      </c>
      <c r="AE35" s="16">
        <f t="shared" si="23"/>
        <v>0</v>
      </c>
      <c r="AF35" s="16">
        <f t="shared" si="23"/>
        <v>0</v>
      </c>
      <c r="AG35" s="16">
        <f t="shared" si="23"/>
        <v>0</v>
      </c>
    </row>
    <row r="36" spans="1:33" ht="12.75">
      <c r="A36" s="70" t="s">
        <v>142</v>
      </c>
      <c r="B36" s="16">
        <f>IF(B173=0,0,B179*100/B173)</f>
        <v>0</v>
      </c>
      <c r="C36" s="16">
        <f aca="true" t="shared" si="24" ref="C36:AG36">IF(C173=0,0,C179*100/C173)</f>
        <v>0</v>
      </c>
      <c r="D36" s="16">
        <f t="shared" si="24"/>
        <v>0</v>
      </c>
      <c r="E36" s="16">
        <f t="shared" si="24"/>
        <v>0</v>
      </c>
      <c r="F36" s="16">
        <f t="shared" si="24"/>
        <v>0</v>
      </c>
      <c r="G36" s="16">
        <f t="shared" si="24"/>
        <v>0</v>
      </c>
      <c r="H36" s="16">
        <f t="shared" si="24"/>
        <v>0</v>
      </c>
      <c r="I36" s="16">
        <f t="shared" si="24"/>
        <v>0</v>
      </c>
      <c r="J36" s="16">
        <f t="shared" si="24"/>
        <v>0</v>
      </c>
      <c r="K36" s="16">
        <f t="shared" si="24"/>
        <v>28.64451523749434</v>
      </c>
      <c r="L36" s="16">
        <f t="shared" si="24"/>
        <v>0</v>
      </c>
      <c r="M36" s="16">
        <f t="shared" si="24"/>
        <v>0</v>
      </c>
      <c r="N36" s="16">
        <f t="shared" si="24"/>
        <v>0</v>
      </c>
      <c r="O36" s="16">
        <f t="shared" si="24"/>
        <v>17.227235438884332</v>
      </c>
      <c r="P36" s="16">
        <f t="shared" si="24"/>
        <v>0</v>
      </c>
      <c r="Q36" s="16">
        <f t="shared" si="24"/>
        <v>0</v>
      </c>
      <c r="R36" s="16">
        <f t="shared" si="24"/>
        <v>0</v>
      </c>
      <c r="S36" s="16">
        <f t="shared" si="24"/>
        <v>0</v>
      </c>
      <c r="T36" s="16">
        <f t="shared" si="24"/>
        <v>9.696969696969697</v>
      </c>
      <c r="U36" s="16">
        <f t="shared" si="24"/>
        <v>0</v>
      </c>
      <c r="V36" s="16">
        <f t="shared" si="24"/>
        <v>0</v>
      </c>
      <c r="W36" s="16">
        <f t="shared" si="24"/>
        <v>0</v>
      </c>
      <c r="X36" s="16">
        <f t="shared" si="24"/>
        <v>222.04509223411523</v>
      </c>
      <c r="Y36" s="16">
        <f t="shared" si="24"/>
        <v>0</v>
      </c>
      <c r="Z36" s="16">
        <f t="shared" si="24"/>
        <v>0</v>
      </c>
      <c r="AA36" s="16">
        <f t="shared" si="24"/>
        <v>0</v>
      </c>
      <c r="AB36" s="16">
        <f t="shared" si="24"/>
        <v>0</v>
      </c>
      <c r="AC36" s="16">
        <f t="shared" si="24"/>
        <v>13.888795454545454</v>
      </c>
      <c r="AD36" s="16">
        <f t="shared" si="24"/>
        <v>0</v>
      </c>
      <c r="AE36" s="16">
        <f t="shared" si="24"/>
        <v>0</v>
      </c>
      <c r="AF36" s="16">
        <f t="shared" si="24"/>
        <v>0</v>
      </c>
      <c r="AG36" s="16">
        <f t="shared" si="24"/>
        <v>0</v>
      </c>
    </row>
    <row r="37" spans="1:33" ht="12.75">
      <c r="A37" s="74" t="s">
        <v>143</v>
      </c>
      <c r="B37" s="75">
        <f>IF(+B5=0,0,+B168*100/B5)</f>
        <v>28.215679106923105</v>
      </c>
      <c r="C37" s="75">
        <f aca="true" t="shared" si="25" ref="C37:AG37">IF(+C5=0,0,+C168*100/C5)</f>
        <v>29.385729813535935</v>
      </c>
      <c r="D37" s="75">
        <f t="shared" si="25"/>
        <v>21.792957772671404</v>
      </c>
      <c r="E37" s="75">
        <f t="shared" si="25"/>
        <v>65.68198093563751</v>
      </c>
      <c r="F37" s="75">
        <f t="shared" si="25"/>
        <v>31.558150237267938</v>
      </c>
      <c r="G37" s="75">
        <f t="shared" si="25"/>
        <v>26.445073995439866</v>
      </c>
      <c r="H37" s="75">
        <f t="shared" si="25"/>
        <v>35.197736428587326</v>
      </c>
      <c r="I37" s="75">
        <f t="shared" si="25"/>
        <v>37.33847144322696</v>
      </c>
      <c r="J37" s="75">
        <f t="shared" si="25"/>
        <v>36.169708945906</v>
      </c>
      <c r="K37" s="75">
        <f t="shared" si="25"/>
        <v>31.72351814234485</v>
      </c>
      <c r="L37" s="75">
        <f t="shared" si="25"/>
        <v>32.84279220173085</v>
      </c>
      <c r="M37" s="75">
        <f t="shared" si="25"/>
        <v>24.432147843594855</v>
      </c>
      <c r="N37" s="75">
        <f t="shared" si="25"/>
        <v>34.40313458714166</v>
      </c>
      <c r="O37" s="75">
        <f t="shared" si="25"/>
        <v>31.556151529756693</v>
      </c>
      <c r="P37" s="75">
        <f t="shared" si="25"/>
        <v>29.432333646890964</v>
      </c>
      <c r="Q37" s="75">
        <f t="shared" si="25"/>
        <v>35.97897016793453</v>
      </c>
      <c r="R37" s="75">
        <f t="shared" si="25"/>
        <v>38.788022445427686</v>
      </c>
      <c r="S37" s="75">
        <f t="shared" si="25"/>
        <v>46.758265729291644</v>
      </c>
      <c r="T37" s="75">
        <f t="shared" si="25"/>
        <v>40.332908286437146</v>
      </c>
      <c r="U37" s="75">
        <f t="shared" si="25"/>
        <v>60.208026661032044</v>
      </c>
      <c r="V37" s="75">
        <f t="shared" si="25"/>
        <v>39.58636059791096</v>
      </c>
      <c r="W37" s="75">
        <f t="shared" si="25"/>
        <v>40.79869176132584</v>
      </c>
      <c r="X37" s="75">
        <f t="shared" si="25"/>
        <v>29.11923499622133</v>
      </c>
      <c r="Y37" s="75">
        <f t="shared" si="25"/>
        <v>50.386554281955505</v>
      </c>
      <c r="Z37" s="75">
        <f t="shared" si="25"/>
        <v>30.462354543499558</v>
      </c>
      <c r="AA37" s="75">
        <f t="shared" si="25"/>
        <v>28.883838286331745</v>
      </c>
      <c r="AB37" s="75">
        <f t="shared" si="25"/>
        <v>65.1881680365881</v>
      </c>
      <c r="AC37" s="75">
        <f t="shared" si="25"/>
        <v>34.14400867520586</v>
      </c>
      <c r="AD37" s="75">
        <f t="shared" si="25"/>
        <v>29.233783020876075</v>
      </c>
      <c r="AE37" s="75">
        <f t="shared" si="25"/>
        <v>40.34877506294575</v>
      </c>
      <c r="AF37" s="75">
        <f t="shared" si="25"/>
        <v>23.955374817920372</v>
      </c>
      <c r="AG37" s="75">
        <f t="shared" si="25"/>
        <v>49.12971674656588</v>
      </c>
    </row>
    <row r="38" spans="1:33" ht="25.5">
      <c r="A38" s="68" t="s">
        <v>144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s="20" customFormat="1" ht="12.75">
      <c r="A39" s="67" t="s">
        <v>145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20" customFormat="1" ht="12.75">
      <c r="A40" s="69" t="s">
        <v>146</v>
      </c>
      <c r="B40" s="21">
        <v>126383383</v>
      </c>
      <c r="C40" s="21">
        <v>140031000</v>
      </c>
      <c r="D40" s="21">
        <v>350160555</v>
      </c>
      <c r="E40" s="21">
        <v>1204000</v>
      </c>
      <c r="F40" s="21">
        <v>16409000</v>
      </c>
      <c r="G40" s="21">
        <v>30911055</v>
      </c>
      <c r="H40" s="21">
        <v>7960000</v>
      </c>
      <c r="I40" s="21">
        <v>26473809</v>
      </c>
      <c r="J40" s="21">
        <v>8005000</v>
      </c>
      <c r="K40" s="21">
        <v>8343860</v>
      </c>
      <c r="L40" s="21">
        <v>93000</v>
      </c>
      <c r="M40" s="21">
        <v>11791000</v>
      </c>
      <c r="N40" s="21">
        <v>57273300</v>
      </c>
      <c r="O40" s="21">
        <v>67344191</v>
      </c>
      <c r="P40" s="21">
        <v>7928000</v>
      </c>
      <c r="Q40" s="21">
        <v>9890000</v>
      </c>
      <c r="R40" s="21">
        <v>17256550</v>
      </c>
      <c r="S40" s="21">
        <v>9653000</v>
      </c>
      <c r="T40" s="21">
        <v>27621000</v>
      </c>
      <c r="U40" s="21">
        <v>0</v>
      </c>
      <c r="V40" s="21">
        <v>6780000</v>
      </c>
      <c r="W40" s="21">
        <v>21784312</v>
      </c>
      <c r="X40" s="21">
        <v>36251396</v>
      </c>
      <c r="Y40" s="21">
        <v>16905000</v>
      </c>
      <c r="Z40" s="21">
        <v>33150000</v>
      </c>
      <c r="AA40" s="21">
        <v>12707000</v>
      </c>
      <c r="AB40" s="21">
        <v>869684</v>
      </c>
      <c r="AC40" s="21">
        <v>111708601</v>
      </c>
      <c r="AD40" s="21">
        <v>40974000</v>
      </c>
      <c r="AE40" s="21">
        <v>13939000</v>
      </c>
      <c r="AF40" s="21">
        <v>55282005</v>
      </c>
      <c r="AG40" s="21">
        <v>13555171</v>
      </c>
    </row>
    <row r="41" spans="1:33" s="20" customFormat="1" ht="12.75">
      <c r="A41" s="70" t="s">
        <v>147</v>
      </c>
      <c r="B41" s="23">
        <v>10714333</v>
      </c>
      <c r="C41" s="23">
        <v>41485000</v>
      </c>
      <c r="D41" s="23">
        <v>279151200</v>
      </c>
      <c r="E41" s="23">
        <v>1204000</v>
      </c>
      <c r="F41" s="23">
        <v>113000</v>
      </c>
      <c r="G41" s="23">
        <v>60000</v>
      </c>
      <c r="H41" s="23">
        <v>0</v>
      </c>
      <c r="I41" s="23">
        <v>90000</v>
      </c>
      <c r="J41" s="23">
        <v>0</v>
      </c>
      <c r="K41" s="23">
        <v>100000</v>
      </c>
      <c r="L41" s="23">
        <v>93000</v>
      </c>
      <c r="M41" s="23">
        <v>0</v>
      </c>
      <c r="N41" s="23">
        <v>1710000</v>
      </c>
      <c r="O41" s="23">
        <v>6340541</v>
      </c>
      <c r="P41" s="23">
        <v>0</v>
      </c>
      <c r="Q41" s="23">
        <v>0</v>
      </c>
      <c r="R41" s="23">
        <v>0</v>
      </c>
      <c r="S41" s="23">
        <v>0</v>
      </c>
      <c r="T41" s="23">
        <v>1624000</v>
      </c>
      <c r="U41" s="23">
        <v>0</v>
      </c>
      <c r="V41" s="23">
        <v>0</v>
      </c>
      <c r="W41" s="23">
        <v>0</v>
      </c>
      <c r="X41" s="23">
        <v>10416352</v>
      </c>
      <c r="Y41" s="23">
        <v>0</v>
      </c>
      <c r="Z41" s="23">
        <v>4410000</v>
      </c>
      <c r="AA41" s="23">
        <v>0</v>
      </c>
      <c r="AB41" s="23">
        <v>869684</v>
      </c>
      <c r="AC41" s="23">
        <v>47433094</v>
      </c>
      <c r="AD41" s="23">
        <v>1500000</v>
      </c>
      <c r="AE41" s="23">
        <v>0</v>
      </c>
      <c r="AF41" s="23">
        <v>3495006</v>
      </c>
      <c r="AG41" s="23">
        <v>13555171</v>
      </c>
    </row>
    <row r="42" spans="1:33" s="20" customFormat="1" ht="12.75">
      <c r="A42" s="70" t="s">
        <v>148</v>
      </c>
      <c r="B42" s="23">
        <v>115669050</v>
      </c>
      <c r="C42" s="23">
        <v>98546000</v>
      </c>
      <c r="D42" s="23">
        <v>71009355</v>
      </c>
      <c r="E42" s="23">
        <v>0</v>
      </c>
      <c r="F42" s="23">
        <v>16296000</v>
      </c>
      <c r="G42" s="23">
        <v>30851055</v>
      </c>
      <c r="H42" s="23">
        <v>7960000</v>
      </c>
      <c r="I42" s="23">
        <v>26383809</v>
      </c>
      <c r="J42" s="23">
        <v>8005000</v>
      </c>
      <c r="K42" s="23">
        <v>8243860</v>
      </c>
      <c r="L42" s="23">
        <v>0</v>
      </c>
      <c r="M42" s="23">
        <v>11791000</v>
      </c>
      <c r="N42" s="23">
        <v>55563300</v>
      </c>
      <c r="O42" s="23">
        <v>55957750</v>
      </c>
      <c r="P42" s="23">
        <v>7928000</v>
      </c>
      <c r="Q42" s="23">
        <v>9890000</v>
      </c>
      <c r="R42" s="23">
        <v>17256550</v>
      </c>
      <c r="S42" s="23">
        <v>9653000</v>
      </c>
      <c r="T42" s="23">
        <v>24197000</v>
      </c>
      <c r="U42" s="23">
        <v>0</v>
      </c>
      <c r="V42" s="23">
        <v>6780000</v>
      </c>
      <c r="W42" s="23">
        <v>21784312</v>
      </c>
      <c r="X42" s="23">
        <v>25835044</v>
      </c>
      <c r="Y42" s="23">
        <v>16905000</v>
      </c>
      <c r="Z42" s="23">
        <v>18240000</v>
      </c>
      <c r="AA42" s="23">
        <v>12707000</v>
      </c>
      <c r="AB42" s="23">
        <v>0</v>
      </c>
      <c r="AC42" s="23">
        <v>64275507</v>
      </c>
      <c r="AD42" s="23">
        <v>39474000</v>
      </c>
      <c r="AE42" s="23">
        <v>13939000</v>
      </c>
      <c r="AF42" s="23">
        <v>51786999</v>
      </c>
      <c r="AG42" s="23">
        <v>0</v>
      </c>
    </row>
    <row r="43" spans="1:33" ht="12.75">
      <c r="A43" s="70" t="s">
        <v>149</v>
      </c>
      <c r="B43" s="16">
        <f>IF((B41+B48)=0,0,B41*100/(B41+B48))</f>
        <v>100</v>
      </c>
      <c r="C43" s="16">
        <f aca="true" t="shared" si="26" ref="C43:AG43">IF((C41+C48)=0,0,C41*100/(C41+C48))</f>
        <v>100</v>
      </c>
      <c r="D43" s="16">
        <f t="shared" si="26"/>
        <v>100</v>
      </c>
      <c r="E43" s="16">
        <f t="shared" si="26"/>
        <v>100</v>
      </c>
      <c r="F43" s="16">
        <f t="shared" si="26"/>
        <v>100</v>
      </c>
      <c r="G43" s="16">
        <f t="shared" si="26"/>
        <v>100</v>
      </c>
      <c r="H43" s="16">
        <f t="shared" si="26"/>
        <v>0</v>
      </c>
      <c r="I43" s="16">
        <f t="shared" si="26"/>
        <v>100</v>
      </c>
      <c r="J43" s="16">
        <f t="shared" si="26"/>
        <v>0</v>
      </c>
      <c r="K43" s="16">
        <f t="shared" si="26"/>
        <v>100</v>
      </c>
      <c r="L43" s="16">
        <f t="shared" si="26"/>
        <v>100</v>
      </c>
      <c r="M43" s="16">
        <f t="shared" si="26"/>
        <v>0</v>
      </c>
      <c r="N43" s="16">
        <f t="shared" si="26"/>
        <v>100</v>
      </c>
      <c r="O43" s="16">
        <f t="shared" si="26"/>
        <v>55.685011673094344</v>
      </c>
      <c r="P43" s="16">
        <f t="shared" si="26"/>
        <v>0</v>
      </c>
      <c r="Q43" s="16">
        <f t="shared" si="26"/>
        <v>0</v>
      </c>
      <c r="R43" s="16">
        <f t="shared" si="26"/>
        <v>0</v>
      </c>
      <c r="S43" s="16">
        <f t="shared" si="26"/>
        <v>0</v>
      </c>
      <c r="T43" s="16">
        <f t="shared" si="26"/>
        <v>47.429906542056074</v>
      </c>
      <c r="U43" s="16">
        <f t="shared" si="26"/>
        <v>0</v>
      </c>
      <c r="V43" s="16">
        <f t="shared" si="26"/>
        <v>0</v>
      </c>
      <c r="W43" s="16">
        <f t="shared" si="26"/>
        <v>0</v>
      </c>
      <c r="X43" s="16">
        <f t="shared" si="26"/>
        <v>100</v>
      </c>
      <c r="Y43" s="16">
        <f t="shared" si="26"/>
        <v>0</v>
      </c>
      <c r="Z43" s="16">
        <f t="shared" si="26"/>
        <v>29.577464788732396</v>
      </c>
      <c r="AA43" s="16">
        <f t="shared" si="26"/>
        <v>0</v>
      </c>
      <c r="AB43" s="16">
        <f t="shared" si="26"/>
        <v>100</v>
      </c>
      <c r="AC43" s="16">
        <f t="shared" si="26"/>
        <v>100</v>
      </c>
      <c r="AD43" s="16">
        <f t="shared" si="26"/>
        <v>100</v>
      </c>
      <c r="AE43" s="16">
        <f t="shared" si="26"/>
        <v>0</v>
      </c>
      <c r="AF43" s="16">
        <f t="shared" si="26"/>
        <v>100</v>
      </c>
      <c r="AG43" s="16">
        <f t="shared" si="26"/>
        <v>100</v>
      </c>
    </row>
    <row r="44" spans="1:33" ht="12.75">
      <c r="A44" s="70" t="s">
        <v>150</v>
      </c>
      <c r="B44" s="16">
        <f>IF((B41+B48)=0,0,B48*100/(B41+B48))</f>
        <v>0</v>
      </c>
      <c r="C44" s="16">
        <f aca="true" t="shared" si="27" ref="C44:AG44">IF((C41+C48)=0,0,C48*100/(C41+C48))</f>
        <v>0</v>
      </c>
      <c r="D44" s="16">
        <f t="shared" si="27"/>
        <v>0</v>
      </c>
      <c r="E44" s="16">
        <f t="shared" si="27"/>
        <v>0</v>
      </c>
      <c r="F44" s="16">
        <f t="shared" si="27"/>
        <v>0</v>
      </c>
      <c r="G44" s="16">
        <f t="shared" si="27"/>
        <v>0</v>
      </c>
      <c r="H44" s="16">
        <f t="shared" si="27"/>
        <v>0</v>
      </c>
      <c r="I44" s="16">
        <f t="shared" si="27"/>
        <v>0</v>
      </c>
      <c r="J44" s="16">
        <f t="shared" si="27"/>
        <v>0</v>
      </c>
      <c r="K44" s="16">
        <f t="shared" si="27"/>
        <v>0</v>
      </c>
      <c r="L44" s="16">
        <f t="shared" si="27"/>
        <v>0</v>
      </c>
      <c r="M44" s="16">
        <f t="shared" si="27"/>
        <v>0</v>
      </c>
      <c r="N44" s="16">
        <f t="shared" si="27"/>
        <v>0</v>
      </c>
      <c r="O44" s="16">
        <f t="shared" si="27"/>
        <v>44.314988326905656</v>
      </c>
      <c r="P44" s="16">
        <f t="shared" si="27"/>
        <v>0</v>
      </c>
      <c r="Q44" s="16">
        <f t="shared" si="27"/>
        <v>0</v>
      </c>
      <c r="R44" s="16">
        <f t="shared" si="27"/>
        <v>0</v>
      </c>
      <c r="S44" s="16">
        <f t="shared" si="27"/>
        <v>0</v>
      </c>
      <c r="T44" s="16">
        <f t="shared" si="27"/>
        <v>52.570093457943926</v>
      </c>
      <c r="U44" s="16">
        <f t="shared" si="27"/>
        <v>0</v>
      </c>
      <c r="V44" s="16">
        <f t="shared" si="27"/>
        <v>0</v>
      </c>
      <c r="W44" s="16">
        <f t="shared" si="27"/>
        <v>0</v>
      </c>
      <c r="X44" s="16">
        <f t="shared" si="27"/>
        <v>0</v>
      </c>
      <c r="Y44" s="16">
        <f t="shared" si="27"/>
        <v>0</v>
      </c>
      <c r="Z44" s="16">
        <f t="shared" si="27"/>
        <v>70.4225352112676</v>
      </c>
      <c r="AA44" s="16">
        <f t="shared" si="27"/>
        <v>0</v>
      </c>
      <c r="AB44" s="16">
        <f t="shared" si="27"/>
        <v>0</v>
      </c>
      <c r="AC44" s="16">
        <f t="shared" si="27"/>
        <v>0</v>
      </c>
      <c r="AD44" s="16">
        <f t="shared" si="27"/>
        <v>0</v>
      </c>
      <c r="AE44" s="16">
        <f t="shared" si="27"/>
        <v>0</v>
      </c>
      <c r="AF44" s="16">
        <f t="shared" si="27"/>
        <v>0</v>
      </c>
      <c r="AG44" s="16">
        <f t="shared" si="27"/>
        <v>0</v>
      </c>
    </row>
    <row r="45" spans="1:33" ht="12.75">
      <c r="A45" s="70" t="s">
        <v>151</v>
      </c>
      <c r="B45" s="16">
        <f>IF((B41+B48+B42)=0,0,B42*100/(B41+B48+B42))</f>
        <v>91.52235622621369</v>
      </c>
      <c r="C45" s="16">
        <f aca="true" t="shared" si="28" ref="C45:AG45">IF((C41+C48+C42)=0,0,C42*100/(C41+C48+C42))</f>
        <v>70.3744170933579</v>
      </c>
      <c r="D45" s="16">
        <f t="shared" si="28"/>
        <v>20.279084547372847</v>
      </c>
      <c r="E45" s="16">
        <f t="shared" si="28"/>
        <v>0</v>
      </c>
      <c r="F45" s="16">
        <f t="shared" si="28"/>
        <v>99.3113535255043</v>
      </c>
      <c r="G45" s="16">
        <f t="shared" si="28"/>
        <v>99.80589468719201</v>
      </c>
      <c r="H45" s="16">
        <f t="shared" si="28"/>
        <v>100</v>
      </c>
      <c r="I45" s="16">
        <f t="shared" si="28"/>
        <v>99.66004136390045</v>
      </c>
      <c r="J45" s="16">
        <f t="shared" si="28"/>
        <v>100</v>
      </c>
      <c r="K45" s="16">
        <f t="shared" si="28"/>
        <v>98.80151392760665</v>
      </c>
      <c r="L45" s="16">
        <f t="shared" si="28"/>
        <v>0</v>
      </c>
      <c r="M45" s="16">
        <f t="shared" si="28"/>
        <v>100</v>
      </c>
      <c r="N45" s="16">
        <f t="shared" si="28"/>
        <v>97.01431557113</v>
      </c>
      <c r="O45" s="16">
        <f t="shared" si="28"/>
        <v>83.09217048876569</v>
      </c>
      <c r="P45" s="16">
        <f t="shared" si="28"/>
        <v>100</v>
      </c>
      <c r="Q45" s="16">
        <f t="shared" si="28"/>
        <v>100</v>
      </c>
      <c r="R45" s="16">
        <f t="shared" si="28"/>
        <v>100</v>
      </c>
      <c r="S45" s="16">
        <f t="shared" si="28"/>
        <v>100</v>
      </c>
      <c r="T45" s="16">
        <f t="shared" si="28"/>
        <v>87.60363491546288</v>
      </c>
      <c r="U45" s="16">
        <f t="shared" si="28"/>
        <v>0</v>
      </c>
      <c r="V45" s="16">
        <f t="shared" si="28"/>
        <v>100</v>
      </c>
      <c r="W45" s="16">
        <f t="shared" si="28"/>
        <v>100</v>
      </c>
      <c r="X45" s="16">
        <f t="shared" si="28"/>
        <v>71.2663424051311</v>
      </c>
      <c r="Y45" s="16">
        <f t="shared" si="28"/>
        <v>100</v>
      </c>
      <c r="Z45" s="16">
        <f t="shared" si="28"/>
        <v>55.022624434389144</v>
      </c>
      <c r="AA45" s="16">
        <f t="shared" si="28"/>
        <v>100</v>
      </c>
      <c r="AB45" s="16">
        <f t="shared" si="28"/>
        <v>0</v>
      </c>
      <c r="AC45" s="16">
        <f t="shared" si="28"/>
        <v>57.53854799416922</v>
      </c>
      <c r="AD45" s="16">
        <f t="shared" si="28"/>
        <v>96.33914189486015</v>
      </c>
      <c r="AE45" s="16">
        <f t="shared" si="28"/>
        <v>100</v>
      </c>
      <c r="AF45" s="16">
        <f t="shared" si="28"/>
        <v>93.67785954941395</v>
      </c>
      <c r="AG45" s="16">
        <f t="shared" si="28"/>
        <v>0</v>
      </c>
    </row>
    <row r="46" spans="1:33" ht="12.75">
      <c r="A46" s="67" t="s">
        <v>152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2.75">
      <c r="A47" s="69" t="s">
        <v>153</v>
      </c>
      <c r="B47" s="21">
        <v>2516202</v>
      </c>
      <c r="C47" s="21">
        <v>25782311</v>
      </c>
      <c r="D47" s="21">
        <v>34947936</v>
      </c>
      <c r="E47" s="21">
        <v>0</v>
      </c>
      <c r="F47" s="21">
        <v>292082</v>
      </c>
      <c r="G47" s="21">
        <v>2068071</v>
      </c>
      <c r="H47" s="21">
        <v>290285</v>
      </c>
      <c r="I47" s="21">
        <v>78388</v>
      </c>
      <c r="J47" s="21">
        <v>2488000</v>
      </c>
      <c r="K47" s="21">
        <v>0</v>
      </c>
      <c r="L47" s="21">
        <v>46348</v>
      </c>
      <c r="M47" s="21">
        <v>289000</v>
      </c>
      <c r="N47" s="21">
        <v>2857390</v>
      </c>
      <c r="O47" s="21">
        <v>14776828</v>
      </c>
      <c r="P47" s="21">
        <v>0</v>
      </c>
      <c r="Q47" s="21">
        <v>0</v>
      </c>
      <c r="R47" s="21">
        <v>5382498</v>
      </c>
      <c r="S47" s="21">
        <v>942000</v>
      </c>
      <c r="T47" s="21">
        <v>2840000</v>
      </c>
      <c r="U47" s="21">
        <v>1264866</v>
      </c>
      <c r="V47" s="21">
        <v>899216</v>
      </c>
      <c r="W47" s="21">
        <v>6876102</v>
      </c>
      <c r="X47" s="21">
        <v>94719796</v>
      </c>
      <c r="Y47" s="21">
        <v>0</v>
      </c>
      <c r="Z47" s="21">
        <v>10500000</v>
      </c>
      <c r="AA47" s="21">
        <v>144000</v>
      </c>
      <c r="AB47" s="21">
        <v>400000</v>
      </c>
      <c r="AC47" s="21">
        <v>226841014</v>
      </c>
      <c r="AD47" s="21">
        <v>1700000</v>
      </c>
      <c r="AE47" s="21">
        <v>0</v>
      </c>
      <c r="AF47" s="21">
        <v>0</v>
      </c>
      <c r="AG47" s="21">
        <v>6649450</v>
      </c>
    </row>
    <row r="48" spans="1:33" ht="12.75">
      <c r="A48" s="70" t="s">
        <v>154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5045900</v>
      </c>
      <c r="P48" s="23">
        <v>0</v>
      </c>
      <c r="Q48" s="23">
        <v>0</v>
      </c>
      <c r="R48" s="23">
        <v>0</v>
      </c>
      <c r="S48" s="23">
        <v>0</v>
      </c>
      <c r="T48" s="23">
        <v>1800000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10500000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</row>
    <row r="49" spans="1:33" ht="12.75">
      <c r="A49" s="70" t="s">
        <v>155</v>
      </c>
      <c r="B49" s="23">
        <v>1718804</v>
      </c>
      <c r="C49" s="23">
        <v>4759036</v>
      </c>
      <c r="D49" s="23">
        <v>10879972</v>
      </c>
      <c r="E49" s="23">
        <v>679000</v>
      </c>
      <c r="F49" s="23">
        <v>1611478</v>
      </c>
      <c r="G49" s="23">
        <v>3745295</v>
      </c>
      <c r="H49" s="23">
        <v>71000</v>
      </c>
      <c r="I49" s="23">
        <v>2187941</v>
      </c>
      <c r="J49" s="23">
        <v>610000</v>
      </c>
      <c r="K49" s="23">
        <v>293543</v>
      </c>
      <c r="L49" s="23">
        <v>1571614</v>
      </c>
      <c r="M49" s="23">
        <v>1885867</v>
      </c>
      <c r="N49" s="23">
        <v>1110004</v>
      </c>
      <c r="O49" s="23">
        <v>6639658</v>
      </c>
      <c r="P49" s="23">
        <v>831014</v>
      </c>
      <c r="Q49" s="23">
        <v>1573400</v>
      </c>
      <c r="R49" s="23">
        <v>1394990</v>
      </c>
      <c r="S49" s="23">
        <v>1091565</v>
      </c>
      <c r="T49" s="23">
        <v>1367366</v>
      </c>
      <c r="U49" s="23">
        <v>2089379</v>
      </c>
      <c r="V49" s="23">
        <v>326144</v>
      </c>
      <c r="W49" s="23">
        <v>1820000</v>
      </c>
      <c r="X49" s="23">
        <v>29865465</v>
      </c>
      <c r="Y49" s="23">
        <v>616000</v>
      </c>
      <c r="Z49" s="23">
        <v>6848000</v>
      </c>
      <c r="AA49" s="23">
        <v>350000</v>
      </c>
      <c r="AB49" s="23">
        <v>534250</v>
      </c>
      <c r="AC49" s="23">
        <v>40668446</v>
      </c>
      <c r="AD49" s="23">
        <v>75100</v>
      </c>
      <c r="AE49" s="23">
        <v>100000</v>
      </c>
      <c r="AF49" s="23">
        <v>0</v>
      </c>
      <c r="AG49" s="23">
        <v>4165454</v>
      </c>
    </row>
    <row r="50" spans="1:33" ht="12.75">
      <c r="A50" s="70" t="s">
        <v>156</v>
      </c>
      <c r="B50" s="16">
        <f>IF(B47=0,0,B49*100/B47)</f>
        <v>68.30946005129954</v>
      </c>
      <c r="C50" s="16">
        <f aca="true" t="shared" si="29" ref="C50:AG50">IF(C47=0,0,C49*100/C47)</f>
        <v>18.458531510228077</v>
      </c>
      <c r="D50" s="16">
        <f t="shared" si="29"/>
        <v>31.131944387216457</v>
      </c>
      <c r="E50" s="16">
        <f t="shared" si="29"/>
        <v>0</v>
      </c>
      <c r="F50" s="16">
        <f t="shared" si="29"/>
        <v>551.7210920221033</v>
      </c>
      <c r="G50" s="16">
        <f t="shared" si="29"/>
        <v>181.10089063673345</v>
      </c>
      <c r="H50" s="16">
        <f t="shared" si="29"/>
        <v>24.458721601185044</v>
      </c>
      <c r="I50" s="16">
        <f t="shared" si="29"/>
        <v>2791.168291064959</v>
      </c>
      <c r="J50" s="16">
        <f t="shared" si="29"/>
        <v>24.517684887459808</v>
      </c>
      <c r="K50" s="16">
        <f t="shared" si="29"/>
        <v>0</v>
      </c>
      <c r="L50" s="16">
        <f t="shared" si="29"/>
        <v>3390.899283679986</v>
      </c>
      <c r="M50" s="16">
        <f t="shared" si="29"/>
        <v>652.5491349480969</v>
      </c>
      <c r="N50" s="16">
        <f t="shared" si="29"/>
        <v>38.84677975355132</v>
      </c>
      <c r="O50" s="16">
        <f t="shared" si="29"/>
        <v>44.932904409525506</v>
      </c>
      <c r="P50" s="16">
        <f t="shared" si="29"/>
        <v>0</v>
      </c>
      <c r="Q50" s="16">
        <f t="shared" si="29"/>
        <v>0</v>
      </c>
      <c r="R50" s="16">
        <f t="shared" si="29"/>
        <v>25.917148506139714</v>
      </c>
      <c r="S50" s="16">
        <f t="shared" si="29"/>
        <v>115.87738853503184</v>
      </c>
      <c r="T50" s="16">
        <f t="shared" si="29"/>
        <v>48.146690140845074</v>
      </c>
      <c r="U50" s="16">
        <f t="shared" si="29"/>
        <v>165.1857983375314</v>
      </c>
      <c r="V50" s="16">
        <f t="shared" si="29"/>
        <v>36.26981726303802</v>
      </c>
      <c r="W50" s="16">
        <f t="shared" si="29"/>
        <v>26.468484615266032</v>
      </c>
      <c r="X50" s="16">
        <f t="shared" si="29"/>
        <v>31.530330787452286</v>
      </c>
      <c r="Y50" s="16">
        <f t="shared" si="29"/>
        <v>0</v>
      </c>
      <c r="Z50" s="16">
        <f t="shared" si="29"/>
        <v>65.21904761904761</v>
      </c>
      <c r="AA50" s="16">
        <f t="shared" si="29"/>
        <v>243.05555555555554</v>
      </c>
      <c r="AB50" s="16">
        <f t="shared" si="29"/>
        <v>133.5625</v>
      </c>
      <c r="AC50" s="16">
        <f t="shared" si="29"/>
        <v>17.928171490187395</v>
      </c>
      <c r="AD50" s="16">
        <f t="shared" si="29"/>
        <v>4.41764705882353</v>
      </c>
      <c r="AE50" s="16">
        <f t="shared" si="29"/>
        <v>0</v>
      </c>
      <c r="AF50" s="16">
        <f t="shared" si="29"/>
        <v>0</v>
      </c>
      <c r="AG50" s="16">
        <f t="shared" si="29"/>
        <v>62.643587063591724</v>
      </c>
    </row>
    <row r="51" spans="1:33" ht="12.75">
      <c r="A51" s="70" t="s">
        <v>157</v>
      </c>
      <c r="B51" s="16">
        <f>IF(B89=0,0,B49*100/B89)</f>
        <v>0.1361977189507291</v>
      </c>
      <c r="C51" s="16">
        <f aca="true" t="shared" si="30" ref="C51:AG51">IF(C89=0,0,C49*100/C89)</f>
        <v>0.40613600657022897</v>
      </c>
      <c r="D51" s="16">
        <f t="shared" si="30"/>
        <v>0.788058822777013</v>
      </c>
      <c r="E51" s="16">
        <f t="shared" si="30"/>
        <v>0.9091030807749467</v>
      </c>
      <c r="F51" s="16">
        <f t="shared" si="30"/>
        <v>1.2575437952921429</v>
      </c>
      <c r="G51" s="16">
        <f t="shared" si="30"/>
        <v>0.6161441610077899</v>
      </c>
      <c r="H51" s="16">
        <f t="shared" si="30"/>
        <v>0.06840867923073958</v>
      </c>
      <c r="I51" s="16">
        <f t="shared" si="30"/>
        <v>1.3919753232510885</v>
      </c>
      <c r="J51" s="16">
        <f t="shared" si="30"/>
        <v>0.36413345192543023</v>
      </c>
      <c r="K51" s="16">
        <f t="shared" si="30"/>
        <v>0.2539840627970518</v>
      </c>
      <c r="L51" s="16">
        <f t="shared" si="30"/>
        <v>16.994096020761244</v>
      </c>
      <c r="M51" s="16">
        <f t="shared" si="30"/>
        <v>1.1033688472317296</v>
      </c>
      <c r="N51" s="16">
        <f t="shared" si="30"/>
        <v>0.18676965357278477</v>
      </c>
      <c r="O51" s="16">
        <f t="shared" si="30"/>
        <v>0.7139131270578961</v>
      </c>
      <c r="P51" s="16">
        <f t="shared" si="30"/>
        <v>0.6976683836883447</v>
      </c>
      <c r="Q51" s="16">
        <f t="shared" si="30"/>
        <v>0.39396754412541657</v>
      </c>
      <c r="R51" s="16">
        <f t="shared" si="30"/>
        <v>0.6606980873311593</v>
      </c>
      <c r="S51" s="16">
        <f t="shared" si="30"/>
        <v>0.24924238024990103</v>
      </c>
      <c r="T51" s="16">
        <f t="shared" si="30"/>
        <v>0.3894660047907959</v>
      </c>
      <c r="U51" s="16">
        <f t="shared" si="30"/>
        <v>15.86107429758966</v>
      </c>
      <c r="V51" s="16">
        <f t="shared" si="30"/>
        <v>0.10245724094648043</v>
      </c>
      <c r="W51" s="16">
        <f t="shared" si="30"/>
        <v>0.23851893996993326</v>
      </c>
      <c r="X51" s="16">
        <f t="shared" si="30"/>
        <v>2.0332060921735153</v>
      </c>
      <c r="Y51" s="16">
        <f t="shared" si="30"/>
        <v>0.4201942634478877</v>
      </c>
      <c r="Z51" s="16">
        <f t="shared" si="30"/>
        <v>1.1413333333333333</v>
      </c>
      <c r="AA51" s="16">
        <f t="shared" si="30"/>
        <v>0.19812068379938866</v>
      </c>
      <c r="AB51" s="16">
        <f t="shared" si="30"/>
        <v>2.42705722003753</v>
      </c>
      <c r="AC51" s="16">
        <f t="shared" si="30"/>
        <v>2.752494972816094</v>
      </c>
      <c r="AD51" s="16">
        <f t="shared" si="30"/>
        <v>0.013008800089499159</v>
      </c>
      <c r="AE51" s="16">
        <f t="shared" si="30"/>
        <v>0.027224164486376348</v>
      </c>
      <c r="AF51" s="16">
        <f t="shared" si="30"/>
        <v>0</v>
      </c>
      <c r="AG51" s="16">
        <f t="shared" si="30"/>
        <v>9.161501246499187</v>
      </c>
    </row>
    <row r="52" spans="1:33" ht="12.75">
      <c r="A52" s="70" t="s">
        <v>158</v>
      </c>
      <c r="B52" s="16">
        <f>IF(B6=0,0,B49*100/B6)</f>
        <v>1.0502636511256647</v>
      </c>
      <c r="C52" s="16">
        <f aca="true" t="shared" si="31" ref="C52:AG52">IF(C6=0,0,C49*100/C6)</f>
        <v>1.4895921288781981</v>
      </c>
      <c r="D52" s="16">
        <f t="shared" si="31"/>
        <v>2.3298108565383857</v>
      </c>
      <c r="E52" s="16">
        <f t="shared" si="31"/>
        <v>0.6822132242863889</v>
      </c>
      <c r="F52" s="16">
        <f t="shared" si="31"/>
        <v>2.6717368740119185</v>
      </c>
      <c r="G52" s="16">
        <f t="shared" si="31"/>
        <v>1.3002218746727678</v>
      </c>
      <c r="H52" s="16">
        <f t="shared" si="31"/>
        <v>0.13122369253749158</v>
      </c>
      <c r="I52" s="16">
        <f t="shared" si="31"/>
        <v>2.54836182738031</v>
      </c>
      <c r="J52" s="16">
        <f t="shared" si="31"/>
        <v>1.2728602572212702</v>
      </c>
      <c r="K52" s="16">
        <f t="shared" si="31"/>
        <v>0.52237022184901</v>
      </c>
      <c r="L52" s="16">
        <f t="shared" si="31"/>
        <v>1.4705552932379593</v>
      </c>
      <c r="M52" s="16">
        <f t="shared" si="31"/>
        <v>1.5771792528160886</v>
      </c>
      <c r="N52" s="16">
        <f t="shared" si="31"/>
        <v>0.8206550471596965</v>
      </c>
      <c r="O52" s="16">
        <f t="shared" si="31"/>
        <v>3.0057851941319815</v>
      </c>
      <c r="P52" s="16">
        <f t="shared" si="31"/>
        <v>1.404789874107084</v>
      </c>
      <c r="Q52" s="16">
        <f t="shared" si="31"/>
        <v>3.071030251795008</v>
      </c>
      <c r="R52" s="16">
        <f t="shared" si="31"/>
        <v>2.1668213715729667</v>
      </c>
      <c r="S52" s="16">
        <f t="shared" si="31"/>
        <v>1.1611642319057611</v>
      </c>
      <c r="T52" s="16">
        <f t="shared" si="31"/>
        <v>0.8234419134394572</v>
      </c>
      <c r="U52" s="16">
        <f t="shared" si="31"/>
        <v>4.172683740824806</v>
      </c>
      <c r="V52" s="16">
        <f t="shared" si="31"/>
        <v>0.9810839680741011</v>
      </c>
      <c r="W52" s="16">
        <f t="shared" si="31"/>
        <v>1.011042186118523</v>
      </c>
      <c r="X52" s="16">
        <f t="shared" si="31"/>
        <v>5.019403385305207</v>
      </c>
      <c r="Y52" s="16">
        <f t="shared" si="31"/>
        <v>1.11035293072609</v>
      </c>
      <c r="Z52" s="16">
        <f t="shared" si="31"/>
        <v>3.35683006537005</v>
      </c>
      <c r="AA52" s="16">
        <f t="shared" si="31"/>
        <v>0.46440319644739514</v>
      </c>
      <c r="AB52" s="16">
        <f t="shared" si="31"/>
        <v>0.872215534556208</v>
      </c>
      <c r="AC52" s="16">
        <f t="shared" si="31"/>
        <v>2.3394965530538516</v>
      </c>
      <c r="AD52" s="16">
        <f t="shared" si="31"/>
        <v>0.04586469329192523</v>
      </c>
      <c r="AE52" s="16">
        <f t="shared" si="31"/>
        <v>0.11945570961559332</v>
      </c>
      <c r="AF52" s="16">
        <f t="shared" si="31"/>
        <v>0</v>
      </c>
      <c r="AG52" s="16">
        <f t="shared" si="31"/>
        <v>2.6856239576369365</v>
      </c>
    </row>
    <row r="53" spans="1:33" ht="12.75">
      <c r="A53" s="70" t="s">
        <v>159</v>
      </c>
      <c r="B53" s="16">
        <f>IF(B89=0,0,B47*100/B89)</f>
        <v>0.19938339264934365</v>
      </c>
      <c r="C53" s="16">
        <f aca="true" t="shared" si="32" ref="C53:AG53">IF(C89=0,0,C47*100/C89)</f>
        <v>2.2002617399178503</v>
      </c>
      <c r="D53" s="16">
        <f t="shared" si="32"/>
        <v>2.531351119529204</v>
      </c>
      <c r="E53" s="16">
        <f t="shared" si="32"/>
        <v>0</v>
      </c>
      <c r="F53" s="16">
        <f t="shared" si="32"/>
        <v>0.22793107123803097</v>
      </c>
      <c r="G53" s="16">
        <f t="shared" si="32"/>
        <v>0.3402214968913106</v>
      </c>
      <c r="H53" s="16">
        <f t="shared" si="32"/>
        <v>0.27969033028866536</v>
      </c>
      <c r="I53" s="16">
        <f t="shared" si="32"/>
        <v>0.04987070567213939</v>
      </c>
      <c r="J53" s="16">
        <f t="shared" si="32"/>
        <v>1.4851869317876565</v>
      </c>
      <c r="K53" s="16">
        <f t="shared" si="32"/>
        <v>0</v>
      </c>
      <c r="L53" s="16">
        <f t="shared" si="32"/>
        <v>0.5011678200692041</v>
      </c>
      <c r="M53" s="16">
        <f t="shared" si="32"/>
        <v>0.16908594129382923</v>
      </c>
      <c r="N53" s="16">
        <f t="shared" si="32"/>
        <v>0.4807854209735636</v>
      </c>
      <c r="O53" s="16">
        <f t="shared" si="32"/>
        <v>1.5888426008503265</v>
      </c>
      <c r="P53" s="16">
        <f t="shared" si="32"/>
        <v>0</v>
      </c>
      <c r="Q53" s="16">
        <f t="shared" si="32"/>
        <v>0</v>
      </c>
      <c r="R53" s="16">
        <f t="shared" si="32"/>
        <v>2.5492699830563588</v>
      </c>
      <c r="S53" s="16">
        <f t="shared" si="32"/>
        <v>0.21509147159849096</v>
      </c>
      <c r="T53" s="16">
        <f t="shared" si="32"/>
        <v>0.8089154283533893</v>
      </c>
      <c r="U53" s="16">
        <f t="shared" si="32"/>
        <v>9.601960009407122</v>
      </c>
      <c r="V53" s="16">
        <f t="shared" si="32"/>
        <v>0.28248623422454605</v>
      </c>
      <c r="W53" s="16">
        <f t="shared" si="32"/>
        <v>0.9011431649259</v>
      </c>
      <c r="X53" s="16">
        <f t="shared" si="32"/>
        <v>6.448413452682976</v>
      </c>
      <c r="Y53" s="16">
        <f t="shared" si="32"/>
        <v>0</v>
      </c>
      <c r="Z53" s="16">
        <f t="shared" si="32"/>
        <v>1.75</v>
      </c>
      <c r="AA53" s="16">
        <f t="shared" si="32"/>
        <v>0.08151250990603419</v>
      </c>
      <c r="AB53" s="16">
        <f t="shared" si="32"/>
        <v>1.8171696546841591</v>
      </c>
      <c r="AC53" s="16">
        <f t="shared" si="32"/>
        <v>15.35290408351244</v>
      </c>
      <c r="AD53" s="16">
        <f t="shared" si="32"/>
        <v>0.2944735040232832</v>
      </c>
      <c r="AE53" s="16">
        <f t="shared" si="32"/>
        <v>0</v>
      </c>
      <c r="AF53" s="16">
        <f t="shared" si="32"/>
        <v>0</v>
      </c>
      <c r="AG53" s="16">
        <f t="shared" si="32"/>
        <v>14.624803073934803</v>
      </c>
    </row>
    <row r="54" spans="1:33" ht="12.75">
      <c r="A54" s="70" t="s">
        <v>160</v>
      </c>
      <c r="B54" s="16">
        <f>IF(+(B5-B163)=0,0,+B49*100/(B5-B163))</f>
        <v>6.309874004723217</v>
      </c>
      <c r="C54" s="16">
        <f aca="true" t="shared" si="33" ref="C54:AG54">IF(+(C5-C163)=0,0,+C49*100/(C5-C163))</f>
        <v>2.499716925876527</v>
      </c>
      <c r="D54" s="16">
        <f t="shared" si="33"/>
        <v>1.6897378522301592</v>
      </c>
      <c r="E54" s="16">
        <f t="shared" si="33"/>
        <v>7.0666016275663655</v>
      </c>
      <c r="F54" s="16">
        <f t="shared" si="33"/>
        <v>3.866111480840475</v>
      </c>
      <c r="G54" s="16">
        <f t="shared" si="33"/>
        <v>1.8502890054700363</v>
      </c>
      <c r="H54" s="16">
        <f t="shared" si="33"/>
        <v>0.3008984573656552</v>
      </c>
      <c r="I54" s="16">
        <f t="shared" si="33"/>
        <v>3.648891947725645</v>
      </c>
      <c r="J54" s="16">
        <f t="shared" si="33"/>
        <v>2.2830281186725503</v>
      </c>
      <c r="K54" s="16">
        <f t="shared" si="33"/>
        <v>0.7785886645184481</v>
      </c>
      <c r="L54" s="16">
        <f t="shared" si="33"/>
        <v>9.29765580001486</v>
      </c>
      <c r="M54" s="16">
        <f t="shared" si="33"/>
        <v>2.201119680936056</v>
      </c>
      <c r="N54" s="16">
        <f t="shared" si="33"/>
        <v>1.4199137322368314</v>
      </c>
      <c r="O54" s="16">
        <f t="shared" si="33"/>
        <v>3.8806519756318036</v>
      </c>
      <c r="P54" s="16">
        <f t="shared" si="33"/>
        <v>2.423081506510821</v>
      </c>
      <c r="Q54" s="16">
        <f t="shared" si="33"/>
        <v>5.382310281601489</v>
      </c>
      <c r="R54" s="16">
        <f t="shared" si="33"/>
        <v>4.279260072284736</v>
      </c>
      <c r="S54" s="16">
        <f t="shared" si="33"/>
        <v>1.822117503305156</v>
      </c>
      <c r="T54" s="16">
        <f t="shared" si="33"/>
        <v>1.4975819320844712</v>
      </c>
      <c r="U54" s="16">
        <f t="shared" si="33"/>
        <v>42.39918829109911</v>
      </c>
      <c r="V54" s="16">
        <f t="shared" si="33"/>
        <v>3.531271519335461</v>
      </c>
      <c r="W54" s="16">
        <f t="shared" si="33"/>
        <v>1.4896021473187877</v>
      </c>
      <c r="X54" s="16">
        <f t="shared" si="33"/>
        <v>5.747196609637467</v>
      </c>
      <c r="Y54" s="16">
        <f t="shared" si="33"/>
        <v>4.262913826165848</v>
      </c>
      <c r="Z54" s="16">
        <f t="shared" si="33"/>
        <v>3.841622816367288</v>
      </c>
      <c r="AA54" s="16">
        <f t="shared" si="33"/>
        <v>0.654855015567307</v>
      </c>
      <c r="AB54" s="16">
        <f t="shared" si="33"/>
        <v>8.80148270181219</v>
      </c>
      <c r="AC54" s="16">
        <f t="shared" si="33"/>
        <v>2.5699940403497847</v>
      </c>
      <c r="AD54" s="16">
        <f t="shared" si="33"/>
        <v>0.07700392197072621</v>
      </c>
      <c r="AE54" s="16">
        <f t="shared" si="33"/>
        <v>0.1910411482765108</v>
      </c>
      <c r="AF54" s="16">
        <f t="shared" si="33"/>
        <v>0</v>
      </c>
      <c r="AG54" s="16">
        <f t="shared" si="33"/>
        <v>39.19265347214708</v>
      </c>
    </row>
    <row r="55" spans="1:33" ht="12.75">
      <c r="A55" s="70" t="s">
        <v>161</v>
      </c>
      <c r="B55" s="16">
        <f>IF(+(B40-B42-B185)=0,0,+B191*100/(B40-B42-B185))</f>
        <v>0</v>
      </c>
      <c r="C55" s="16">
        <f aca="true" t="shared" si="34" ref="C55:AG55">IF(+(C40-C42-C185)=0,0,+C191*100/(C40-C42-C185))</f>
        <v>0</v>
      </c>
      <c r="D55" s="16">
        <f t="shared" si="34"/>
        <v>0</v>
      </c>
      <c r="E55" s="16">
        <f t="shared" si="34"/>
        <v>0</v>
      </c>
      <c r="F55" s="16">
        <f t="shared" si="34"/>
        <v>0</v>
      </c>
      <c r="G55" s="16">
        <f t="shared" si="34"/>
        <v>0</v>
      </c>
      <c r="H55" s="16">
        <f t="shared" si="34"/>
        <v>0</v>
      </c>
      <c r="I55" s="16">
        <f t="shared" si="34"/>
        <v>0</v>
      </c>
      <c r="J55" s="16">
        <f t="shared" si="34"/>
        <v>0</v>
      </c>
      <c r="K55" s="16">
        <f t="shared" si="34"/>
        <v>0</v>
      </c>
      <c r="L55" s="16">
        <f t="shared" si="34"/>
        <v>0</v>
      </c>
      <c r="M55" s="16">
        <f t="shared" si="34"/>
        <v>0</v>
      </c>
      <c r="N55" s="16">
        <f t="shared" si="34"/>
        <v>0</v>
      </c>
      <c r="O55" s="16">
        <f t="shared" si="34"/>
        <v>44.314988326905656</v>
      </c>
      <c r="P55" s="16">
        <f t="shared" si="34"/>
        <v>0</v>
      </c>
      <c r="Q55" s="16">
        <f t="shared" si="34"/>
        <v>0</v>
      </c>
      <c r="R55" s="16">
        <f t="shared" si="34"/>
        <v>0</v>
      </c>
      <c r="S55" s="16">
        <f t="shared" si="34"/>
        <v>0</v>
      </c>
      <c r="T55" s="16">
        <f t="shared" si="34"/>
        <v>131.42523364485982</v>
      </c>
      <c r="U55" s="16">
        <f t="shared" si="34"/>
        <v>0</v>
      </c>
      <c r="V55" s="16">
        <f t="shared" si="34"/>
        <v>0</v>
      </c>
      <c r="W55" s="16">
        <f t="shared" si="34"/>
        <v>0</v>
      </c>
      <c r="X55" s="16">
        <f t="shared" si="34"/>
        <v>0</v>
      </c>
      <c r="Y55" s="16">
        <f t="shared" si="34"/>
        <v>0</v>
      </c>
      <c r="Z55" s="16">
        <f t="shared" si="34"/>
        <v>70.4225352112676</v>
      </c>
      <c r="AA55" s="16">
        <f t="shared" si="34"/>
        <v>0</v>
      </c>
      <c r="AB55" s="16">
        <f t="shared" si="34"/>
        <v>0</v>
      </c>
      <c r="AC55" s="16">
        <f t="shared" si="34"/>
        <v>0</v>
      </c>
      <c r="AD55" s="16">
        <f t="shared" si="34"/>
        <v>0</v>
      </c>
      <c r="AE55" s="16">
        <f t="shared" si="34"/>
        <v>0</v>
      </c>
      <c r="AF55" s="16">
        <f t="shared" si="34"/>
        <v>0</v>
      </c>
      <c r="AG55" s="16">
        <f t="shared" si="34"/>
        <v>0</v>
      </c>
    </row>
    <row r="56" spans="1:33" ht="12.75">
      <c r="A56" s="70" t="s">
        <v>162</v>
      </c>
      <c r="B56" s="16">
        <f>IF(B186=0,0,B47*100/B186)</f>
        <v>0.19914340781293768</v>
      </c>
      <c r="C56" s="16">
        <f aca="true" t="shared" si="35" ref="C56:AG56">IF(C186=0,0,C47*100/C186)</f>
        <v>2.2099453513901697</v>
      </c>
      <c r="D56" s="16">
        <f t="shared" si="35"/>
        <v>2.3293209043222527</v>
      </c>
      <c r="E56" s="16">
        <f t="shared" si="35"/>
        <v>0</v>
      </c>
      <c r="F56" s="16">
        <f t="shared" si="35"/>
        <v>0.1706759940856101</v>
      </c>
      <c r="G56" s="16">
        <f t="shared" si="35"/>
        <v>0.3627879894149607</v>
      </c>
      <c r="H56" s="16">
        <f t="shared" si="35"/>
        <v>0.29691173440158347</v>
      </c>
      <c r="I56" s="16">
        <f t="shared" si="35"/>
        <v>0.05096758734397329</v>
      </c>
      <c r="J56" s="16">
        <f t="shared" si="35"/>
        <v>1.3703081541045907</v>
      </c>
      <c r="K56" s="16">
        <f t="shared" si="35"/>
        <v>0</v>
      </c>
      <c r="L56" s="16">
        <f t="shared" si="35"/>
        <v>0.9435164492447675</v>
      </c>
      <c r="M56" s="16">
        <f t="shared" si="35"/>
        <v>0.15628464354663393</v>
      </c>
      <c r="N56" s="16">
        <f t="shared" si="35"/>
        <v>0.45427054903931013</v>
      </c>
      <c r="O56" s="16">
        <f t="shared" si="35"/>
        <v>1.5503381672391583</v>
      </c>
      <c r="P56" s="16">
        <f t="shared" si="35"/>
        <v>0</v>
      </c>
      <c r="Q56" s="16">
        <f t="shared" si="35"/>
        <v>0</v>
      </c>
      <c r="R56" s="16">
        <f t="shared" si="35"/>
        <v>2.6514474985097087</v>
      </c>
      <c r="S56" s="16">
        <f t="shared" si="35"/>
        <v>0.2266127755184647</v>
      </c>
      <c r="T56" s="16">
        <f t="shared" si="35"/>
        <v>0.7649183019715438</v>
      </c>
      <c r="U56" s="16">
        <f t="shared" si="35"/>
        <v>12.534284652545523</v>
      </c>
      <c r="V56" s="16">
        <f t="shared" si="35"/>
        <v>0.28066805624430335</v>
      </c>
      <c r="W56" s="16">
        <f t="shared" si="35"/>
        <v>0.9575612423327791</v>
      </c>
      <c r="X56" s="16">
        <f t="shared" si="35"/>
        <v>6.524419328890404</v>
      </c>
      <c r="Y56" s="16">
        <f t="shared" si="35"/>
        <v>0</v>
      </c>
      <c r="Z56" s="16">
        <f t="shared" si="35"/>
        <v>1.6869095816464237</v>
      </c>
      <c r="AA56" s="16">
        <f t="shared" si="35"/>
        <v>0.0634702351043292</v>
      </c>
      <c r="AB56" s="16">
        <f t="shared" si="35"/>
        <v>33.50257718575001</v>
      </c>
      <c r="AC56" s="16">
        <f t="shared" si="35"/>
        <v>12.713880147901827</v>
      </c>
      <c r="AD56" s="16">
        <f t="shared" si="35"/>
        <v>0.23486609669721528</v>
      </c>
      <c r="AE56" s="16">
        <f t="shared" si="35"/>
        <v>0</v>
      </c>
      <c r="AF56" s="16">
        <f t="shared" si="35"/>
        <v>0</v>
      </c>
      <c r="AG56" s="16">
        <f t="shared" si="35"/>
        <v>8.887399246481344</v>
      </c>
    </row>
    <row r="57" spans="1:33" ht="12.75">
      <c r="A57" s="70" t="s">
        <v>163</v>
      </c>
      <c r="B57" s="25">
        <f>IF(B188=0,0,B187/B188)</f>
        <v>1.3574546476665843</v>
      </c>
      <c r="C57" s="25">
        <f aca="true" t="shared" si="36" ref="C57:AG57">IF(C188=0,0,C187/C188)</f>
        <v>1.7039585518163884</v>
      </c>
      <c r="D57" s="25">
        <f t="shared" si="36"/>
        <v>1.266782377390056</v>
      </c>
      <c r="E57" s="25">
        <f t="shared" si="36"/>
        <v>0</v>
      </c>
      <c r="F57" s="25">
        <f t="shared" si="36"/>
        <v>1.4814906909947934</v>
      </c>
      <c r="G57" s="25">
        <f t="shared" si="36"/>
        <v>1.0026086102812386</v>
      </c>
      <c r="H57" s="25">
        <f t="shared" si="36"/>
        <v>1.1242771004340502</v>
      </c>
      <c r="I57" s="25">
        <f t="shared" si="36"/>
        <v>4.824815400364924</v>
      </c>
      <c r="J57" s="25">
        <f t="shared" si="36"/>
        <v>1.00628201411037</v>
      </c>
      <c r="K57" s="25">
        <f t="shared" si="36"/>
        <v>0.905745418584275</v>
      </c>
      <c r="L57" s="25">
        <f t="shared" si="36"/>
        <v>3.207854231153059</v>
      </c>
      <c r="M57" s="25">
        <f t="shared" si="36"/>
        <v>0.905680107077129</v>
      </c>
      <c r="N57" s="25">
        <f t="shared" si="36"/>
        <v>68.40992627530966</v>
      </c>
      <c r="O57" s="25">
        <f t="shared" si="36"/>
        <v>7.4346726051177106</v>
      </c>
      <c r="P57" s="25">
        <f t="shared" si="36"/>
        <v>4.549348429450326</v>
      </c>
      <c r="Q57" s="25">
        <f t="shared" si="36"/>
        <v>0.6339525041147426</v>
      </c>
      <c r="R57" s="25">
        <f t="shared" si="36"/>
        <v>0.6970868876872679</v>
      </c>
      <c r="S57" s="25">
        <f t="shared" si="36"/>
        <v>0.5872452622803239</v>
      </c>
      <c r="T57" s="25">
        <f t="shared" si="36"/>
        <v>2.7719366932946095</v>
      </c>
      <c r="U57" s="25">
        <f t="shared" si="36"/>
        <v>0.33609676508670333</v>
      </c>
      <c r="V57" s="25">
        <f t="shared" si="36"/>
        <v>1.6001777360726697</v>
      </c>
      <c r="W57" s="25">
        <f t="shared" si="36"/>
        <v>1.2762062441297555</v>
      </c>
      <c r="X57" s="25">
        <f t="shared" si="36"/>
        <v>0.7353091793029501</v>
      </c>
      <c r="Y57" s="25">
        <f t="shared" si="36"/>
        <v>3.2823433726161837</v>
      </c>
      <c r="Z57" s="25">
        <f t="shared" si="36"/>
        <v>3.252032520325203</v>
      </c>
      <c r="AA57" s="25">
        <f t="shared" si="36"/>
        <v>4.322635494155154</v>
      </c>
      <c r="AB57" s="25">
        <f t="shared" si="36"/>
        <v>0.9401262724754818</v>
      </c>
      <c r="AC57" s="25">
        <f t="shared" si="36"/>
        <v>3.650666532629798</v>
      </c>
      <c r="AD57" s="25">
        <f t="shared" si="36"/>
        <v>7.533218429441337</v>
      </c>
      <c r="AE57" s="25">
        <f t="shared" si="36"/>
        <v>1.7470645349304605</v>
      </c>
      <c r="AF57" s="25">
        <f t="shared" si="36"/>
        <v>6.9597716621944965</v>
      </c>
      <c r="AG57" s="25">
        <f t="shared" si="36"/>
        <v>3.8901958188570744</v>
      </c>
    </row>
    <row r="58" spans="1:33" ht="12.75">
      <c r="A58" s="70" t="s">
        <v>164</v>
      </c>
      <c r="B58" s="25">
        <f>IF(B188=0,0,B189/B188)</f>
        <v>0.9151447237293766</v>
      </c>
      <c r="C58" s="25">
        <f aca="true" t="shared" si="37" ref="C58:AG58">IF(C188=0,0,C189/C188)</f>
        <v>0.22480322151052237</v>
      </c>
      <c r="D58" s="25">
        <f t="shared" si="37"/>
        <v>0.20183489231861904</v>
      </c>
      <c r="E58" s="25">
        <f t="shared" si="37"/>
        <v>0</v>
      </c>
      <c r="F58" s="25">
        <f t="shared" si="37"/>
        <v>0.26445658045466913</v>
      </c>
      <c r="G58" s="25">
        <f t="shared" si="37"/>
        <v>0.2501832655370401</v>
      </c>
      <c r="H58" s="25">
        <f t="shared" si="37"/>
        <v>0.05723125932523358</v>
      </c>
      <c r="I58" s="25">
        <f t="shared" si="37"/>
        <v>0.3219402574494353</v>
      </c>
      <c r="J58" s="25">
        <f t="shared" si="37"/>
        <v>0.2686769111819851</v>
      </c>
      <c r="K58" s="25">
        <f t="shared" si="37"/>
        <v>0.16537602312350116</v>
      </c>
      <c r="L58" s="25">
        <f t="shared" si="37"/>
        <v>3.105276466906852</v>
      </c>
      <c r="M58" s="25">
        <f t="shared" si="37"/>
        <v>0.02359042998159612</v>
      </c>
      <c r="N58" s="25">
        <f t="shared" si="37"/>
        <v>32.54468286135284</v>
      </c>
      <c r="O58" s="25">
        <f t="shared" si="37"/>
        <v>0.8255846009634483</v>
      </c>
      <c r="P58" s="25">
        <f t="shared" si="37"/>
        <v>3.6723000158614973</v>
      </c>
      <c r="Q58" s="25">
        <f t="shared" si="37"/>
        <v>0.022572301904537972</v>
      </c>
      <c r="R58" s="25">
        <f t="shared" si="37"/>
        <v>0.5333652448409273</v>
      </c>
      <c r="S58" s="25">
        <f t="shared" si="37"/>
        <v>0.0666793757556857</v>
      </c>
      <c r="T58" s="25">
        <f t="shared" si="37"/>
        <v>0.0761041497699777</v>
      </c>
      <c r="U58" s="25">
        <f t="shared" si="37"/>
        <v>0.33609676508670333</v>
      </c>
      <c r="V58" s="25">
        <f t="shared" si="37"/>
        <v>0.5148980902198933</v>
      </c>
      <c r="W58" s="25">
        <f t="shared" si="37"/>
        <v>0.10652491689861684</v>
      </c>
      <c r="X58" s="25">
        <f t="shared" si="37"/>
        <v>0.10199766969323974</v>
      </c>
      <c r="Y58" s="25">
        <f t="shared" si="37"/>
        <v>0.07590444458475266</v>
      </c>
      <c r="Z58" s="25">
        <f t="shared" si="37"/>
        <v>1.6260162601626016</v>
      </c>
      <c r="AA58" s="25">
        <f t="shared" si="37"/>
        <v>0.035423308537017355</v>
      </c>
      <c r="AB58" s="25">
        <f t="shared" si="37"/>
        <v>0.9380446213015122</v>
      </c>
      <c r="AC58" s="25">
        <f t="shared" si="37"/>
        <v>1.0063667456709289</v>
      </c>
      <c r="AD58" s="25">
        <f t="shared" si="37"/>
        <v>0.48742654771112026</v>
      </c>
      <c r="AE58" s="25">
        <f t="shared" si="37"/>
        <v>0.11154433636144384</v>
      </c>
      <c r="AF58" s="25">
        <f t="shared" si="37"/>
        <v>5.365976112547628</v>
      </c>
      <c r="AG58" s="25">
        <f t="shared" si="37"/>
        <v>3.698510183299389</v>
      </c>
    </row>
    <row r="59" spans="1:33" ht="12.75">
      <c r="A59" s="70" t="s">
        <v>165</v>
      </c>
      <c r="B59" s="16">
        <f>IF(B5=0,0,(B176+B181)*100/B5)</f>
        <v>6.270845608556482</v>
      </c>
      <c r="C59" s="16">
        <f aca="true" t="shared" si="38" ref="C59:AG59">IF(C5=0,0,(C176+C181)*100/C5)</f>
        <v>12.375456348664013</v>
      </c>
      <c r="D59" s="16">
        <f t="shared" si="38"/>
        <v>9.455444695327918</v>
      </c>
      <c r="E59" s="16">
        <f t="shared" si="38"/>
        <v>1.5196533471756462</v>
      </c>
      <c r="F59" s="16">
        <f t="shared" si="38"/>
        <v>7.99571454403963</v>
      </c>
      <c r="G59" s="16">
        <f t="shared" si="38"/>
        <v>16.58534369655264</v>
      </c>
      <c r="H59" s="16">
        <f t="shared" si="38"/>
        <v>6.534754835406975</v>
      </c>
      <c r="I59" s="16">
        <f t="shared" si="38"/>
        <v>6.980325324809911</v>
      </c>
      <c r="J59" s="16">
        <f t="shared" si="38"/>
        <v>1.884357952970261</v>
      </c>
      <c r="K59" s="16">
        <f t="shared" si="38"/>
        <v>5.279360817833026</v>
      </c>
      <c r="L59" s="16">
        <f t="shared" si="38"/>
        <v>3.562831208608679</v>
      </c>
      <c r="M59" s="16">
        <f t="shared" si="38"/>
        <v>6.457970619139105</v>
      </c>
      <c r="N59" s="16">
        <f t="shared" si="38"/>
        <v>20.453231906837292</v>
      </c>
      <c r="O59" s="16">
        <f t="shared" si="38"/>
        <v>5.575810037131481</v>
      </c>
      <c r="P59" s="16">
        <f t="shared" si="38"/>
        <v>8.985890534324971</v>
      </c>
      <c r="Q59" s="16">
        <f t="shared" si="38"/>
        <v>8.467690052209038</v>
      </c>
      <c r="R59" s="16">
        <f t="shared" si="38"/>
        <v>18.12816690084826</v>
      </c>
      <c r="S59" s="16">
        <f t="shared" si="38"/>
        <v>13.816694299536426</v>
      </c>
      <c r="T59" s="16">
        <f t="shared" si="38"/>
        <v>10.92506387553368</v>
      </c>
      <c r="U59" s="16">
        <f t="shared" si="38"/>
        <v>7.4034647573145325</v>
      </c>
      <c r="V59" s="16">
        <f t="shared" si="38"/>
        <v>27.821016058575715</v>
      </c>
      <c r="W59" s="16">
        <f t="shared" si="38"/>
        <v>1.0248770605061794</v>
      </c>
      <c r="X59" s="16">
        <f t="shared" si="38"/>
        <v>20.56850997234081</v>
      </c>
      <c r="Y59" s="16">
        <f t="shared" si="38"/>
        <v>14.91364372829685</v>
      </c>
      <c r="Z59" s="16">
        <f t="shared" si="38"/>
        <v>10.549329765119113</v>
      </c>
      <c r="AA59" s="16">
        <f t="shared" si="38"/>
        <v>6.077047850931901</v>
      </c>
      <c r="AB59" s="16">
        <f t="shared" si="38"/>
        <v>1.2592637605142802</v>
      </c>
      <c r="AC59" s="16">
        <f t="shared" si="38"/>
        <v>4.767266311972601</v>
      </c>
      <c r="AD59" s="16">
        <f t="shared" si="38"/>
        <v>0.3727275251348908</v>
      </c>
      <c r="AE59" s="16">
        <f t="shared" si="38"/>
        <v>10.694348252605042</v>
      </c>
      <c r="AF59" s="16">
        <f t="shared" si="38"/>
        <v>5.060632652995946</v>
      </c>
      <c r="AG59" s="16">
        <f t="shared" si="38"/>
        <v>7.400726413439289</v>
      </c>
    </row>
    <row r="60" spans="1:33" ht="12.75">
      <c r="A60" s="70" t="s">
        <v>166</v>
      </c>
      <c r="B60" s="25">
        <f>IF(+(B180+B193)=0,0,+(B5-B163)/(B180+B193))</f>
        <v>33.04202318771667</v>
      </c>
      <c r="C60" s="25">
        <f aca="true" t="shared" si="39" ref="C60:AG60">IF(+(C180+C193)=0,0,+(C5-C163)/(C180+C193))</f>
        <v>24.991348991776796</v>
      </c>
      <c r="D60" s="25">
        <f t="shared" si="39"/>
        <v>107.87189821376516</v>
      </c>
      <c r="E60" s="25">
        <f t="shared" si="39"/>
        <v>2.8967678625263793</v>
      </c>
      <c r="F60" s="25">
        <f t="shared" si="39"/>
        <v>15.952138387646148</v>
      </c>
      <c r="G60" s="25">
        <f t="shared" si="39"/>
        <v>47.37291804016863</v>
      </c>
      <c r="H60" s="25">
        <f t="shared" si="39"/>
        <v>18.08469055374593</v>
      </c>
      <c r="I60" s="25">
        <f t="shared" si="39"/>
        <v>40.83133268506337</v>
      </c>
      <c r="J60" s="25">
        <f t="shared" si="39"/>
        <v>18.200885558583106</v>
      </c>
      <c r="K60" s="25">
        <f t="shared" si="39"/>
        <v>54.04962274727149</v>
      </c>
      <c r="L60" s="25">
        <f t="shared" si="39"/>
        <v>6.921923013923014</v>
      </c>
      <c r="M60" s="25">
        <f t="shared" si="39"/>
        <v>34.75765598377282</v>
      </c>
      <c r="N60" s="25">
        <f t="shared" si="39"/>
        <v>25.8132792989665</v>
      </c>
      <c r="O60" s="25">
        <f t="shared" si="39"/>
        <v>35.6510739821991</v>
      </c>
      <c r="P60" s="25">
        <f t="shared" si="39"/>
        <v>29.297583290620196</v>
      </c>
      <c r="Q60" s="25">
        <f t="shared" si="39"/>
        <v>78.79460916442048</v>
      </c>
      <c r="R60" s="25">
        <f t="shared" si="39"/>
        <v>18.16502330609413</v>
      </c>
      <c r="S60" s="25">
        <f t="shared" si="39"/>
        <v>27.18076225045372</v>
      </c>
      <c r="T60" s="25">
        <f t="shared" si="39"/>
        <v>42.486968883346286</v>
      </c>
      <c r="U60" s="25">
        <f t="shared" si="39"/>
        <v>5.9060674157303374</v>
      </c>
      <c r="V60" s="25">
        <f t="shared" si="39"/>
        <v>10.549624772979085</v>
      </c>
      <c r="W60" s="25">
        <f t="shared" si="39"/>
        <v>15.4268023989899</v>
      </c>
      <c r="X60" s="25">
        <f t="shared" si="39"/>
        <v>26.745223868152635</v>
      </c>
      <c r="Y60" s="25">
        <f t="shared" si="39"/>
        <v>65.68277272727272</v>
      </c>
      <c r="Z60" s="25">
        <f t="shared" si="39"/>
        <v>349.5254901960784</v>
      </c>
      <c r="AA60" s="25">
        <f t="shared" si="39"/>
        <v>172.68802907915995</v>
      </c>
      <c r="AB60" s="25">
        <f t="shared" si="39"/>
        <v>8.093333333333334</v>
      </c>
      <c r="AC60" s="25">
        <f t="shared" si="39"/>
        <v>42.90944490008553</v>
      </c>
      <c r="AD60" s="25">
        <f t="shared" si="39"/>
        <v>21.13031561956657</v>
      </c>
      <c r="AE60" s="25">
        <f t="shared" si="39"/>
        <v>6.555381061800345</v>
      </c>
      <c r="AF60" s="25">
        <f t="shared" si="39"/>
        <v>111.42287370260851</v>
      </c>
      <c r="AG60" s="25">
        <f t="shared" si="39"/>
        <v>1.6214276233788623</v>
      </c>
    </row>
    <row r="61" spans="1:33" ht="12.75">
      <c r="A61" s="67" t="s">
        <v>167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2.75">
      <c r="A62" s="68" t="s">
        <v>168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12.75">
      <c r="A63" s="67" t="s">
        <v>169</v>
      </c>
      <c r="B63" s="6">
        <v>90214150</v>
      </c>
      <c r="C63" s="6">
        <v>103129762</v>
      </c>
      <c r="D63" s="6">
        <v>259893000</v>
      </c>
      <c r="E63" s="6">
        <v>0</v>
      </c>
      <c r="F63" s="6">
        <v>16311000</v>
      </c>
      <c r="G63" s="6">
        <v>24963922</v>
      </c>
      <c r="H63" s="6">
        <v>7960000</v>
      </c>
      <c r="I63" s="6">
        <v>20934111</v>
      </c>
      <c r="J63" s="6">
        <v>3894000</v>
      </c>
      <c r="K63" s="6">
        <v>1500000</v>
      </c>
      <c r="L63" s="6">
        <v>0</v>
      </c>
      <c r="M63" s="6">
        <v>2000000</v>
      </c>
      <c r="N63" s="6">
        <v>54563300</v>
      </c>
      <c r="O63" s="6">
        <v>52894850</v>
      </c>
      <c r="P63" s="6">
        <v>4700000</v>
      </c>
      <c r="Q63" s="6">
        <v>1500000</v>
      </c>
      <c r="R63" s="6">
        <v>8362000</v>
      </c>
      <c r="S63" s="6">
        <v>2896000</v>
      </c>
      <c r="T63" s="6">
        <v>15504000</v>
      </c>
      <c r="U63" s="6">
        <v>0</v>
      </c>
      <c r="V63" s="6">
        <v>6780000</v>
      </c>
      <c r="W63" s="6">
        <v>17910575</v>
      </c>
      <c r="X63" s="6">
        <v>15108484</v>
      </c>
      <c r="Y63" s="6">
        <v>14905000</v>
      </c>
      <c r="Z63" s="6">
        <v>8080000</v>
      </c>
      <c r="AA63" s="6">
        <v>10607000</v>
      </c>
      <c r="AB63" s="6">
        <v>0</v>
      </c>
      <c r="AC63" s="6">
        <v>76012244</v>
      </c>
      <c r="AD63" s="6">
        <v>29045711</v>
      </c>
      <c r="AE63" s="6">
        <v>3000000</v>
      </c>
      <c r="AF63" s="6">
        <v>38054554</v>
      </c>
      <c r="AG63" s="6">
        <v>0</v>
      </c>
    </row>
    <row r="64" spans="1:33" ht="12.75">
      <c r="A64" s="70" t="s">
        <v>170</v>
      </c>
      <c r="B64" s="23">
        <v>0</v>
      </c>
      <c r="C64" s="23">
        <v>3210000</v>
      </c>
      <c r="D64" s="23">
        <v>115150000</v>
      </c>
      <c r="E64" s="23">
        <v>0</v>
      </c>
      <c r="F64" s="23">
        <v>1505000</v>
      </c>
      <c r="G64" s="23">
        <v>6000000</v>
      </c>
      <c r="H64" s="23">
        <v>500000</v>
      </c>
      <c r="I64" s="23">
        <v>2713000</v>
      </c>
      <c r="J64" s="23">
        <v>0</v>
      </c>
      <c r="K64" s="23">
        <v>1500000</v>
      </c>
      <c r="L64" s="23">
        <v>0</v>
      </c>
      <c r="M64" s="23">
        <v>2000000</v>
      </c>
      <c r="N64" s="23">
        <v>7000000</v>
      </c>
      <c r="O64" s="23">
        <v>6725900</v>
      </c>
      <c r="P64" s="23">
        <v>0</v>
      </c>
      <c r="Q64" s="23">
        <v>1500000</v>
      </c>
      <c r="R64" s="23">
        <v>0</v>
      </c>
      <c r="S64" s="23">
        <v>0</v>
      </c>
      <c r="T64" s="23">
        <v>3774000</v>
      </c>
      <c r="U64" s="23">
        <v>0</v>
      </c>
      <c r="V64" s="23">
        <v>0</v>
      </c>
      <c r="W64" s="23">
        <v>0</v>
      </c>
      <c r="X64" s="23">
        <v>13365958</v>
      </c>
      <c r="Y64" s="23">
        <v>0</v>
      </c>
      <c r="Z64" s="23">
        <v>0</v>
      </c>
      <c r="AA64" s="23">
        <v>1500000</v>
      </c>
      <c r="AB64" s="23">
        <v>0</v>
      </c>
      <c r="AC64" s="23">
        <v>11500000</v>
      </c>
      <c r="AD64" s="23">
        <v>1097000</v>
      </c>
      <c r="AE64" s="23">
        <v>3000000</v>
      </c>
      <c r="AF64" s="23">
        <v>1000000</v>
      </c>
      <c r="AG64" s="23">
        <v>0</v>
      </c>
    </row>
    <row r="65" spans="1:33" ht="12.75">
      <c r="A65" s="70" t="s">
        <v>171</v>
      </c>
      <c r="B65" s="23">
        <v>69139945</v>
      </c>
      <c r="C65" s="23">
        <v>90302742</v>
      </c>
      <c r="D65" s="23">
        <v>106545000</v>
      </c>
      <c r="E65" s="23">
        <v>0</v>
      </c>
      <c r="F65" s="23">
        <v>7548000</v>
      </c>
      <c r="G65" s="23">
        <v>1105000</v>
      </c>
      <c r="H65" s="23">
        <v>7460000</v>
      </c>
      <c r="I65" s="23">
        <v>17452111</v>
      </c>
      <c r="J65" s="23">
        <v>3894000</v>
      </c>
      <c r="K65" s="23">
        <v>0</v>
      </c>
      <c r="L65" s="23">
        <v>0</v>
      </c>
      <c r="M65" s="23">
        <v>0</v>
      </c>
      <c r="N65" s="23">
        <v>36872000</v>
      </c>
      <c r="O65" s="23">
        <v>10180000</v>
      </c>
      <c r="P65" s="23">
        <v>0</v>
      </c>
      <c r="Q65" s="23">
        <v>0</v>
      </c>
      <c r="R65" s="23">
        <v>8362000</v>
      </c>
      <c r="S65" s="23">
        <v>2896000</v>
      </c>
      <c r="T65" s="23">
        <v>7200000</v>
      </c>
      <c r="U65" s="23">
        <v>0</v>
      </c>
      <c r="V65" s="23">
        <v>0</v>
      </c>
      <c r="W65" s="23">
        <v>17910575</v>
      </c>
      <c r="X65" s="23">
        <v>1742526</v>
      </c>
      <c r="Y65" s="23">
        <v>10671000</v>
      </c>
      <c r="Z65" s="23">
        <v>8000000</v>
      </c>
      <c r="AA65" s="23">
        <v>8916000</v>
      </c>
      <c r="AB65" s="23">
        <v>0</v>
      </c>
      <c r="AC65" s="23">
        <v>15459596</v>
      </c>
      <c r="AD65" s="23">
        <v>7478921</v>
      </c>
      <c r="AE65" s="23">
        <v>0</v>
      </c>
      <c r="AF65" s="23">
        <v>35902781</v>
      </c>
      <c r="AG65" s="23">
        <v>0</v>
      </c>
    </row>
    <row r="66" spans="1:33" ht="12.75">
      <c r="A66" s="70" t="s">
        <v>172</v>
      </c>
      <c r="B66" s="23">
        <v>21074205</v>
      </c>
      <c r="C66" s="23">
        <v>9407020</v>
      </c>
      <c r="D66" s="23">
        <v>32648000</v>
      </c>
      <c r="E66" s="23">
        <v>0</v>
      </c>
      <c r="F66" s="23">
        <v>7258000</v>
      </c>
      <c r="G66" s="23">
        <v>17858922</v>
      </c>
      <c r="H66" s="23">
        <v>0</v>
      </c>
      <c r="I66" s="23">
        <v>769000</v>
      </c>
      <c r="J66" s="23">
        <v>0</v>
      </c>
      <c r="K66" s="23">
        <v>0</v>
      </c>
      <c r="L66" s="23">
        <v>0</v>
      </c>
      <c r="M66" s="23">
        <v>0</v>
      </c>
      <c r="N66" s="23">
        <v>10691300</v>
      </c>
      <c r="O66" s="23">
        <v>35957750</v>
      </c>
      <c r="P66" s="23">
        <v>3700000</v>
      </c>
      <c r="Q66" s="23">
        <v>0</v>
      </c>
      <c r="R66" s="23">
        <v>0</v>
      </c>
      <c r="S66" s="23">
        <v>0</v>
      </c>
      <c r="T66" s="23">
        <v>4530000</v>
      </c>
      <c r="U66" s="23">
        <v>0</v>
      </c>
      <c r="V66" s="23">
        <v>4125915</v>
      </c>
      <c r="W66" s="23">
        <v>0</v>
      </c>
      <c r="X66" s="23">
        <v>0</v>
      </c>
      <c r="Y66" s="23">
        <v>0</v>
      </c>
      <c r="Z66" s="23">
        <v>0</v>
      </c>
      <c r="AA66" s="23">
        <v>191000</v>
      </c>
      <c r="AB66" s="23">
        <v>0</v>
      </c>
      <c r="AC66" s="23">
        <v>49052648</v>
      </c>
      <c r="AD66" s="23">
        <v>20469790</v>
      </c>
      <c r="AE66" s="23">
        <v>0</v>
      </c>
      <c r="AF66" s="23">
        <v>689273</v>
      </c>
      <c r="AG66" s="23">
        <v>0</v>
      </c>
    </row>
    <row r="67" spans="1:33" ht="12.75">
      <c r="A67" s="70" t="s">
        <v>173</v>
      </c>
      <c r="B67" s="23">
        <v>0</v>
      </c>
      <c r="C67" s="23">
        <v>210000</v>
      </c>
      <c r="D67" s="23">
        <v>5550000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31200</v>
      </c>
      <c r="P67" s="23">
        <v>1000000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2654085</v>
      </c>
      <c r="W67" s="23">
        <v>0</v>
      </c>
      <c r="X67" s="23">
        <v>0</v>
      </c>
      <c r="Y67" s="23">
        <v>4234000</v>
      </c>
      <c r="Z67" s="23">
        <v>80000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462500</v>
      </c>
      <c r="AG67" s="23">
        <v>0</v>
      </c>
    </row>
    <row r="68" spans="1:33" ht="12.75">
      <c r="A68" s="67" t="s">
        <v>174</v>
      </c>
      <c r="B68" s="6">
        <v>17554543</v>
      </c>
      <c r="C68" s="6">
        <v>34891238</v>
      </c>
      <c r="D68" s="6">
        <v>19548500</v>
      </c>
      <c r="E68" s="6">
        <v>0</v>
      </c>
      <c r="F68" s="6">
        <v>33000</v>
      </c>
      <c r="G68" s="6">
        <v>4611500</v>
      </c>
      <c r="H68" s="6">
        <v>0</v>
      </c>
      <c r="I68" s="6">
        <v>955000</v>
      </c>
      <c r="J68" s="6">
        <v>4111000</v>
      </c>
      <c r="K68" s="6">
        <v>6743860</v>
      </c>
      <c r="L68" s="6">
        <v>0</v>
      </c>
      <c r="M68" s="6">
        <v>9791000</v>
      </c>
      <c r="N68" s="6">
        <v>1000000</v>
      </c>
      <c r="O68" s="6">
        <v>11736800</v>
      </c>
      <c r="P68" s="6">
        <v>2000000</v>
      </c>
      <c r="Q68" s="6">
        <v>8390000</v>
      </c>
      <c r="R68" s="6">
        <v>8824550</v>
      </c>
      <c r="S68" s="6">
        <v>5792000</v>
      </c>
      <c r="T68" s="6">
        <v>9687000</v>
      </c>
      <c r="U68" s="6">
        <v>0</v>
      </c>
      <c r="V68" s="6">
        <v>0</v>
      </c>
      <c r="W68" s="6">
        <v>300000</v>
      </c>
      <c r="X68" s="6">
        <v>1724656</v>
      </c>
      <c r="Y68" s="6">
        <v>0</v>
      </c>
      <c r="Z68" s="6">
        <v>18159000</v>
      </c>
      <c r="AA68" s="6">
        <v>2100000</v>
      </c>
      <c r="AB68" s="6">
        <v>87719</v>
      </c>
      <c r="AC68" s="6">
        <v>9100000</v>
      </c>
      <c r="AD68" s="6">
        <v>6928289</v>
      </c>
      <c r="AE68" s="6">
        <v>10939000</v>
      </c>
      <c r="AF68" s="6">
        <v>16649945</v>
      </c>
      <c r="AG68" s="6">
        <v>1078971</v>
      </c>
    </row>
    <row r="69" spans="1:33" ht="12.75">
      <c r="A69" s="70" t="s">
        <v>175</v>
      </c>
      <c r="B69" s="23">
        <v>0</v>
      </c>
      <c r="C69" s="23">
        <v>3010000</v>
      </c>
      <c r="D69" s="23">
        <v>5548500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9791000</v>
      </c>
      <c r="N69" s="23">
        <v>0</v>
      </c>
      <c r="O69" s="23">
        <v>12480</v>
      </c>
      <c r="P69" s="23">
        <v>0</v>
      </c>
      <c r="Q69" s="23">
        <v>0</v>
      </c>
      <c r="R69" s="23">
        <v>8824550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87719</v>
      </c>
      <c r="AC69" s="23">
        <v>9100000</v>
      </c>
      <c r="AD69" s="23">
        <v>0</v>
      </c>
      <c r="AE69" s="23">
        <v>0</v>
      </c>
      <c r="AF69" s="23">
        <v>780000</v>
      </c>
      <c r="AG69" s="23">
        <v>1058560</v>
      </c>
    </row>
    <row r="70" spans="1:33" ht="12.75">
      <c r="A70" s="70" t="s">
        <v>176</v>
      </c>
      <c r="B70" s="23">
        <v>17554543</v>
      </c>
      <c r="C70" s="23">
        <v>31881238</v>
      </c>
      <c r="D70" s="23">
        <v>14000000</v>
      </c>
      <c r="E70" s="23">
        <v>0</v>
      </c>
      <c r="F70" s="23">
        <v>33000</v>
      </c>
      <c r="G70" s="23">
        <v>4611500</v>
      </c>
      <c r="H70" s="23">
        <v>0</v>
      </c>
      <c r="I70" s="23">
        <v>955000</v>
      </c>
      <c r="J70" s="23">
        <v>4111000</v>
      </c>
      <c r="K70" s="23">
        <v>6743860</v>
      </c>
      <c r="L70" s="23">
        <v>0</v>
      </c>
      <c r="M70" s="23">
        <v>0</v>
      </c>
      <c r="N70" s="23">
        <v>1000000</v>
      </c>
      <c r="O70" s="23">
        <v>11724320</v>
      </c>
      <c r="P70" s="23">
        <v>2000000</v>
      </c>
      <c r="Q70" s="23">
        <v>8390000</v>
      </c>
      <c r="R70" s="23">
        <v>0</v>
      </c>
      <c r="S70" s="23">
        <v>5792000</v>
      </c>
      <c r="T70" s="23">
        <v>9687000</v>
      </c>
      <c r="U70" s="23">
        <v>0</v>
      </c>
      <c r="V70" s="23">
        <v>0</v>
      </c>
      <c r="W70" s="23">
        <v>300000</v>
      </c>
      <c r="X70" s="23">
        <v>1724656</v>
      </c>
      <c r="Y70" s="23">
        <v>0</v>
      </c>
      <c r="Z70" s="23">
        <v>18159000</v>
      </c>
      <c r="AA70" s="23">
        <v>2100000</v>
      </c>
      <c r="AB70" s="23">
        <v>0</v>
      </c>
      <c r="AC70" s="23">
        <v>0</v>
      </c>
      <c r="AD70" s="23">
        <v>6928289</v>
      </c>
      <c r="AE70" s="23">
        <v>10939000</v>
      </c>
      <c r="AF70" s="23">
        <v>15869945</v>
      </c>
      <c r="AG70" s="23">
        <v>0</v>
      </c>
    </row>
    <row r="71" spans="1:33" ht="12.75">
      <c r="A71" s="70" t="s">
        <v>177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20411</v>
      </c>
    </row>
    <row r="72" spans="1:33" ht="12.75">
      <c r="A72" s="67" t="s">
        <v>178</v>
      </c>
      <c r="B72" s="6">
        <v>1255000</v>
      </c>
      <c r="C72" s="6">
        <v>950000</v>
      </c>
      <c r="D72" s="6">
        <v>13050100</v>
      </c>
      <c r="E72" s="6">
        <v>1004000</v>
      </c>
      <c r="F72" s="6">
        <v>25000</v>
      </c>
      <c r="G72" s="6">
        <v>0</v>
      </c>
      <c r="H72" s="6">
        <v>0</v>
      </c>
      <c r="I72" s="6">
        <v>90000</v>
      </c>
      <c r="J72" s="6">
        <v>0</v>
      </c>
      <c r="K72" s="6">
        <v>100000</v>
      </c>
      <c r="L72" s="6">
        <v>93000</v>
      </c>
      <c r="M72" s="6">
        <v>0</v>
      </c>
      <c r="N72" s="6">
        <v>1710000</v>
      </c>
      <c r="O72" s="6">
        <v>2055885</v>
      </c>
      <c r="P72" s="6">
        <v>0</v>
      </c>
      <c r="Q72" s="6">
        <v>0</v>
      </c>
      <c r="R72" s="6">
        <v>70000</v>
      </c>
      <c r="S72" s="6">
        <v>0</v>
      </c>
      <c r="T72" s="6">
        <v>1520000</v>
      </c>
      <c r="U72" s="6">
        <v>0</v>
      </c>
      <c r="V72" s="6">
        <v>0</v>
      </c>
      <c r="W72" s="6">
        <v>0</v>
      </c>
      <c r="X72" s="6">
        <v>3100000</v>
      </c>
      <c r="Y72" s="6">
        <v>0</v>
      </c>
      <c r="Z72" s="6">
        <v>3573000</v>
      </c>
      <c r="AA72" s="6">
        <v>0</v>
      </c>
      <c r="AB72" s="6">
        <v>643246</v>
      </c>
      <c r="AC72" s="6">
        <v>7500000</v>
      </c>
      <c r="AD72" s="6">
        <v>0</v>
      </c>
      <c r="AE72" s="6">
        <v>0</v>
      </c>
      <c r="AF72" s="6">
        <v>418206</v>
      </c>
      <c r="AG72" s="6">
        <v>2751200</v>
      </c>
    </row>
    <row r="73" spans="1:33" ht="12.75">
      <c r="A73" s="67" t="s">
        <v>179</v>
      </c>
      <c r="B73" s="6">
        <v>17359690</v>
      </c>
      <c r="C73" s="6">
        <v>1060000</v>
      </c>
      <c r="D73" s="6">
        <v>57668955</v>
      </c>
      <c r="E73" s="6">
        <v>200000</v>
      </c>
      <c r="F73" s="6">
        <v>40000</v>
      </c>
      <c r="G73" s="6">
        <v>1275633</v>
      </c>
      <c r="H73" s="6">
        <v>0</v>
      </c>
      <c r="I73" s="6">
        <v>4494698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656656</v>
      </c>
      <c r="P73" s="6">
        <v>1228000</v>
      </c>
      <c r="Q73" s="6">
        <v>0</v>
      </c>
      <c r="R73" s="6">
        <v>0</v>
      </c>
      <c r="S73" s="6">
        <v>965000</v>
      </c>
      <c r="T73" s="6">
        <v>910000</v>
      </c>
      <c r="U73" s="6">
        <v>0</v>
      </c>
      <c r="V73" s="6">
        <v>0</v>
      </c>
      <c r="W73" s="6">
        <v>0</v>
      </c>
      <c r="X73" s="6">
        <v>16318256</v>
      </c>
      <c r="Y73" s="6">
        <v>2000000</v>
      </c>
      <c r="Z73" s="6">
        <v>3338000</v>
      </c>
      <c r="AA73" s="6">
        <v>0</v>
      </c>
      <c r="AB73" s="6">
        <v>138719</v>
      </c>
      <c r="AC73" s="6">
        <v>15096357</v>
      </c>
      <c r="AD73" s="6">
        <v>0</v>
      </c>
      <c r="AE73" s="6">
        <v>0</v>
      </c>
      <c r="AF73" s="6">
        <v>159300</v>
      </c>
      <c r="AG73" s="6">
        <v>9725000</v>
      </c>
    </row>
    <row r="74" spans="1:33" ht="12.75">
      <c r="A74" s="67" t="s">
        <v>180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60000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3573737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4000000</v>
      </c>
      <c r="AD74" s="6">
        <v>5000000</v>
      </c>
      <c r="AE74" s="6">
        <v>0</v>
      </c>
      <c r="AF74" s="6">
        <v>0</v>
      </c>
      <c r="AG74" s="6">
        <v>0</v>
      </c>
    </row>
    <row r="75" spans="1:33" ht="25.5">
      <c r="A75" s="72" t="s">
        <v>181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</row>
    <row r="76" spans="1:33" ht="12.75">
      <c r="A76" s="68" t="s">
        <v>169</v>
      </c>
      <c r="B76" s="27">
        <f>IF(B40=0,0,B63*100/B40)</f>
        <v>71.3813381621538</v>
      </c>
      <c r="C76" s="27">
        <f aca="true" t="shared" si="40" ref="C76:AG76">IF(C40=0,0,C63*100/C40)</f>
        <v>73.64780798537467</v>
      </c>
      <c r="D76" s="27">
        <f t="shared" si="40"/>
        <v>74.22109552002509</v>
      </c>
      <c r="E76" s="27">
        <f t="shared" si="40"/>
        <v>0</v>
      </c>
      <c r="F76" s="27">
        <f t="shared" si="40"/>
        <v>99.40276677433116</v>
      </c>
      <c r="G76" s="27">
        <f t="shared" si="40"/>
        <v>80.76049814540461</v>
      </c>
      <c r="H76" s="27">
        <f t="shared" si="40"/>
        <v>100</v>
      </c>
      <c r="I76" s="27">
        <f t="shared" si="40"/>
        <v>79.07479803907326</v>
      </c>
      <c r="J76" s="27">
        <f t="shared" si="40"/>
        <v>48.64459712679575</v>
      </c>
      <c r="K76" s="27">
        <f t="shared" si="40"/>
        <v>17.97729108590029</v>
      </c>
      <c r="L76" s="27">
        <f t="shared" si="40"/>
        <v>0</v>
      </c>
      <c r="M76" s="27">
        <f t="shared" si="40"/>
        <v>16.962089729454668</v>
      </c>
      <c r="N76" s="27">
        <f t="shared" si="40"/>
        <v>95.26830128524112</v>
      </c>
      <c r="O76" s="27">
        <f t="shared" si="40"/>
        <v>78.54404249952309</v>
      </c>
      <c r="P76" s="27">
        <f t="shared" si="40"/>
        <v>59.283551967709386</v>
      </c>
      <c r="Q76" s="27">
        <f t="shared" si="40"/>
        <v>15.166835187057634</v>
      </c>
      <c r="R76" s="27">
        <f t="shared" si="40"/>
        <v>48.45696271850399</v>
      </c>
      <c r="S76" s="27">
        <f t="shared" si="40"/>
        <v>30.00103594737387</v>
      </c>
      <c r="T76" s="27">
        <f t="shared" si="40"/>
        <v>56.131204518301296</v>
      </c>
      <c r="U76" s="27">
        <f t="shared" si="40"/>
        <v>0</v>
      </c>
      <c r="V76" s="27">
        <f t="shared" si="40"/>
        <v>100</v>
      </c>
      <c r="W76" s="27">
        <f t="shared" si="40"/>
        <v>82.21776753840103</v>
      </c>
      <c r="X76" s="27">
        <f t="shared" si="40"/>
        <v>41.6769715571781</v>
      </c>
      <c r="Y76" s="27">
        <f t="shared" si="40"/>
        <v>88.16918071576457</v>
      </c>
      <c r="Z76" s="27">
        <f t="shared" si="40"/>
        <v>24.374057315233784</v>
      </c>
      <c r="AA76" s="27">
        <f t="shared" si="40"/>
        <v>83.4736759266546</v>
      </c>
      <c r="AB76" s="27">
        <f t="shared" si="40"/>
        <v>0</v>
      </c>
      <c r="AC76" s="27">
        <f t="shared" si="40"/>
        <v>68.04511319589437</v>
      </c>
      <c r="AD76" s="27">
        <f t="shared" si="40"/>
        <v>70.8881510225997</v>
      </c>
      <c r="AE76" s="27">
        <f t="shared" si="40"/>
        <v>21.522347370686564</v>
      </c>
      <c r="AF76" s="27">
        <f t="shared" si="40"/>
        <v>68.83714510716462</v>
      </c>
      <c r="AG76" s="27">
        <f t="shared" si="40"/>
        <v>0</v>
      </c>
    </row>
    <row r="77" spans="1:33" ht="12.75">
      <c r="A77" s="70" t="s">
        <v>182</v>
      </c>
      <c r="B77" s="16">
        <f>IF(B40=0,0,B64*100/B40)</f>
        <v>0</v>
      </c>
      <c r="C77" s="16">
        <f aca="true" t="shared" si="41" ref="C77:AG77">IF(C40=0,0,C64*100/C40)</f>
        <v>2.2923495511708123</v>
      </c>
      <c r="D77" s="16">
        <f t="shared" si="41"/>
        <v>32.884914750035165</v>
      </c>
      <c r="E77" s="16">
        <f t="shared" si="41"/>
        <v>0</v>
      </c>
      <c r="F77" s="16">
        <f t="shared" si="41"/>
        <v>9.171795965628618</v>
      </c>
      <c r="G77" s="16">
        <f t="shared" si="41"/>
        <v>19.410531280799052</v>
      </c>
      <c r="H77" s="16">
        <f t="shared" si="41"/>
        <v>6.28140703517588</v>
      </c>
      <c r="I77" s="16">
        <f t="shared" si="41"/>
        <v>10.247864219312</v>
      </c>
      <c r="J77" s="16">
        <f t="shared" si="41"/>
        <v>0</v>
      </c>
      <c r="K77" s="16">
        <f t="shared" si="41"/>
        <v>17.97729108590029</v>
      </c>
      <c r="L77" s="16">
        <f t="shared" si="41"/>
        <v>0</v>
      </c>
      <c r="M77" s="16">
        <f t="shared" si="41"/>
        <v>16.962089729454668</v>
      </c>
      <c r="N77" s="16">
        <f t="shared" si="41"/>
        <v>12.22210000122221</v>
      </c>
      <c r="O77" s="16">
        <f t="shared" si="41"/>
        <v>9.98734991114527</v>
      </c>
      <c r="P77" s="16">
        <f t="shared" si="41"/>
        <v>0</v>
      </c>
      <c r="Q77" s="16">
        <f t="shared" si="41"/>
        <v>15.166835187057634</v>
      </c>
      <c r="R77" s="16">
        <f t="shared" si="41"/>
        <v>0</v>
      </c>
      <c r="S77" s="16">
        <f t="shared" si="41"/>
        <v>0</v>
      </c>
      <c r="T77" s="16">
        <f t="shared" si="41"/>
        <v>13.663516889323342</v>
      </c>
      <c r="U77" s="16">
        <f t="shared" si="41"/>
        <v>0</v>
      </c>
      <c r="V77" s="16">
        <f t="shared" si="41"/>
        <v>0</v>
      </c>
      <c r="W77" s="16">
        <f t="shared" si="41"/>
        <v>0</v>
      </c>
      <c r="X77" s="16">
        <f t="shared" si="41"/>
        <v>36.87018839219323</v>
      </c>
      <c r="Y77" s="16">
        <f t="shared" si="41"/>
        <v>0</v>
      </c>
      <c r="Z77" s="16">
        <f t="shared" si="41"/>
        <v>0</v>
      </c>
      <c r="AA77" s="16">
        <f t="shared" si="41"/>
        <v>11.804517195246714</v>
      </c>
      <c r="AB77" s="16">
        <f t="shared" si="41"/>
        <v>0</v>
      </c>
      <c r="AC77" s="16">
        <f t="shared" si="41"/>
        <v>10.294641502134647</v>
      </c>
      <c r="AD77" s="16">
        <f t="shared" si="41"/>
        <v>2.677307560892273</v>
      </c>
      <c r="AE77" s="16">
        <f t="shared" si="41"/>
        <v>21.522347370686564</v>
      </c>
      <c r="AF77" s="16">
        <f t="shared" si="41"/>
        <v>1.8089068947481193</v>
      </c>
      <c r="AG77" s="16">
        <f t="shared" si="41"/>
        <v>0</v>
      </c>
    </row>
    <row r="78" spans="1:33" ht="12.75">
      <c r="A78" s="70" t="s">
        <v>183</v>
      </c>
      <c r="B78" s="16">
        <f>IF(B40=0,0,B65*100/B40)</f>
        <v>54.70651549183487</v>
      </c>
      <c r="C78" s="16">
        <f aca="true" t="shared" si="42" ref="C78:AG78">IF(C40=0,0,C65*100/C40)</f>
        <v>64.48767915675815</v>
      </c>
      <c r="D78" s="16">
        <f t="shared" si="42"/>
        <v>30.42747062129828</v>
      </c>
      <c r="E78" s="16">
        <f t="shared" si="42"/>
        <v>0</v>
      </c>
      <c r="F78" s="16">
        <f t="shared" si="42"/>
        <v>45.99914680967762</v>
      </c>
      <c r="G78" s="16">
        <f t="shared" si="42"/>
        <v>3.574772844213826</v>
      </c>
      <c r="H78" s="16">
        <f t="shared" si="42"/>
        <v>93.71859296482413</v>
      </c>
      <c r="I78" s="16">
        <f t="shared" si="42"/>
        <v>65.92217614019954</v>
      </c>
      <c r="J78" s="16">
        <f t="shared" si="42"/>
        <v>48.64459712679575</v>
      </c>
      <c r="K78" s="16">
        <f t="shared" si="42"/>
        <v>0</v>
      </c>
      <c r="L78" s="16">
        <f t="shared" si="42"/>
        <v>0</v>
      </c>
      <c r="M78" s="16">
        <f t="shared" si="42"/>
        <v>0</v>
      </c>
      <c r="N78" s="16">
        <f t="shared" si="42"/>
        <v>64.37903874929505</v>
      </c>
      <c r="O78" s="16">
        <f t="shared" si="42"/>
        <v>15.116374328410894</v>
      </c>
      <c r="P78" s="16">
        <f t="shared" si="42"/>
        <v>0</v>
      </c>
      <c r="Q78" s="16">
        <f t="shared" si="42"/>
        <v>0</v>
      </c>
      <c r="R78" s="16">
        <f t="shared" si="42"/>
        <v>48.45696271850399</v>
      </c>
      <c r="S78" s="16">
        <f t="shared" si="42"/>
        <v>30.00103594737387</v>
      </c>
      <c r="T78" s="16">
        <f t="shared" si="42"/>
        <v>26.06712284131639</v>
      </c>
      <c r="U78" s="16">
        <f t="shared" si="42"/>
        <v>0</v>
      </c>
      <c r="V78" s="16">
        <f t="shared" si="42"/>
        <v>0</v>
      </c>
      <c r="W78" s="16">
        <f t="shared" si="42"/>
        <v>82.21776753840103</v>
      </c>
      <c r="X78" s="16">
        <f t="shared" si="42"/>
        <v>4.806783164984874</v>
      </c>
      <c r="Y78" s="16">
        <f t="shared" si="42"/>
        <v>63.12333629103816</v>
      </c>
      <c r="Z78" s="16">
        <f t="shared" si="42"/>
        <v>24.132730015082956</v>
      </c>
      <c r="AA78" s="16">
        <f t="shared" si="42"/>
        <v>70.16605020854647</v>
      </c>
      <c r="AB78" s="16">
        <f t="shared" si="42"/>
        <v>0</v>
      </c>
      <c r="AC78" s="16">
        <f t="shared" si="42"/>
        <v>13.839217268507372</v>
      </c>
      <c r="AD78" s="16">
        <f t="shared" si="42"/>
        <v>18.252845707033728</v>
      </c>
      <c r="AE78" s="16">
        <f t="shared" si="42"/>
        <v>0</v>
      </c>
      <c r="AF78" s="16">
        <f t="shared" si="42"/>
        <v>64.94478809153178</v>
      </c>
      <c r="AG78" s="16">
        <f t="shared" si="42"/>
        <v>0</v>
      </c>
    </row>
    <row r="79" spans="1:33" ht="12.75">
      <c r="A79" s="70" t="s">
        <v>184</v>
      </c>
      <c r="B79" s="16">
        <f>IF(B40=0,0,B66*100/B40)</f>
        <v>16.674822670318928</v>
      </c>
      <c r="C79" s="16">
        <f aca="true" t="shared" si="43" ref="C79:AG79">IF(C40=0,0,C66*100/C40)</f>
        <v>6.7178124843784595</v>
      </c>
      <c r="D79" s="16">
        <f t="shared" si="43"/>
        <v>9.323722941894468</v>
      </c>
      <c r="E79" s="16">
        <f t="shared" si="43"/>
        <v>0</v>
      </c>
      <c r="F79" s="16">
        <f t="shared" si="43"/>
        <v>44.231823999024925</v>
      </c>
      <c r="G79" s="16">
        <f t="shared" si="43"/>
        <v>57.77519402039174</v>
      </c>
      <c r="H79" s="16">
        <f t="shared" si="43"/>
        <v>0</v>
      </c>
      <c r="I79" s="16">
        <f t="shared" si="43"/>
        <v>2.904757679561713</v>
      </c>
      <c r="J79" s="16">
        <f t="shared" si="43"/>
        <v>0</v>
      </c>
      <c r="K79" s="16">
        <f t="shared" si="43"/>
        <v>0</v>
      </c>
      <c r="L79" s="16">
        <f t="shared" si="43"/>
        <v>0</v>
      </c>
      <c r="M79" s="16">
        <f t="shared" si="43"/>
        <v>0</v>
      </c>
      <c r="N79" s="16">
        <f t="shared" si="43"/>
        <v>18.667162534723857</v>
      </c>
      <c r="O79" s="16">
        <f t="shared" si="43"/>
        <v>53.39398909699576</v>
      </c>
      <c r="P79" s="16">
        <f t="shared" si="43"/>
        <v>46.67003027245207</v>
      </c>
      <c r="Q79" s="16">
        <f t="shared" si="43"/>
        <v>0</v>
      </c>
      <c r="R79" s="16">
        <f t="shared" si="43"/>
        <v>0</v>
      </c>
      <c r="S79" s="16">
        <f t="shared" si="43"/>
        <v>0</v>
      </c>
      <c r="T79" s="16">
        <f t="shared" si="43"/>
        <v>16.400564787661562</v>
      </c>
      <c r="U79" s="16">
        <f t="shared" si="43"/>
        <v>0</v>
      </c>
      <c r="V79" s="16">
        <f t="shared" si="43"/>
        <v>60.85420353982301</v>
      </c>
      <c r="W79" s="16">
        <f t="shared" si="43"/>
        <v>0</v>
      </c>
      <c r="X79" s="16">
        <f t="shared" si="43"/>
        <v>0</v>
      </c>
      <c r="Y79" s="16">
        <f t="shared" si="43"/>
        <v>0</v>
      </c>
      <c r="Z79" s="16">
        <f t="shared" si="43"/>
        <v>0</v>
      </c>
      <c r="AA79" s="16">
        <f t="shared" si="43"/>
        <v>1.503108522861415</v>
      </c>
      <c r="AB79" s="16">
        <f t="shared" si="43"/>
        <v>0</v>
      </c>
      <c r="AC79" s="16">
        <f t="shared" si="43"/>
        <v>43.91125442525236</v>
      </c>
      <c r="AD79" s="16">
        <f t="shared" si="43"/>
        <v>49.9579977546737</v>
      </c>
      <c r="AE79" s="16">
        <f t="shared" si="43"/>
        <v>0</v>
      </c>
      <c r="AF79" s="16">
        <f t="shared" si="43"/>
        <v>1.2468306820637203</v>
      </c>
      <c r="AG79" s="16">
        <f t="shared" si="43"/>
        <v>0</v>
      </c>
    </row>
    <row r="80" spans="1:33" ht="12.75">
      <c r="A80" s="70" t="s">
        <v>185</v>
      </c>
      <c r="B80" s="16">
        <f>IF(B40=0,0,B67*100/B40)</f>
        <v>0</v>
      </c>
      <c r="C80" s="16">
        <f aca="true" t="shared" si="44" ref="C80:AG80">IF(C40=0,0,C67*100/C40)</f>
        <v>0.1499667930672494</v>
      </c>
      <c r="D80" s="16">
        <f t="shared" si="44"/>
        <v>1.584987206797179</v>
      </c>
      <c r="E80" s="16">
        <f t="shared" si="44"/>
        <v>0</v>
      </c>
      <c r="F80" s="16">
        <f t="shared" si="44"/>
        <v>0</v>
      </c>
      <c r="G80" s="16">
        <f t="shared" si="44"/>
        <v>0</v>
      </c>
      <c r="H80" s="16">
        <f t="shared" si="44"/>
        <v>0</v>
      </c>
      <c r="I80" s="16">
        <f t="shared" si="44"/>
        <v>0</v>
      </c>
      <c r="J80" s="16">
        <f t="shared" si="44"/>
        <v>0</v>
      </c>
      <c r="K80" s="16">
        <f t="shared" si="44"/>
        <v>0</v>
      </c>
      <c r="L80" s="16">
        <f t="shared" si="44"/>
        <v>0</v>
      </c>
      <c r="M80" s="16">
        <f t="shared" si="44"/>
        <v>0</v>
      </c>
      <c r="N80" s="16">
        <f t="shared" si="44"/>
        <v>0</v>
      </c>
      <c r="O80" s="16">
        <f t="shared" si="44"/>
        <v>0.04632916297116109</v>
      </c>
      <c r="P80" s="16">
        <f t="shared" si="44"/>
        <v>12.613521695257315</v>
      </c>
      <c r="Q80" s="16">
        <f t="shared" si="44"/>
        <v>0</v>
      </c>
      <c r="R80" s="16">
        <f t="shared" si="44"/>
        <v>0</v>
      </c>
      <c r="S80" s="16">
        <f t="shared" si="44"/>
        <v>0</v>
      </c>
      <c r="T80" s="16">
        <f t="shared" si="44"/>
        <v>0</v>
      </c>
      <c r="U80" s="16">
        <f t="shared" si="44"/>
        <v>0</v>
      </c>
      <c r="V80" s="16">
        <f t="shared" si="44"/>
        <v>39.14579646017699</v>
      </c>
      <c r="W80" s="16">
        <f t="shared" si="44"/>
        <v>0</v>
      </c>
      <c r="X80" s="16">
        <f t="shared" si="44"/>
        <v>0</v>
      </c>
      <c r="Y80" s="16">
        <f t="shared" si="44"/>
        <v>25.04584442472641</v>
      </c>
      <c r="Z80" s="16">
        <f t="shared" si="44"/>
        <v>0.24132730015082957</v>
      </c>
      <c r="AA80" s="16">
        <f t="shared" si="44"/>
        <v>0</v>
      </c>
      <c r="AB80" s="16">
        <f t="shared" si="44"/>
        <v>0</v>
      </c>
      <c r="AC80" s="16">
        <f t="shared" si="44"/>
        <v>0</v>
      </c>
      <c r="AD80" s="16">
        <f t="shared" si="44"/>
        <v>0</v>
      </c>
      <c r="AE80" s="16">
        <f t="shared" si="44"/>
        <v>0</v>
      </c>
      <c r="AF80" s="16">
        <f t="shared" si="44"/>
        <v>0.8366194388210051</v>
      </c>
      <c r="AG80" s="16">
        <f t="shared" si="44"/>
        <v>0</v>
      </c>
    </row>
    <row r="81" spans="1:33" ht="12.75">
      <c r="A81" s="67" t="s">
        <v>174</v>
      </c>
      <c r="B81" s="29">
        <f>IF(B40=0,0,B68*100/B40)</f>
        <v>13.88991383463758</v>
      </c>
      <c r="C81" s="29">
        <f aca="true" t="shared" si="45" ref="C81:AG81">IF(C40=0,0,C68*100/C40)</f>
        <v>24.916795566695946</v>
      </c>
      <c r="D81" s="29">
        <f t="shared" si="45"/>
        <v>5.58272475893237</v>
      </c>
      <c r="E81" s="29">
        <f t="shared" si="45"/>
        <v>0</v>
      </c>
      <c r="F81" s="29">
        <f t="shared" si="45"/>
        <v>0.20110914741909927</v>
      </c>
      <c r="G81" s="29">
        <f t="shared" si="45"/>
        <v>14.918610833567472</v>
      </c>
      <c r="H81" s="29">
        <f t="shared" si="45"/>
        <v>0</v>
      </c>
      <c r="I81" s="29">
        <f t="shared" si="45"/>
        <v>3.6073388608341173</v>
      </c>
      <c r="J81" s="29">
        <f t="shared" si="45"/>
        <v>51.35540287320425</v>
      </c>
      <c r="K81" s="29">
        <f t="shared" si="45"/>
        <v>80.82422284170636</v>
      </c>
      <c r="L81" s="29">
        <f t="shared" si="45"/>
        <v>0</v>
      </c>
      <c r="M81" s="29">
        <f t="shared" si="45"/>
        <v>83.03791027054532</v>
      </c>
      <c r="N81" s="29">
        <f t="shared" si="45"/>
        <v>1.7460142858888872</v>
      </c>
      <c r="O81" s="29">
        <f t="shared" si="45"/>
        <v>17.428080767946266</v>
      </c>
      <c r="P81" s="29">
        <f t="shared" si="45"/>
        <v>25.22704339051463</v>
      </c>
      <c r="Q81" s="29">
        <f t="shared" si="45"/>
        <v>84.83316481294237</v>
      </c>
      <c r="R81" s="29">
        <f t="shared" si="45"/>
        <v>51.137394206837406</v>
      </c>
      <c r="S81" s="29">
        <f t="shared" si="45"/>
        <v>60.00207189474774</v>
      </c>
      <c r="T81" s="29">
        <f t="shared" si="45"/>
        <v>35.071141522754424</v>
      </c>
      <c r="U81" s="29">
        <f t="shared" si="45"/>
        <v>0</v>
      </c>
      <c r="V81" s="29">
        <f t="shared" si="45"/>
        <v>0</v>
      </c>
      <c r="W81" s="29">
        <f t="shared" si="45"/>
        <v>1.3771378228516007</v>
      </c>
      <c r="X81" s="29">
        <f t="shared" si="45"/>
        <v>4.757488511614835</v>
      </c>
      <c r="Y81" s="29">
        <f t="shared" si="45"/>
        <v>0</v>
      </c>
      <c r="Z81" s="29">
        <f t="shared" si="45"/>
        <v>54.77828054298642</v>
      </c>
      <c r="AA81" s="29">
        <f t="shared" si="45"/>
        <v>16.5263240733454</v>
      </c>
      <c r="AB81" s="29">
        <f t="shared" si="45"/>
        <v>10.086307210435054</v>
      </c>
      <c r="AC81" s="29">
        <f t="shared" si="45"/>
        <v>8.146194579950025</v>
      </c>
      <c r="AD81" s="29">
        <f t="shared" si="45"/>
        <v>16.908988626934153</v>
      </c>
      <c r="AE81" s="29">
        <f t="shared" si="45"/>
        <v>78.47765262931344</v>
      </c>
      <c r="AF81" s="29">
        <f t="shared" si="45"/>
        <v>30.118200307676975</v>
      </c>
      <c r="AG81" s="29">
        <f t="shared" si="45"/>
        <v>7.9598479428994295</v>
      </c>
    </row>
    <row r="82" spans="1:33" ht="12.75">
      <c r="A82" s="70" t="s">
        <v>186</v>
      </c>
      <c r="B82" s="16">
        <f>IF(B40=0,0,B69*100/B40)</f>
        <v>0</v>
      </c>
      <c r="C82" s="16">
        <f aca="true" t="shared" si="46" ref="C82:AG82">IF(C40=0,0,C69*100/C40)</f>
        <v>2.149524033963908</v>
      </c>
      <c r="D82" s="16">
        <f t="shared" si="46"/>
        <v>1.584558831876423</v>
      </c>
      <c r="E82" s="16">
        <f t="shared" si="46"/>
        <v>0</v>
      </c>
      <c r="F82" s="16">
        <f t="shared" si="46"/>
        <v>0</v>
      </c>
      <c r="G82" s="16">
        <f t="shared" si="46"/>
        <v>0</v>
      </c>
      <c r="H82" s="16">
        <f t="shared" si="46"/>
        <v>0</v>
      </c>
      <c r="I82" s="16">
        <f t="shared" si="46"/>
        <v>0</v>
      </c>
      <c r="J82" s="16">
        <f t="shared" si="46"/>
        <v>0</v>
      </c>
      <c r="K82" s="16">
        <f t="shared" si="46"/>
        <v>0</v>
      </c>
      <c r="L82" s="16">
        <f t="shared" si="46"/>
        <v>0</v>
      </c>
      <c r="M82" s="16">
        <f t="shared" si="46"/>
        <v>83.03791027054532</v>
      </c>
      <c r="N82" s="16">
        <f t="shared" si="46"/>
        <v>0</v>
      </c>
      <c r="O82" s="16">
        <f t="shared" si="46"/>
        <v>0.018531665188464438</v>
      </c>
      <c r="P82" s="16">
        <f t="shared" si="46"/>
        <v>0</v>
      </c>
      <c r="Q82" s="16">
        <f t="shared" si="46"/>
        <v>0</v>
      </c>
      <c r="R82" s="16">
        <f t="shared" si="46"/>
        <v>51.137394206837406</v>
      </c>
      <c r="S82" s="16">
        <f t="shared" si="46"/>
        <v>0</v>
      </c>
      <c r="T82" s="16">
        <f t="shared" si="46"/>
        <v>0</v>
      </c>
      <c r="U82" s="16">
        <f t="shared" si="46"/>
        <v>0</v>
      </c>
      <c r="V82" s="16">
        <f t="shared" si="46"/>
        <v>0</v>
      </c>
      <c r="W82" s="16">
        <f t="shared" si="46"/>
        <v>0</v>
      </c>
      <c r="X82" s="16">
        <f t="shared" si="46"/>
        <v>0</v>
      </c>
      <c r="Y82" s="16">
        <f t="shared" si="46"/>
        <v>0</v>
      </c>
      <c r="Z82" s="16">
        <f t="shared" si="46"/>
        <v>0</v>
      </c>
      <c r="AA82" s="16">
        <f t="shared" si="46"/>
        <v>0</v>
      </c>
      <c r="AB82" s="16">
        <f t="shared" si="46"/>
        <v>10.086307210435054</v>
      </c>
      <c r="AC82" s="16">
        <f t="shared" si="46"/>
        <v>8.146194579950025</v>
      </c>
      <c r="AD82" s="16">
        <f t="shared" si="46"/>
        <v>0</v>
      </c>
      <c r="AE82" s="16">
        <f t="shared" si="46"/>
        <v>0</v>
      </c>
      <c r="AF82" s="16">
        <f t="shared" si="46"/>
        <v>1.410947377903533</v>
      </c>
      <c r="AG82" s="16">
        <f t="shared" si="46"/>
        <v>7.809270720376747</v>
      </c>
    </row>
    <row r="83" spans="1:33" ht="12.75">
      <c r="A83" s="70" t="s">
        <v>187</v>
      </c>
      <c r="B83" s="16">
        <f>IF(B40=0,0,B70*100/B40)</f>
        <v>13.88991383463758</v>
      </c>
      <c r="C83" s="16">
        <f aca="true" t="shared" si="47" ref="C83:AG83">IF(C40=0,0,C70*100/C40)</f>
        <v>22.76727153273204</v>
      </c>
      <c r="D83" s="16">
        <f t="shared" si="47"/>
        <v>3.9981659270559473</v>
      </c>
      <c r="E83" s="16">
        <f t="shared" si="47"/>
        <v>0</v>
      </c>
      <c r="F83" s="16">
        <f t="shared" si="47"/>
        <v>0.20110914741909927</v>
      </c>
      <c r="G83" s="16">
        <f t="shared" si="47"/>
        <v>14.918610833567472</v>
      </c>
      <c r="H83" s="16">
        <f t="shared" si="47"/>
        <v>0</v>
      </c>
      <c r="I83" s="16">
        <f t="shared" si="47"/>
        <v>3.6073388608341173</v>
      </c>
      <c r="J83" s="16">
        <f t="shared" si="47"/>
        <v>51.35540287320425</v>
      </c>
      <c r="K83" s="16">
        <f t="shared" si="47"/>
        <v>80.82422284170636</v>
      </c>
      <c r="L83" s="16">
        <f t="shared" si="47"/>
        <v>0</v>
      </c>
      <c r="M83" s="16">
        <f t="shared" si="47"/>
        <v>0</v>
      </c>
      <c r="N83" s="16">
        <f t="shared" si="47"/>
        <v>1.7460142858888872</v>
      </c>
      <c r="O83" s="16">
        <f t="shared" si="47"/>
        <v>17.4095491027578</v>
      </c>
      <c r="P83" s="16">
        <f t="shared" si="47"/>
        <v>25.22704339051463</v>
      </c>
      <c r="Q83" s="16">
        <f t="shared" si="47"/>
        <v>84.83316481294237</v>
      </c>
      <c r="R83" s="16">
        <f t="shared" si="47"/>
        <v>0</v>
      </c>
      <c r="S83" s="16">
        <f t="shared" si="47"/>
        <v>60.00207189474774</v>
      </c>
      <c r="T83" s="16">
        <f t="shared" si="47"/>
        <v>35.071141522754424</v>
      </c>
      <c r="U83" s="16">
        <f t="shared" si="47"/>
        <v>0</v>
      </c>
      <c r="V83" s="16">
        <f t="shared" si="47"/>
        <v>0</v>
      </c>
      <c r="W83" s="16">
        <f t="shared" si="47"/>
        <v>1.3771378228516007</v>
      </c>
      <c r="X83" s="16">
        <f t="shared" si="47"/>
        <v>4.757488511614835</v>
      </c>
      <c r="Y83" s="16">
        <f t="shared" si="47"/>
        <v>0</v>
      </c>
      <c r="Z83" s="16">
        <f t="shared" si="47"/>
        <v>54.77828054298642</v>
      </c>
      <c r="AA83" s="16">
        <f t="shared" si="47"/>
        <v>16.5263240733454</v>
      </c>
      <c r="AB83" s="16">
        <f t="shared" si="47"/>
        <v>0</v>
      </c>
      <c r="AC83" s="16">
        <f t="shared" si="47"/>
        <v>0</v>
      </c>
      <c r="AD83" s="16">
        <f t="shared" si="47"/>
        <v>16.908988626934153</v>
      </c>
      <c r="AE83" s="16">
        <f t="shared" si="47"/>
        <v>78.47765262931344</v>
      </c>
      <c r="AF83" s="16">
        <f t="shared" si="47"/>
        <v>28.70725292977344</v>
      </c>
      <c r="AG83" s="16">
        <f t="shared" si="47"/>
        <v>0</v>
      </c>
    </row>
    <row r="84" spans="1:33" ht="12.75">
      <c r="A84" s="70" t="s">
        <v>188</v>
      </c>
      <c r="B84" s="16">
        <f>IF(B40=0,0,B71*100/B40)</f>
        <v>0</v>
      </c>
      <c r="C84" s="16">
        <f aca="true" t="shared" si="48" ref="C84:AG84">IF(C40=0,0,C71*100/C40)</f>
        <v>0</v>
      </c>
      <c r="D84" s="16">
        <f t="shared" si="48"/>
        <v>0</v>
      </c>
      <c r="E84" s="16">
        <f t="shared" si="48"/>
        <v>0</v>
      </c>
      <c r="F84" s="16">
        <f t="shared" si="48"/>
        <v>0</v>
      </c>
      <c r="G84" s="16">
        <f t="shared" si="48"/>
        <v>0</v>
      </c>
      <c r="H84" s="16">
        <f t="shared" si="48"/>
        <v>0</v>
      </c>
      <c r="I84" s="16">
        <f t="shared" si="48"/>
        <v>0</v>
      </c>
      <c r="J84" s="16">
        <f t="shared" si="48"/>
        <v>0</v>
      </c>
      <c r="K84" s="16">
        <f t="shared" si="48"/>
        <v>0</v>
      </c>
      <c r="L84" s="16">
        <f t="shared" si="48"/>
        <v>0</v>
      </c>
      <c r="M84" s="16">
        <f t="shared" si="48"/>
        <v>0</v>
      </c>
      <c r="N84" s="16">
        <f t="shared" si="48"/>
        <v>0</v>
      </c>
      <c r="O84" s="16">
        <f t="shared" si="48"/>
        <v>0</v>
      </c>
      <c r="P84" s="16">
        <f t="shared" si="48"/>
        <v>0</v>
      </c>
      <c r="Q84" s="16">
        <f t="shared" si="48"/>
        <v>0</v>
      </c>
      <c r="R84" s="16">
        <f t="shared" si="48"/>
        <v>0</v>
      </c>
      <c r="S84" s="16">
        <f t="shared" si="48"/>
        <v>0</v>
      </c>
      <c r="T84" s="16">
        <f t="shared" si="48"/>
        <v>0</v>
      </c>
      <c r="U84" s="16">
        <f t="shared" si="48"/>
        <v>0</v>
      </c>
      <c r="V84" s="16">
        <f t="shared" si="48"/>
        <v>0</v>
      </c>
      <c r="W84" s="16">
        <f t="shared" si="48"/>
        <v>0</v>
      </c>
      <c r="X84" s="16">
        <f t="shared" si="48"/>
        <v>0</v>
      </c>
      <c r="Y84" s="16">
        <f t="shared" si="48"/>
        <v>0</v>
      </c>
      <c r="Z84" s="16">
        <f t="shared" si="48"/>
        <v>0</v>
      </c>
      <c r="AA84" s="16">
        <f t="shared" si="48"/>
        <v>0</v>
      </c>
      <c r="AB84" s="16">
        <f t="shared" si="48"/>
        <v>0</v>
      </c>
      <c r="AC84" s="16">
        <f t="shared" si="48"/>
        <v>0</v>
      </c>
      <c r="AD84" s="16">
        <f t="shared" si="48"/>
        <v>0</v>
      </c>
      <c r="AE84" s="16">
        <f t="shared" si="48"/>
        <v>0</v>
      </c>
      <c r="AF84" s="16">
        <f t="shared" si="48"/>
        <v>0</v>
      </c>
      <c r="AG84" s="16">
        <f t="shared" si="48"/>
        <v>0.15057722252268158</v>
      </c>
    </row>
    <row r="85" spans="1:33" ht="12.75">
      <c r="A85" s="67" t="s">
        <v>178</v>
      </c>
      <c r="B85" s="29">
        <f>IF(B40=0,0,B72*100/B40)</f>
        <v>0.9930102915507492</v>
      </c>
      <c r="C85" s="29">
        <f aca="true" t="shared" si="49" ref="C85:AG85">IF(C40=0,0,C72*100/C40)</f>
        <v>0.6784212067327949</v>
      </c>
      <c r="D85" s="29">
        <f t="shared" si="49"/>
        <v>3.726890368905201</v>
      </c>
      <c r="E85" s="29">
        <f t="shared" si="49"/>
        <v>83.38870431893687</v>
      </c>
      <c r="F85" s="29">
        <f t="shared" si="49"/>
        <v>0.15235541471143885</v>
      </c>
      <c r="G85" s="29">
        <f t="shared" si="49"/>
        <v>0</v>
      </c>
      <c r="H85" s="29">
        <f t="shared" si="49"/>
        <v>0</v>
      </c>
      <c r="I85" s="29">
        <f t="shared" si="49"/>
        <v>0.3399586360995503</v>
      </c>
      <c r="J85" s="29">
        <f t="shared" si="49"/>
        <v>0</v>
      </c>
      <c r="K85" s="29">
        <f t="shared" si="49"/>
        <v>1.1984860723933528</v>
      </c>
      <c r="L85" s="29">
        <f t="shared" si="49"/>
        <v>100</v>
      </c>
      <c r="M85" s="29">
        <f t="shared" si="49"/>
        <v>0</v>
      </c>
      <c r="N85" s="29">
        <f t="shared" si="49"/>
        <v>2.985684428869997</v>
      </c>
      <c r="O85" s="29">
        <f t="shared" si="49"/>
        <v>3.052802282530946</v>
      </c>
      <c r="P85" s="29">
        <f t="shared" si="49"/>
        <v>0</v>
      </c>
      <c r="Q85" s="29">
        <f t="shared" si="49"/>
        <v>0</v>
      </c>
      <c r="R85" s="29">
        <f t="shared" si="49"/>
        <v>0.4056430746586079</v>
      </c>
      <c r="S85" s="29">
        <f t="shared" si="49"/>
        <v>0</v>
      </c>
      <c r="T85" s="29">
        <f t="shared" si="49"/>
        <v>5.503059266500126</v>
      </c>
      <c r="U85" s="29">
        <f t="shared" si="49"/>
        <v>0</v>
      </c>
      <c r="V85" s="29">
        <f t="shared" si="49"/>
        <v>0</v>
      </c>
      <c r="W85" s="29">
        <f t="shared" si="49"/>
        <v>0</v>
      </c>
      <c r="X85" s="29">
        <f t="shared" si="49"/>
        <v>8.55139482076773</v>
      </c>
      <c r="Y85" s="29">
        <f t="shared" si="49"/>
        <v>0</v>
      </c>
      <c r="Z85" s="29">
        <f t="shared" si="49"/>
        <v>10.778280542986426</v>
      </c>
      <c r="AA85" s="29">
        <f t="shared" si="49"/>
        <v>0</v>
      </c>
      <c r="AB85" s="29">
        <f t="shared" si="49"/>
        <v>73.96318662870652</v>
      </c>
      <c r="AC85" s="29">
        <f t="shared" si="49"/>
        <v>6.713896631826944</v>
      </c>
      <c r="AD85" s="29">
        <f t="shared" si="49"/>
        <v>0</v>
      </c>
      <c r="AE85" s="29">
        <f t="shared" si="49"/>
        <v>0</v>
      </c>
      <c r="AF85" s="29">
        <f t="shared" si="49"/>
        <v>0.7564957168250319</v>
      </c>
      <c r="AG85" s="29">
        <f t="shared" si="49"/>
        <v>20.296313488040838</v>
      </c>
    </row>
    <row r="86" spans="1:33" ht="12.75">
      <c r="A86" s="67" t="s">
        <v>179</v>
      </c>
      <c r="B86" s="29">
        <f>IF(B40=0,0,B73*100/B40)</f>
        <v>13.735737711657869</v>
      </c>
      <c r="C86" s="29">
        <f aca="true" t="shared" si="50" ref="C86:AG86">IF(C40=0,0,C73*100/C40)</f>
        <v>0.7569752411965922</v>
      </c>
      <c r="D86" s="29">
        <f t="shared" si="50"/>
        <v>16.469289352137334</v>
      </c>
      <c r="E86" s="29">
        <f t="shared" si="50"/>
        <v>16.611295681063122</v>
      </c>
      <c r="F86" s="29">
        <f t="shared" si="50"/>
        <v>0.24376866353830215</v>
      </c>
      <c r="G86" s="29">
        <f t="shared" si="50"/>
        <v>4.1267857082199235</v>
      </c>
      <c r="H86" s="29">
        <f t="shared" si="50"/>
        <v>0</v>
      </c>
      <c r="I86" s="29">
        <f t="shared" si="50"/>
        <v>16.977904463993074</v>
      </c>
      <c r="J86" s="29">
        <f t="shared" si="50"/>
        <v>0</v>
      </c>
      <c r="K86" s="29">
        <f t="shared" si="50"/>
        <v>0</v>
      </c>
      <c r="L86" s="29">
        <f t="shared" si="50"/>
        <v>0</v>
      </c>
      <c r="M86" s="29">
        <f t="shared" si="50"/>
        <v>0</v>
      </c>
      <c r="N86" s="29">
        <f t="shared" si="50"/>
        <v>0</v>
      </c>
      <c r="O86" s="29">
        <f t="shared" si="50"/>
        <v>0.9750744499997037</v>
      </c>
      <c r="P86" s="29">
        <f t="shared" si="50"/>
        <v>15.489404641775984</v>
      </c>
      <c r="Q86" s="29">
        <f t="shared" si="50"/>
        <v>0</v>
      </c>
      <c r="R86" s="29">
        <f t="shared" si="50"/>
        <v>0</v>
      </c>
      <c r="S86" s="29">
        <f t="shared" si="50"/>
        <v>9.99689215787838</v>
      </c>
      <c r="T86" s="29">
        <f t="shared" si="50"/>
        <v>3.294594692444155</v>
      </c>
      <c r="U86" s="29">
        <f t="shared" si="50"/>
        <v>0</v>
      </c>
      <c r="V86" s="29">
        <f t="shared" si="50"/>
        <v>0</v>
      </c>
      <c r="W86" s="29">
        <f t="shared" si="50"/>
        <v>0</v>
      </c>
      <c r="X86" s="29">
        <f t="shared" si="50"/>
        <v>45.01414511043933</v>
      </c>
      <c r="Y86" s="29">
        <f t="shared" si="50"/>
        <v>11.830819284235433</v>
      </c>
      <c r="Z86" s="29">
        <f t="shared" si="50"/>
        <v>10.069381598793363</v>
      </c>
      <c r="AA86" s="29">
        <f t="shared" si="50"/>
        <v>0</v>
      </c>
      <c r="AB86" s="29">
        <f t="shared" si="50"/>
        <v>15.950506160858426</v>
      </c>
      <c r="AC86" s="29">
        <f t="shared" si="50"/>
        <v>13.514050722020949</v>
      </c>
      <c r="AD86" s="29">
        <f t="shared" si="50"/>
        <v>0</v>
      </c>
      <c r="AE86" s="29">
        <f t="shared" si="50"/>
        <v>0</v>
      </c>
      <c r="AF86" s="29">
        <f t="shared" si="50"/>
        <v>0.2881588683333754</v>
      </c>
      <c r="AG86" s="29">
        <f t="shared" si="50"/>
        <v>71.74383856905973</v>
      </c>
    </row>
    <row r="87" spans="1:33" ht="12.75">
      <c r="A87" s="67" t="s">
        <v>180</v>
      </c>
      <c r="B87" s="29">
        <f>IF(B40=0,0,B74*100/B40)</f>
        <v>0</v>
      </c>
      <c r="C87" s="29">
        <f aca="true" t="shared" si="51" ref="C87:AG87">IF(C40=0,0,C74*100/C40)</f>
        <v>0</v>
      </c>
      <c r="D87" s="29">
        <f t="shared" si="51"/>
        <v>0</v>
      </c>
      <c r="E87" s="29">
        <f t="shared" si="51"/>
        <v>0</v>
      </c>
      <c r="F87" s="29">
        <f t="shared" si="51"/>
        <v>0</v>
      </c>
      <c r="G87" s="29">
        <f t="shared" si="51"/>
        <v>0.19410531280799054</v>
      </c>
      <c r="H87" s="29">
        <f t="shared" si="51"/>
        <v>0</v>
      </c>
      <c r="I87" s="29">
        <f t="shared" si="51"/>
        <v>0</v>
      </c>
      <c r="J87" s="29">
        <f t="shared" si="51"/>
        <v>0</v>
      </c>
      <c r="K87" s="29">
        <f t="shared" si="51"/>
        <v>0</v>
      </c>
      <c r="L87" s="29">
        <f t="shared" si="51"/>
        <v>0</v>
      </c>
      <c r="M87" s="29">
        <f t="shared" si="51"/>
        <v>0</v>
      </c>
      <c r="N87" s="29">
        <f t="shared" si="51"/>
        <v>0</v>
      </c>
      <c r="O87" s="29">
        <f t="shared" si="51"/>
        <v>0</v>
      </c>
      <c r="P87" s="29">
        <f t="shared" si="51"/>
        <v>0</v>
      </c>
      <c r="Q87" s="29">
        <f t="shared" si="51"/>
        <v>0</v>
      </c>
      <c r="R87" s="29">
        <f t="shared" si="51"/>
        <v>0</v>
      </c>
      <c r="S87" s="29">
        <f t="shared" si="51"/>
        <v>0</v>
      </c>
      <c r="T87" s="29">
        <f t="shared" si="51"/>
        <v>0</v>
      </c>
      <c r="U87" s="29">
        <f t="shared" si="51"/>
        <v>0</v>
      </c>
      <c r="V87" s="29">
        <f t="shared" si="51"/>
        <v>0</v>
      </c>
      <c r="W87" s="29">
        <f t="shared" si="51"/>
        <v>16.40509463874737</v>
      </c>
      <c r="X87" s="29">
        <f t="shared" si="51"/>
        <v>0</v>
      </c>
      <c r="Y87" s="29">
        <f t="shared" si="51"/>
        <v>0</v>
      </c>
      <c r="Z87" s="29">
        <f t="shared" si="51"/>
        <v>0</v>
      </c>
      <c r="AA87" s="29">
        <f t="shared" si="51"/>
        <v>0</v>
      </c>
      <c r="AB87" s="29">
        <f t="shared" si="51"/>
        <v>0</v>
      </c>
      <c r="AC87" s="29">
        <f t="shared" si="51"/>
        <v>3.5807448703077034</v>
      </c>
      <c r="AD87" s="29">
        <f t="shared" si="51"/>
        <v>12.20286035046615</v>
      </c>
      <c r="AE87" s="29">
        <f t="shared" si="51"/>
        <v>0</v>
      </c>
      <c r="AF87" s="29">
        <f t="shared" si="51"/>
        <v>0</v>
      </c>
      <c r="AG87" s="29">
        <f t="shared" si="51"/>
        <v>0</v>
      </c>
    </row>
    <row r="88" spans="1:33" ht="12.75">
      <c r="A88" s="68" t="s">
        <v>189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:33" ht="12.75">
      <c r="A89" s="70" t="s">
        <v>190</v>
      </c>
      <c r="B89" s="23">
        <v>1261991767</v>
      </c>
      <c r="C89" s="23">
        <v>1171783817</v>
      </c>
      <c r="D89" s="23">
        <v>1380604047</v>
      </c>
      <c r="E89" s="23">
        <v>74689000</v>
      </c>
      <c r="F89" s="23">
        <v>128144881</v>
      </c>
      <c r="G89" s="23">
        <v>607860179</v>
      </c>
      <c r="H89" s="23">
        <v>103788000</v>
      </c>
      <c r="I89" s="23">
        <v>157182456</v>
      </c>
      <c r="J89" s="23">
        <v>167521000</v>
      </c>
      <c r="K89" s="23">
        <v>115575362</v>
      </c>
      <c r="L89" s="23">
        <v>9248000</v>
      </c>
      <c r="M89" s="23">
        <v>170919000</v>
      </c>
      <c r="N89" s="23">
        <v>594317106</v>
      </c>
      <c r="O89" s="23">
        <v>930037248</v>
      </c>
      <c r="P89" s="23">
        <v>119113037</v>
      </c>
      <c r="Q89" s="23">
        <v>399373000</v>
      </c>
      <c r="R89" s="23">
        <v>211138798</v>
      </c>
      <c r="S89" s="23">
        <v>437953208</v>
      </c>
      <c r="T89" s="23">
        <v>351087382</v>
      </c>
      <c r="U89" s="23">
        <v>13172998</v>
      </c>
      <c r="V89" s="23">
        <v>318322060</v>
      </c>
      <c r="W89" s="23">
        <v>763042130</v>
      </c>
      <c r="X89" s="23">
        <v>1468885280</v>
      </c>
      <c r="Y89" s="23">
        <v>146598860</v>
      </c>
      <c r="Z89" s="23">
        <v>600000000</v>
      </c>
      <c r="AA89" s="23">
        <v>176660000</v>
      </c>
      <c r="AB89" s="23">
        <v>22012254</v>
      </c>
      <c r="AC89" s="23">
        <v>1477512090</v>
      </c>
      <c r="AD89" s="23">
        <v>577301515</v>
      </c>
      <c r="AE89" s="23">
        <v>367320731</v>
      </c>
      <c r="AF89" s="23">
        <v>432499193</v>
      </c>
      <c r="AG89" s="23">
        <v>45466937</v>
      </c>
    </row>
    <row r="90" spans="1:33" ht="12.75">
      <c r="A90" s="70" t="s">
        <v>191</v>
      </c>
      <c r="B90" s="23">
        <v>700000</v>
      </c>
      <c r="C90" s="23">
        <v>0</v>
      </c>
      <c r="D90" s="23">
        <v>85737000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11386441</v>
      </c>
      <c r="P90" s="23">
        <v>7928000</v>
      </c>
      <c r="Q90" s="23">
        <v>0</v>
      </c>
      <c r="R90" s="23">
        <v>0</v>
      </c>
      <c r="S90" s="23">
        <v>0</v>
      </c>
      <c r="T90" s="23">
        <v>24891000</v>
      </c>
      <c r="U90" s="23">
        <v>0</v>
      </c>
      <c r="V90" s="23">
        <v>0</v>
      </c>
      <c r="W90" s="23">
        <v>0</v>
      </c>
      <c r="X90" s="23">
        <v>1607607</v>
      </c>
      <c r="Y90" s="23">
        <v>0</v>
      </c>
      <c r="Z90" s="23">
        <v>33150000</v>
      </c>
      <c r="AA90" s="23">
        <v>0</v>
      </c>
      <c r="AB90" s="23">
        <v>0</v>
      </c>
      <c r="AC90" s="23">
        <v>75438073</v>
      </c>
      <c r="AD90" s="23">
        <v>0</v>
      </c>
      <c r="AE90" s="23">
        <v>0</v>
      </c>
      <c r="AF90" s="23">
        <v>0</v>
      </c>
      <c r="AG90" s="23">
        <v>1378960</v>
      </c>
    </row>
    <row r="91" spans="1:33" ht="12.75">
      <c r="A91" s="70" t="s">
        <v>192</v>
      </c>
      <c r="B91" s="23">
        <v>26558450</v>
      </c>
      <c r="C91" s="23">
        <v>39316980</v>
      </c>
      <c r="D91" s="23">
        <v>30547679</v>
      </c>
      <c r="E91" s="23">
        <v>0</v>
      </c>
      <c r="F91" s="23">
        <v>1080125</v>
      </c>
      <c r="G91" s="23">
        <v>10677486</v>
      </c>
      <c r="H91" s="23">
        <v>2898000</v>
      </c>
      <c r="I91" s="23">
        <v>3765470</v>
      </c>
      <c r="J91" s="23">
        <v>2028000</v>
      </c>
      <c r="K91" s="23">
        <v>1992000</v>
      </c>
      <c r="L91" s="23">
        <v>477000</v>
      </c>
      <c r="M91" s="23">
        <v>0</v>
      </c>
      <c r="N91" s="23">
        <v>3275200</v>
      </c>
      <c r="O91" s="23">
        <v>16618102</v>
      </c>
      <c r="P91" s="23">
        <v>985000</v>
      </c>
      <c r="Q91" s="23">
        <v>0</v>
      </c>
      <c r="R91" s="23">
        <v>1094770</v>
      </c>
      <c r="S91" s="23">
        <v>3145000</v>
      </c>
      <c r="T91" s="23">
        <v>6611212</v>
      </c>
      <c r="U91" s="23">
        <v>0</v>
      </c>
      <c r="V91" s="23">
        <v>989335</v>
      </c>
      <c r="W91" s="23">
        <v>2140080</v>
      </c>
      <c r="X91" s="23">
        <v>18758026</v>
      </c>
      <c r="Y91" s="23">
        <v>3297388</v>
      </c>
      <c r="Z91" s="23">
        <v>8894000</v>
      </c>
      <c r="AA91" s="23">
        <v>5253518</v>
      </c>
      <c r="AB91" s="23">
        <v>1869500</v>
      </c>
      <c r="AC91" s="23">
        <v>81503338</v>
      </c>
      <c r="AD91" s="23">
        <v>5897500</v>
      </c>
      <c r="AE91" s="23">
        <v>0</v>
      </c>
      <c r="AF91" s="23">
        <v>10318527</v>
      </c>
      <c r="AG91" s="23">
        <v>3955716</v>
      </c>
    </row>
    <row r="92" spans="1:33" ht="12.75">
      <c r="A92" s="70" t="s">
        <v>193</v>
      </c>
      <c r="B92" s="16">
        <f>IF(B176=0,0,B90*100/B176)</f>
        <v>7</v>
      </c>
      <c r="C92" s="16">
        <f aca="true" t="shared" si="52" ref="C92:AG92">IF(C176=0,0,C90*100/C176)</f>
        <v>0</v>
      </c>
      <c r="D92" s="16">
        <f t="shared" si="52"/>
        <v>147.77311362502337</v>
      </c>
      <c r="E92" s="16">
        <f t="shared" si="52"/>
        <v>0</v>
      </c>
      <c r="F92" s="16">
        <f t="shared" si="52"/>
        <v>0</v>
      </c>
      <c r="G92" s="16">
        <f t="shared" si="52"/>
        <v>0</v>
      </c>
      <c r="H92" s="16">
        <f t="shared" si="52"/>
        <v>0</v>
      </c>
      <c r="I92" s="16">
        <f t="shared" si="52"/>
        <v>0</v>
      </c>
      <c r="J92" s="16">
        <f t="shared" si="52"/>
        <v>0</v>
      </c>
      <c r="K92" s="16">
        <f t="shared" si="52"/>
        <v>0</v>
      </c>
      <c r="L92" s="16">
        <f t="shared" si="52"/>
        <v>0</v>
      </c>
      <c r="M92" s="16">
        <f t="shared" si="52"/>
        <v>0</v>
      </c>
      <c r="N92" s="16">
        <f t="shared" si="52"/>
        <v>0</v>
      </c>
      <c r="O92" s="16">
        <f t="shared" si="52"/>
        <v>123.12081776045787</v>
      </c>
      <c r="P92" s="16">
        <f t="shared" si="52"/>
        <v>183.3949391972215</v>
      </c>
      <c r="Q92" s="16">
        <f t="shared" si="52"/>
        <v>0</v>
      </c>
      <c r="R92" s="16">
        <f t="shared" si="52"/>
        <v>0</v>
      </c>
      <c r="S92" s="16">
        <f t="shared" si="52"/>
        <v>0</v>
      </c>
      <c r="T92" s="16">
        <f t="shared" si="52"/>
        <v>173.97878243090386</v>
      </c>
      <c r="U92" s="16">
        <f t="shared" si="52"/>
        <v>0</v>
      </c>
      <c r="V92" s="16">
        <f t="shared" si="52"/>
        <v>0</v>
      </c>
      <c r="W92" s="16">
        <f t="shared" si="52"/>
        <v>0</v>
      </c>
      <c r="X92" s="16">
        <f t="shared" si="52"/>
        <v>1.4814035502166203</v>
      </c>
      <c r="Y92" s="16">
        <f t="shared" si="52"/>
        <v>0</v>
      </c>
      <c r="Z92" s="16">
        <f t="shared" si="52"/>
        <v>217.70539173835948</v>
      </c>
      <c r="AA92" s="16">
        <f t="shared" si="52"/>
        <v>0</v>
      </c>
      <c r="AB92" s="16">
        <f t="shared" si="52"/>
        <v>0</v>
      </c>
      <c r="AC92" s="16">
        <f t="shared" si="52"/>
        <v>140.74267350746268</v>
      </c>
      <c r="AD92" s="16">
        <f t="shared" si="52"/>
        <v>0</v>
      </c>
      <c r="AE92" s="16">
        <f t="shared" si="52"/>
        <v>0</v>
      </c>
      <c r="AF92" s="16">
        <f t="shared" si="52"/>
        <v>0</v>
      </c>
      <c r="AG92" s="16">
        <f t="shared" si="52"/>
        <v>24.558504007123776</v>
      </c>
    </row>
    <row r="93" spans="1:33" ht="12.75">
      <c r="A93" s="70" t="s">
        <v>194</v>
      </c>
      <c r="B93" s="16">
        <f>IF(B89=0,0,B91*100/B89)</f>
        <v>2.1044867878286246</v>
      </c>
      <c r="C93" s="16">
        <f aca="true" t="shared" si="53" ref="C93:AG93">IF(C89=0,0,C91*100/C89)</f>
        <v>3.3553100349737974</v>
      </c>
      <c r="D93" s="16">
        <f t="shared" si="53"/>
        <v>2.2126314250909913</v>
      </c>
      <c r="E93" s="16">
        <f t="shared" si="53"/>
        <v>0</v>
      </c>
      <c r="F93" s="16">
        <f t="shared" si="53"/>
        <v>0.8428935994719914</v>
      </c>
      <c r="G93" s="16">
        <f t="shared" si="53"/>
        <v>1.7565694165993393</v>
      </c>
      <c r="H93" s="16">
        <f t="shared" si="53"/>
        <v>2.792230315643427</v>
      </c>
      <c r="I93" s="16">
        <f t="shared" si="53"/>
        <v>2.39560450690502</v>
      </c>
      <c r="J93" s="16">
        <f t="shared" si="53"/>
        <v>1.2105944926307746</v>
      </c>
      <c r="K93" s="16">
        <f t="shared" si="53"/>
        <v>1.7235507339358367</v>
      </c>
      <c r="L93" s="16">
        <f t="shared" si="53"/>
        <v>5.157871972318339</v>
      </c>
      <c r="M93" s="16">
        <f t="shared" si="53"/>
        <v>0</v>
      </c>
      <c r="N93" s="16">
        <f t="shared" si="53"/>
        <v>0.5510862748076445</v>
      </c>
      <c r="O93" s="16">
        <f t="shared" si="53"/>
        <v>1.7868211231040931</v>
      </c>
      <c r="P93" s="16">
        <f t="shared" si="53"/>
        <v>0.8269455844703213</v>
      </c>
      <c r="Q93" s="16">
        <f t="shared" si="53"/>
        <v>0</v>
      </c>
      <c r="R93" s="16">
        <f t="shared" si="53"/>
        <v>0.518507261749212</v>
      </c>
      <c r="S93" s="16">
        <f t="shared" si="53"/>
        <v>0.7181132464726688</v>
      </c>
      <c r="T93" s="16">
        <f t="shared" si="53"/>
        <v>1.8830673897588264</v>
      </c>
      <c r="U93" s="16">
        <f t="shared" si="53"/>
        <v>0</v>
      </c>
      <c r="V93" s="16">
        <f t="shared" si="53"/>
        <v>0.3107968703142974</v>
      </c>
      <c r="W93" s="16">
        <f t="shared" si="53"/>
        <v>0.2804668203576125</v>
      </c>
      <c r="X93" s="16">
        <f t="shared" si="53"/>
        <v>1.2770245747169582</v>
      </c>
      <c r="Y93" s="16">
        <f t="shared" si="53"/>
        <v>2.249258964223869</v>
      </c>
      <c r="Z93" s="16">
        <f t="shared" si="53"/>
        <v>1.4823333333333333</v>
      </c>
      <c r="AA93" s="16">
        <f t="shared" si="53"/>
        <v>2.973801652892562</v>
      </c>
      <c r="AB93" s="16">
        <f t="shared" si="53"/>
        <v>8.49299667358009</v>
      </c>
      <c r="AC93" s="16">
        <f t="shared" si="53"/>
        <v>5.516255234161908</v>
      </c>
      <c r="AD93" s="16">
        <f t="shared" si="53"/>
        <v>1.0215632293984194</v>
      </c>
      <c r="AE93" s="16">
        <f t="shared" si="53"/>
        <v>0</v>
      </c>
      <c r="AF93" s="16">
        <f t="shared" si="53"/>
        <v>2.385791041233226</v>
      </c>
      <c r="AG93" s="16">
        <f t="shared" si="53"/>
        <v>8.700203402749564</v>
      </c>
    </row>
    <row r="94" spans="1:33" ht="12.75">
      <c r="A94" s="70" t="s">
        <v>195</v>
      </c>
      <c r="B94" s="16">
        <f>IF(B89=0,0,(B91+B90)*100/B89)</f>
        <v>2.15995466157427</v>
      </c>
      <c r="C94" s="16">
        <f aca="true" t="shared" si="54" ref="C94:AG94">IF(C89=0,0,(C91+C90)*100/C89)</f>
        <v>3.3553100349737974</v>
      </c>
      <c r="D94" s="16">
        <f t="shared" si="54"/>
        <v>8.422739253349443</v>
      </c>
      <c r="E94" s="16">
        <f t="shared" si="54"/>
        <v>0</v>
      </c>
      <c r="F94" s="16">
        <f t="shared" si="54"/>
        <v>0.8428935994719914</v>
      </c>
      <c r="G94" s="16">
        <f t="shared" si="54"/>
        <v>1.7565694165993393</v>
      </c>
      <c r="H94" s="16">
        <f t="shared" si="54"/>
        <v>2.792230315643427</v>
      </c>
      <c r="I94" s="16">
        <f t="shared" si="54"/>
        <v>2.39560450690502</v>
      </c>
      <c r="J94" s="16">
        <f t="shared" si="54"/>
        <v>1.2105944926307746</v>
      </c>
      <c r="K94" s="16">
        <f t="shared" si="54"/>
        <v>1.7235507339358367</v>
      </c>
      <c r="L94" s="16">
        <f t="shared" si="54"/>
        <v>5.157871972318339</v>
      </c>
      <c r="M94" s="16">
        <f t="shared" si="54"/>
        <v>0</v>
      </c>
      <c r="N94" s="16">
        <f t="shared" si="54"/>
        <v>0.5510862748076445</v>
      </c>
      <c r="O94" s="16">
        <f t="shared" si="54"/>
        <v>3.0111205825597214</v>
      </c>
      <c r="P94" s="16">
        <f t="shared" si="54"/>
        <v>7.482808116125861</v>
      </c>
      <c r="Q94" s="16">
        <f t="shared" si="54"/>
        <v>0</v>
      </c>
      <c r="R94" s="16">
        <f t="shared" si="54"/>
        <v>0.518507261749212</v>
      </c>
      <c r="S94" s="16">
        <f t="shared" si="54"/>
        <v>0.7181132464726688</v>
      </c>
      <c r="T94" s="16">
        <f t="shared" si="54"/>
        <v>8.972755392274394</v>
      </c>
      <c r="U94" s="16">
        <f t="shared" si="54"/>
        <v>0</v>
      </c>
      <c r="V94" s="16">
        <f t="shared" si="54"/>
        <v>0.3107968703142974</v>
      </c>
      <c r="W94" s="16">
        <f t="shared" si="54"/>
        <v>0.2804668203576125</v>
      </c>
      <c r="X94" s="16">
        <f t="shared" si="54"/>
        <v>1.386468587934927</v>
      </c>
      <c r="Y94" s="16">
        <f t="shared" si="54"/>
        <v>2.249258964223869</v>
      </c>
      <c r="Z94" s="16">
        <f t="shared" si="54"/>
        <v>7.007333333333333</v>
      </c>
      <c r="AA94" s="16">
        <f t="shared" si="54"/>
        <v>2.973801652892562</v>
      </c>
      <c r="AB94" s="16">
        <f t="shared" si="54"/>
        <v>8.49299667358009</v>
      </c>
      <c r="AC94" s="16">
        <f t="shared" si="54"/>
        <v>10.622005197940545</v>
      </c>
      <c r="AD94" s="16">
        <f t="shared" si="54"/>
        <v>1.0215632293984194</v>
      </c>
      <c r="AE94" s="16">
        <f t="shared" si="54"/>
        <v>0</v>
      </c>
      <c r="AF94" s="16">
        <f t="shared" si="54"/>
        <v>2.385791041233226</v>
      </c>
      <c r="AG94" s="16">
        <f t="shared" si="54"/>
        <v>11.73308859578555</v>
      </c>
    </row>
    <row r="95" spans="1:33" ht="12.75">
      <c r="A95" s="70" t="s">
        <v>196</v>
      </c>
      <c r="B95" s="16">
        <f>IF(B89=0,0,B176*100/B89)</f>
        <v>0.7923981963663634</v>
      </c>
      <c r="C95" s="16">
        <f aca="true" t="shared" si="55" ref="C95:AG95">IF(C89=0,0,C176*100/C89)</f>
        <v>3.2121389162349216</v>
      </c>
      <c r="D95" s="16">
        <f t="shared" si="55"/>
        <v>4.202461243400947</v>
      </c>
      <c r="E95" s="16">
        <f t="shared" si="55"/>
        <v>1.2933631458447696</v>
      </c>
      <c r="F95" s="16">
        <f t="shared" si="55"/>
        <v>3.0401003688941737</v>
      </c>
      <c r="G95" s="16">
        <f t="shared" si="55"/>
        <v>6.314343055526919</v>
      </c>
      <c r="H95" s="16">
        <f t="shared" si="55"/>
        <v>2.760434732338999</v>
      </c>
      <c r="I95" s="16">
        <f t="shared" si="55"/>
        <v>2.745380184159993</v>
      </c>
      <c r="J95" s="16">
        <f t="shared" si="55"/>
        <v>0.35756711098907</v>
      </c>
      <c r="K95" s="16">
        <f t="shared" si="55"/>
        <v>2.3265858340984473</v>
      </c>
      <c r="L95" s="16">
        <f t="shared" si="55"/>
        <v>21.085402249134948</v>
      </c>
      <c r="M95" s="16">
        <f t="shared" si="55"/>
        <v>3.5780182425593408</v>
      </c>
      <c r="N95" s="16">
        <f t="shared" si="55"/>
        <v>4.011963101731754</v>
      </c>
      <c r="O95" s="16">
        <f t="shared" si="55"/>
        <v>0.9943886677536596</v>
      </c>
      <c r="P95" s="16">
        <f t="shared" si="55"/>
        <v>3.629250927419473</v>
      </c>
      <c r="Q95" s="16">
        <f t="shared" si="55"/>
        <v>0.6935871979327596</v>
      </c>
      <c r="R95" s="16">
        <f t="shared" si="55"/>
        <v>4.540199665245797</v>
      </c>
      <c r="S95" s="16">
        <f t="shared" si="55"/>
        <v>2.6365830387980624</v>
      </c>
      <c r="T95" s="16">
        <f t="shared" si="55"/>
        <v>4.075030244180065</v>
      </c>
      <c r="U95" s="16">
        <f t="shared" si="55"/>
        <v>15.182572714275064</v>
      </c>
      <c r="V95" s="16">
        <f t="shared" si="55"/>
        <v>2.45781175203503</v>
      </c>
      <c r="W95" s="16">
        <f t="shared" si="55"/>
        <v>0</v>
      </c>
      <c r="X95" s="16">
        <f t="shared" si="55"/>
        <v>7.387859520247899</v>
      </c>
      <c r="Y95" s="16">
        <f t="shared" si="55"/>
        <v>3.5034378848512193</v>
      </c>
      <c r="Z95" s="16">
        <f t="shared" si="55"/>
        <v>2.5378333333333334</v>
      </c>
      <c r="AA95" s="16">
        <f t="shared" si="55"/>
        <v>2.394375070757387</v>
      </c>
      <c r="AB95" s="16">
        <f t="shared" si="55"/>
        <v>2.9675198187336926</v>
      </c>
      <c r="AC95" s="16">
        <f t="shared" si="55"/>
        <v>3.627719892295433</v>
      </c>
      <c r="AD95" s="16">
        <f t="shared" si="55"/>
        <v>0.09163322566371578</v>
      </c>
      <c r="AE95" s="16">
        <f t="shared" si="55"/>
        <v>2.646284617134773</v>
      </c>
      <c r="AF95" s="16">
        <f t="shared" si="55"/>
        <v>2.8423419509131893</v>
      </c>
      <c r="AG95" s="16">
        <f t="shared" si="55"/>
        <v>12.349633317062903</v>
      </c>
    </row>
    <row r="96" spans="1:33" ht="12.75">
      <c r="A96" s="70" t="s">
        <v>197</v>
      </c>
      <c r="B96" s="16">
        <f>IF(B5=0,0,B91*100/B5)</f>
        <v>15.23118864228395</v>
      </c>
      <c r="C96" s="16">
        <f aca="true" t="shared" si="56" ref="C96:AG96">IF(C5=0,0,C91*100/C5)</f>
        <v>12.169425642281407</v>
      </c>
      <c r="D96" s="16">
        <f t="shared" si="56"/>
        <v>4.551605775577584</v>
      </c>
      <c r="E96" s="16">
        <f t="shared" si="56"/>
        <v>0</v>
      </c>
      <c r="F96" s="16">
        <f t="shared" si="56"/>
        <v>1.7983294686766178</v>
      </c>
      <c r="G96" s="16">
        <f t="shared" si="56"/>
        <v>4.368523558164096</v>
      </c>
      <c r="H96" s="16">
        <f t="shared" si="56"/>
        <v>6.450176945847893</v>
      </c>
      <c r="I96" s="16">
        <f t="shared" si="56"/>
        <v>4.382540870210673</v>
      </c>
      <c r="J96" s="16">
        <f t="shared" si="56"/>
        <v>4.227298593610276</v>
      </c>
      <c r="K96" s="16">
        <f t="shared" si="56"/>
        <v>3.5385694118101814</v>
      </c>
      <c r="L96" s="16">
        <f t="shared" si="56"/>
        <v>0.48423591303671193</v>
      </c>
      <c r="M96" s="16">
        <f t="shared" si="56"/>
        <v>0</v>
      </c>
      <c r="N96" s="16">
        <f t="shared" si="56"/>
        <v>2.7734133879265825</v>
      </c>
      <c r="O96" s="16">
        <f t="shared" si="56"/>
        <v>7.849929949087342</v>
      </c>
      <c r="P96" s="16">
        <f t="shared" si="56"/>
        <v>1.7173517612906857</v>
      </c>
      <c r="Q96" s="16">
        <f t="shared" si="56"/>
        <v>0</v>
      </c>
      <c r="R96" s="16">
        <f t="shared" si="56"/>
        <v>1.932232006214093</v>
      </c>
      <c r="S96" s="16">
        <f t="shared" si="56"/>
        <v>3.5217631525256023</v>
      </c>
      <c r="T96" s="16">
        <f t="shared" si="56"/>
        <v>4.8887592984847235</v>
      </c>
      <c r="U96" s="16">
        <f t="shared" si="56"/>
        <v>0</v>
      </c>
      <c r="V96" s="16">
        <f t="shared" si="56"/>
        <v>3.4954041636694333</v>
      </c>
      <c r="W96" s="16">
        <f t="shared" si="56"/>
        <v>1.2051202745319036</v>
      </c>
      <c r="X96" s="16">
        <f t="shared" si="56"/>
        <v>3.163666452601982</v>
      </c>
      <c r="Y96" s="16">
        <f t="shared" si="56"/>
        <v>8.549386277114273</v>
      </c>
      <c r="Z96" s="16">
        <f t="shared" si="56"/>
        <v>4.250316599364412</v>
      </c>
      <c r="AA96" s="16">
        <f t="shared" si="56"/>
        <v>6.970863852734885</v>
      </c>
      <c r="AB96" s="16">
        <f t="shared" si="56"/>
        <v>2.989573671922474</v>
      </c>
      <c r="AC96" s="16">
        <f t="shared" si="56"/>
        <v>4.659409012600029</v>
      </c>
      <c r="AD96" s="16">
        <f t="shared" si="56"/>
        <v>3.638736267973876</v>
      </c>
      <c r="AE96" s="16">
        <f t="shared" si="56"/>
        <v>0</v>
      </c>
      <c r="AF96" s="16">
        <f t="shared" si="56"/>
        <v>4.247769007036977</v>
      </c>
      <c r="AG96" s="16">
        <f t="shared" si="56"/>
        <v>3.3769952572689363</v>
      </c>
    </row>
    <row r="97" spans="1:33" ht="12.75">
      <c r="A97" s="68" t="s">
        <v>198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12.75">
      <c r="A98" s="67" t="s">
        <v>199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2.75">
      <c r="A99" s="69" t="s">
        <v>200</v>
      </c>
      <c r="B99" s="31">
        <v>7</v>
      </c>
      <c r="C99" s="31">
        <v>5.6</v>
      </c>
      <c r="D99" s="31">
        <v>6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6</v>
      </c>
      <c r="K99" s="31">
        <v>0</v>
      </c>
      <c r="L99" s="31">
        <v>0</v>
      </c>
      <c r="M99" s="31">
        <v>0</v>
      </c>
      <c r="N99" s="31">
        <v>0</v>
      </c>
      <c r="O99" s="31">
        <v>6</v>
      </c>
      <c r="P99" s="31">
        <v>6.3</v>
      </c>
      <c r="Q99" s="31">
        <v>0</v>
      </c>
      <c r="R99" s="31">
        <v>-37.3</v>
      </c>
      <c r="S99" s="31">
        <v>0</v>
      </c>
      <c r="T99" s="31">
        <v>6</v>
      </c>
      <c r="U99" s="31">
        <v>0</v>
      </c>
      <c r="V99" s="31">
        <v>0</v>
      </c>
      <c r="W99" s="31">
        <v>0</v>
      </c>
      <c r="X99" s="31">
        <v>12.4</v>
      </c>
      <c r="Y99" s="31">
        <v>6</v>
      </c>
      <c r="Z99" s="31">
        <v>8</v>
      </c>
      <c r="AA99" s="31">
        <v>0</v>
      </c>
      <c r="AB99" s="31">
        <v>0</v>
      </c>
      <c r="AC99" s="31">
        <v>-19.8</v>
      </c>
      <c r="AD99" s="31">
        <v>-63.4</v>
      </c>
      <c r="AE99" s="31">
        <v>-100</v>
      </c>
      <c r="AF99" s="31">
        <v>0</v>
      </c>
      <c r="AG99" s="31">
        <v>0</v>
      </c>
    </row>
    <row r="100" spans="1:33" ht="12.75">
      <c r="A100" s="70" t="s">
        <v>201</v>
      </c>
      <c r="B100" s="33">
        <v>0</v>
      </c>
      <c r="C100" s="33">
        <v>-28.1</v>
      </c>
      <c r="D100" s="33">
        <v>0</v>
      </c>
      <c r="E100" s="33">
        <v>0</v>
      </c>
      <c r="F100" s="33">
        <v>12.2</v>
      </c>
      <c r="G100" s="33">
        <v>12.6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12.1</v>
      </c>
      <c r="O100" s="33">
        <v>12.2</v>
      </c>
      <c r="P100" s="33">
        <v>12.2</v>
      </c>
      <c r="Q100" s="33">
        <v>0</v>
      </c>
      <c r="R100" s="33">
        <v>12.2</v>
      </c>
      <c r="S100" s="33">
        <v>0</v>
      </c>
      <c r="T100" s="33">
        <v>7.4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7</v>
      </c>
      <c r="AA100" s="33">
        <v>0</v>
      </c>
      <c r="AB100" s="33">
        <v>0</v>
      </c>
      <c r="AC100" s="33">
        <v>0</v>
      </c>
      <c r="AD100" s="33">
        <v>0</v>
      </c>
      <c r="AE100" s="33">
        <v>2.3</v>
      </c>
      <c r="AF100" s="33">
        <v>83.4</v>
      </c>
      <c r="AG100" s="33">
        <v>0</v>
      </c>
    </row>
    <row r="101" spans="1:33" ht="12.75">
      <c r="A101" s="70" t="s">
        <v>202</v>
      </c>
      <c r="B101" s="33">
        <v>0</v>
      </c>
      <c r="C101" s="33">
        <v>0</v>
      </c>
      <c r="D101" s="33">
        <v>8.9</v>
      </c>
      <c r="E101" s="33">
        <v>0</v>
      </c>
      <c r="F101" s="33">
        <v>12.1</v>
      </c>
      <c r="G101" s="33">
        <v>14.1</v>
      </c>
      <c r="H101" s="33">
        <v>0</v>
      </c>
      <c r="I101" s="33">
        <v>0</v>
      </c>
      <c r="J101" s="33">
        <v>17.2</v>
      </c>
      <c r="K101" s="33">
        <v>12.2</v>
      </c>
      <c r="L101" s="33">
        <v>0</v>
      </c>
      <c r="M101" s="33">
        <v>0</v>
      </c>
      <c r="N101" s="33">
        <v>12.2</v>
      </c>
      <c r="O101" s="33">
        <v>12.2</v>
      </c>
      <c r="P101" s="33">
        <v>12.4</v>
      </c>
      <c r="Q101" s="33">
        <v>0</v>
      </c>
      <c r="R101" s="33">
        <v>12.7</v>
      </c>
      <c r="S101" s="33">
        <v>0</v>
      </c>
      <c r="T101" s="33">
        <v>6</v>
      </c>
      <c r="U101" s="33">
        <v>0</v>
      </c>
      <c r="V101" s="33">
        <v>0</v>
      </c>
      <c r="W101" s="33">
        <v>0</v>
      </c>
      <c r="X101" s="33">
        <v>12.2</v>
      </c>
      <c r="Y101" s="33">
        <v>0</v>
      </c>
      <c r="Z101" s="33">
        <v>12.2</v>
      </c>
      <c r="AA101" s="33">
        <v>0</v>
      </c>
      <c r="AB101" s="33">
        <v>0</v>
      </c>
      <c r="AC101" s="33">
        <v>12.1</v>
      </c>
      <c r="AD101" s="33">
        <v>-2.6</v>
      </c>
      <c r="AE101" s="33">
        <v>-100</v>
      </c>
      <c r="AF101" s="33">
        <v>-100</v>
      </c>
      <c r="AG101" s="33">
        <v>0</v>
      </c>
    </row>
    <row r="102" spans="1:33" ht="12.75">
      <c r="A102" s="70" t="s">
        <v>203</v>
      </c>
      <c r="B102" s="33">
        <v>0</v>
      </c>
      <c r="C102" s="33">
        <v>-22.7</v>
      </c>
      <c r="D102" s="33">
        <v>0</v>
      </c>
      <c r="E102" s="33">
        <v>0</v>
      </c>
      <c r="F102" s="33">
        <v>6.1</v>
      </c>
      <c r="G102" s="33">
        <v>5.9</v>
      </c>
      <c r="H102" s="33">
        <v>0</v>
      </c>
      <c r="I102" s="33">
        <v>0</v>
      </c>
      <c r="J102" s="33">
        <v>6</v>
      </c>
      <c r="K102" s="33">
        <v>10</v>
      </c>
      <c r="L102" s="33">
        <v>0</v>
      </c>
      <c r="M102" s="33">
        <v>0</v>
      </c>
      <c r="N102" s="33">
        <v>6</v>
      </c>
      <c r="O102" s="33">
        <v>5.9</v>
      </c>
      <c r="P102" s="33">
        <v>6</v>
      </c>
      <c r="Q102" s="33">
        <v>0</v>
      </c>
      <c r="R102" s="33">
        <v>5.8</v>
      </c>
      <c r="S102" s="33">
        <v>0</v>
      </c>
      <c r="T102" s="33">
        <v>6</v>
      </c>
      <c r="U102" s="33">
        <v>0</v>
      </c>
      <c r="V102" s="33">
        <v>9.9</v>
      </c>
      <c r="W102" s="33">
        <v>0</v>
      </c>
      <c r="X102" s="33">
        <v>0</v>
      </c>
      <c r="Y102" s="33">
        <v>6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15.4</v>
      </c>
      <c r="AF102" s="33">
        <v>6</v>
      </c>
      <c r="AG102" s="33">
        <v>0</v>
      </c>
    </row>
    <row r="103" spans="1:33" ht="12.75">
      <c r="A103" s="70" t="s">
        <v>204</v>
      </c>
      <c r="B103" s="33">
        <v>11</v>
      </c>
      <c r="C103" s="33">
        <v>0</v>
      </c>
      <c r="D103" s="33">
        <v>5.9</v>
      </c>
      <c r="E103" s="33">
        <v>0</v>
      </c>
      <c r="F103" s="33">
        <v>0</v>
      </c>
      <c r="G103" s="33">
        <v>6</v>
      </c>
      <c r="H103" s="33">
        <v>0</v>
      </c>
      <c r="I103" s="33">
        <v>0</v>
      </c>
      <c r="J103" s="33">
        <v>9.4</v>
      </c>
      <c r="K103" s="33">
        <v>10</v>
      </c>
      <c r="L103" s="33">
        <v>0</v>
      </c>
      <c r="M103" s="33">
        <v>0</v>
      </c>
      <c r="N103" s="33">
        <v>5.7</v>
      </c>
      <c r="O103" s="33">
        <v>6</v>
      </c>
      <c r="P103" s="33">
        <v>6</v>
      </c>
      <c r="Q103" s="33">
        <v>0</v>
      </c>
      <c r="R103" s="33">
        <v>5.8</v>
      </c>
      <c r="S103" s="33">
        <v>0</v>
      </c>
      <c r="T103" s="33">
        <v>5.9</v>
      </c>
      <c r="U103" s="33">
        <v>0</v>
      </c>
      <c r="V103" s="33">
        <v>10</v>
      </c>
      <c r="W103" s="33">
        <v>0</v>
      </c>
      <c r="X103" s="33">
        <v>7</v>
      </c>
      <c r="Y103" s="33">
        <v>6</v>
      </c>
      <c r="Z103" s="33">
        <v>8.9</v>
      </c>
      <c r="AA103" s="33">
        <v>0</v>
      </c>
      <c r="AB103" s="33">
        <v>0</v>
      </c>
      <c r="AC103" s="33">
        <v>6.4</v>
      </c>
      <c r="AD103" s="33">
        <v>-5</v>
      </c>
      <c r="AE103" s="33">
        <v>-100</v>
      </c>
      <c r="AF103" s="33">
        <v>-100</v>
      </c>
      <c r="AG103" s="33">
        <v>0</v>
      </c>
    </row>
    <row r="104" spans="1:33" ht="12.75">
      <c r="A104" s="70" t="s">
        <v>205</v>
      </c>
      <c r="B104" s="33">
        <v>0</v>
      </c>
      <c r="C104" s="33">
        <v>9.1</v>
      </c>
      <c r="D104" s="33">
        <v>6</v>
      </c>
      <c r="E104" s="33">
        <v>0</v>
      </c>
      <c r="F104" s="33">
        <v>6.1</v>
      </c>
      <c r="G104" s="33">
        <v>28.2</v>
      </c>
      <c r="H104" s="33">
        <v>0</v>
      </c>
      <c r="I104" s="33">
        <v>0</v>
      </c>
      <c r="J104" s="33">
        <v>6</v>
      </c>
      <c r="K104" s="33">
        <v>12.3</v>
      </c>
      <c r="L104" s="33">
        <v>0</v>
      </c>
      <c r="M104" s="33">
        <v>0</v>
      </c>
      <c r="N104" s="33">
        <v>6</v>
      </c>
      <c r="O104" s="33">
        <v>6.5</v>
      </c>
      <c r="P104" s="33">
        <v>6</v>
      </c>
      <c r="Q104" s="33">
        <v>0</v>
      </c>
      <c r="R104" s="33">
        <v>5.8</v>
      </c>
      <c r="S104" s="33">
        <v>0</v>
      </c>
      <c r="T104" s="33">
        <v>6</v>
      </c>
      <c r="U104" s="33">
        <v>0</v>
      </c>
      <c r="V104" s="33">
        <v>10</v>
      </c>
      <c r="W104" s="33">
        <v>0</v>
      </c>
      <c r="X104" s="33">
        <v>7</v>
      </c>
      <c r="Y104" s="33">
        <v>6</v>
      </c>
      <c r="Z104" s="33">
        <v>10</v>
      </c>
      <c r="AA104" s="33">
        <v>0</v>
      </c>
      <c r="AB104" s="33">
        <v>0</v>
      </c>
      <c r="AC104" s="33">
        <v>6.5</v>
      </c>
      <c r="AD104" s="33">
        <v>-6.2</v>
      </c>
      <c r="AE104" s="33">
        <v>6.8</v>
      </c>
      <c r="AF104" s="33">
        <v>6</v>
      </c>
      <c r="AG104" s="33">
        <v>0</v>
      </c>
    </row>
    <row r="105" spans="1:33" ht="12.75">
      <c r="A105" s="70" t="s">
        <v>206</v>
      </c>
      <c r="B105" s="33">
        <v>7</v>
      </c>
      <c r="C105" s="33">
        <v>-9.4</v>
      </c>
      <c r="D105" s="33">
        <v>6</v>
      </c>
      <c r="E105" s="33">
        <v>0</v>
      </c>
      <c r="F105" s="33">
        <v>6.1</v>
      </c>
      <c r="G105" s="33">
        <v>76.1</v>
      </c>
      <c r="H105" s="33">
        <v>0</v>
      </c>
      <c r="I105" s="33">
        <v>0</v>
      </c>
      <c r="J105" s="33">
        <v>4.1</v>
      </c>
      <c r="K105" s="33">
        <v>10</v>
      </c>
      <c r="L105" s="33">
        <v>0</v>
      </c>
      <c r="M105" s="33">
        <v>0</v>
      </c>
      <c r="N105" s="33">
        <v>6</v>
      </c>
      <c r="O105" s="33">
        <v>6.5</v>
      </c>
      <c r="P105" s="33">
        <v>6</v>
      </c>
      <c r="Q105" s="33">
        <v>0</v>
      </c>
      <c r="R105" s="33">
        <v>5.8</v>
      </c>
      <c r="S105" s="33">
        <v>0</v>
      </c>
      <c r="T105" s="33">
        <v>6</v>
      </c>
      <c r="U105" s="33">
        <v>0</v>
      </c>
      <c r="V105" s="33">
        <v>10</v>
      </c>
      <c r="W105" s="33">
        <v>0</v>
      </c>
      <c r="X105" s="33">
        <v>9</v>
      </c>
      <c r="Y105" s="33">
        <v>6</v>
      </c>
      <c r="Z105" s="33">
        <v>9.1</v>
      </c>
      <c r="AA105" s="33">
        <v>0</v>
      </c>
      <c r="AB105" s="33">
        <v>0</v>
      </c>
      <c r="AC105" s="33">
        <v>6.5</v>
      </c>
      <c r="AD105" s="33">
        <v>-6.3</v>
      </c>
      <c r="AE105" s="33">
        <v>-99.8</v>
      </c>
      <c r="AF105" s="33">
        <v>6</v>
      </c>
      <c r="AG105" s="33">
        <v>0</v>
      </c>
    </row>
    <row r="106" spans="1:33" ht="12.75">
      <c r="A106" s="70" t="s">
        <v>180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</row>
    <row r="107" spans="1:33" ht="12.75">
      <c r="A107" s="67" t="s">
        <v>207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</row>
    <row r="108" spans="1:33" ht="12.75">
      <c r="A108" s="69" t="s">
        <v>200</v>
      </c>
      <c r="B108" s="35">
        <v>61.17</v>
      </c>
      <c r="C108" s="35">
        <v>36861891</v>
      </c>
      <c r="D108" s="35">
        <v>363.71</v>
      </c>
      <c r="E108" s="35">
        <v>0</v>
      </c>
      <c r="F108" s="35">
        <v>0</v>
      </c>
      <c r="G108" s="35">
        <v>653.53</v>
      </c>
      <c r="H108" s="35">
        <v>0</v>
      </c>
      <c r="I108" s="35">
        <v>0</v>
      </c>
      <c r="J108" s="35">
        <v>446.6</v>
      </c>
      <c r="K108" s="35">
        <v>0</v>
      </c>
      <c r="L108" s="35">
        <v>0</v>
      </c>
      <c r="M108" s="35">
        <v>0</v>
      </c>
      <c r="N108" s="35">
        <v>426.92</v>
      </c>
      <c r="O108" s="35">
        <v>666.6</v>
      </c>
      <c r="P108" s="35">
        <v>578.36</v>
      </c>
      <c r="Q108" s="35">
        <v>0</v>
      </c>
      <c r="R108" s="35">
        <v>372.08</v>
      </c>
      <c r="S108" s="35">
        <v>0</v>
      </c>
      <c r="T108" s="35">
        <v>536.18</v>
      </c>
      <c r="U108" s="35">
        <v>0</v>
      </c>
      <c r="V108" s="35">
        <v>323.31</v>
      </c>
      <c r="W108" s="35">
        <v>0</v>
      </c>
      <c r="X108" s="35">
        <v>411.81</v>
      </c>
      <c r="Y108" s="35">
        <v>10.88</v>
      </c>
      <c r="Z108" s="35">
        <v>227.66</v>
      </c>
      <c r="AA108" s="35">
        <v>481.5</v>
      </c>
      <c r="AB108" s="35">
        <v>0</v>
      </c>
      <c r="AC108" s="35">
        <v>338.83</v>
      </c>
      <c r="AD108" s="35">
        <v>394.06</v>
      </c>
      <c r="AE108" s="35">
        <v>0</v>
      </c>
      <c r="AF108" s="35">
        <v>0</v>
      </c>
      <c r="AG108" s="35">
        <v>0</v>
      </c>
    </row>
    <row r="109" spans="1:33" ht="12.75">
      <c r="A109" s="70" t="s">
        <v>201</v>
      </c>
      <c r="B109" s="37">
        <v>0</v>
      </c>
      <c r="C109" s="37">
        <v>59841143</v>
      </c>
      <c r="D109" s="37">
        <v>0</v>
      </c>
      <c r="E109" s="37">
        <v>0</v>
      </c>
      <c r="F109" s="37">
        <v>111.5</v>
      </c>
      <c r="G109" s="37">
        <v>167.01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72.05</v>
      </c>
      <c r="O109" s="37">
        <v>131.67</v>
      </c>
      <c r="P109" s="37">
        <v>123.62</v>
      </c>
      <c r="Q109" s="37">
        <v>0</v>
      </c>
      <c r="R109" s="37">
        <v>152.92</v>
      </c>
      <c r="S109" s="37">
        <v>0</v>
      </c>
      <c r="T109" s="37">
        <v>142.79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66.88</v>
      </c>
      <c r="AA109" s="37">
        <v>126.08</v>
      </c>
      <c r="AB109" s="37">
        <v>0</v>
      </c>
      <c r="AC109" s="37">
        <v>0</v>
      </c>
      <c r="AD109" s="37">
        <v>150.93</v>
      </c>
      <c r="AE109" s="37">
        <v>111.26</v>
      </c>
      <c r="AF109" s="37">
        <v>117.74</v>
      </c>
      <c r="AG109" s="37">
        <v>0</v>
      </c>
    </row>
    <row r="110" spans="1:33" ht="12.75">
      <c r="A110" s="70" t="s">
        <v>202</v>
      </c>
      <c r="B110" s="37">
        <v>0</v>
      </c>
      <c r="C110" s="37">
        <v>25400000</v>
      </c>
      <c r="D110" s="37">
        <v>550.17</v>
      </c>
      <c r="E110" s="37">
        <v>0</v>
      </c>
      <c r="F110" s="37">
        <v>77.11</v>
      </c>
      <c r="G110" s="37">
        <v>615</v>
      </c>
      <c r="H110" s="37">
        <v>0</v>
      </c>
      <c r="I110" s="37">
        <v>0</v>
      </c>
      <c r="J110" s="37">
        <v>860</v>
      </c>
      <c r="K110" s="37">
        <v>794.35</v>
      </c>
      <c r="L110" s="37">
        <v>0</v>
      </c>
      <c r="M110" s="37">
        <v>0</v>
      </c>
      <c r="N110" s="37">
        <v>582.3</v>
      </c>
      <c r="O110" s="37">
        <v>837.66</v>
      </c>
      <c r="P110" s="37">
        <v>579.5</v>
      </c>
      <c r="Q110" s="37">
        <v>0</v>
      </c>
      <c r="R110" s="37">
        <v>567.76</v>
      </c>
      <c r="S110" s="37">
        <v>0</v>
      </c>
      <c r="T110" s="37">
        <v>494.68</v>
      </c>
      <c r="U110" s="37">
        <v>0</v>
      </c>
      <c r="V110" s="37">
        <v>0</v>
      </c>
      <c r="W110" s="37">
        <v>0</v>
      </c>
      <c r="X110" s="37">
        <v>821.37</v>
      </c>
      <c r="Y110" s="37">
        <v>0</v>
      </c>
      <c r="Z110" s="37">
        <v>1554.19</v>
      </c>
      <c r="AA110" s="37">
        <v>2833.05</v>
      </c>
      <c r="AB110" s="37">
        <v>0</v>
      </c>
      <c r="AC110" s="37">
        <v>802.48</v>
      </c>
      <c r="AD110" s="37">
        <v>650</v>
      </c>
      <c r="AE110" s="37">
        <v>0</v>
      </c>
      <c r="AF110" s="37">
        <v>0</v>
      </c>
      <c r="AG110" s="37">
        <v>0</v>
      </c>
    </row>
    <row r="111" spans="1:33" ht="12.75">
      <c r="A111" s="70" t="s">
        <v>203</v>
      </c>
      <c r="B111" s="37">
        <v>0</v>
      </c>
      <c r="C111" s="37">
        <v>17000000</v>
      </c>
      <c r="D111" s="37">
        <v>0</v>
      </c>
      <c r="E111" s="37">
        <v>0</v>
      </c>
      <c r="F111" s="37">
        <v>53.51</v>
      </c>
      <c r="G111" s="37">
        <v>11.32</v>
      </c>
      <c r="H111" s="37">
        <v>0</v>
      </c>
      <c r="I111" s="37">
        <v>0</v>
      </c>
      <c r="J111" s="37">
        <v>64.14</v>
      </c>
      <c r="K111" s="37">
        <v>108.9</v>
      </c>
      <c r="L111" s="37">
        <v>0</v>
      </c>
      <c r="M111" s="37">
        <v>0</v>
      </c>
      <c r="N111" s="37">
        <v>67.43</v>
      </c>
      <c r="O111" s="37">
        <v>57.82</v>
      </c>
      <c r="P111" s="37">
        <v>131.46</v>
      </c>
      <c r="Q111" s="37">
        <v>0</v>
      </c>
      <c r="R111" s="37">
        <v>47.3</v>
      </c>
      <c r="S111" s="37">
        <v>0</v>
      </c>
      <c r="T111" s="37">
        <v>52.74</v>
      </c>
      <c r="U111" s="37">
        <v>0</v>
      </c>
      <c r="V111" s="37">
        <v>25.27</v>
      </c>
      <c r="W111" s="37">
        <v>0</v>
      </c>
      <c r="X111" s="37">
        <v>0</v>
      </c>
      <c r="Y111" s="37">
        <v>37.5</v>
      </c>
      <c r="Z111" s="37">
        <v>0</v>
      </c>
      <c r="AA111" s="37">
        <v>60.29</v>
      </c>
      <c r="AB111" s="37">
        <v>0</v>
      </c>
      <c r="AC111" s="37">
        <v>0</v>
      </c>
      <c r="AD111" s="37">
        <v>57.03</v>
      </c>
      <c r="AE111" s="37">
        <v>29.69</v>
      </c>
      <c r="AF111" s="37">
        <v>37.11</v>
      </c>
      <c r="AG111" s="37">
        <v>0</v>
      </c>
    </row>
    <row r="112" spans="1:33" ht="12.75">
      <c r="A112" s="70" t="s">
        <v>204</v>
      </c>
      <c r="B112" s="37">
        <v>556.95</v>
      </c>
      <c r="C112" s="37">
        <v>1500000</v>
      </c>
      <c r="D112" s="37">
        <v>291.06</v>
      </c>
      <c r="E112" s="37">
        <v>0</v>
      </c>
      <c r="F112" s="37">
        <v>0</v>
      </c>
      <c r="G112" s="37">
        <v>383.66</v>
      </c>
      <c r="H112" s="37">
        <v>0</v>
      </c>
      <c r="I112" s="37">
        <v>0</v>
      </c>
      <c r="J112" s="37">
        <v>131.36</v>
      </c>
      <c r="K112" s="37">
        <v>287.5</v>
      </c>
      <c r="L112" s="37">
        <v>0</v>
      </c>
      <c r="M112" s="37">
        <v>0</v>
      </c>
      <c r="N112" s="37">
        <v>144.53</v>
      </c>
      <c r="O112" s="37">
        <v>155.86</v>
      </c>
      <c r="P112" s="37">
        <v>43.71</v>
      </c>
      <c r="Q112" s="37">
        <v>0</v>
      </c>
      <c r="R112" s="37">
        <v>72.79</v>
      </c>
      <c r="S112" s="37">
        <v>0</v>
      </c>
      <c r="T112" s="37">
        <v>302.9</v>
      </c>
      <c r="U112" s="37">
        <v>0</v>
      </c>
      <c r="V112" s="37">
        <v>146.6</v>
      </c>
      <c r="W112" s="37">
        <v>0</v>
      </c>
      <c r="X112" s="37">
        <v>163.39</v>
      </c>
      <c r="Y112" s="37">
        <v>97.7</v>
      </c>
      <c r="Z112" s="37">
        <v>164.32</v>
      </c>
      <c r="AA112" s="37">
        <v>710.75</v>
      </c>
      <c r="AB112" s="37">
        <v>0</v>
      </c>
      <c r="AC112" s="37">
        <v>357.96</v>
      </c>
      <c r="AD112" s="37">
        <v>184</v>
      </c>
      <c r="AE112" s="37">
        <v>0</v>
      </c>
      <c r="AF112" s="37">
        <v>0</v>
      </c>
      <c r="AG112" s="37">
        <v>0</v>
      </c>
    </row>
    <row r="113" spans="1:33" ht="12.75">
      <c r="A113" s="70" t="s">
        <v>205</v>
      </c>
      <c r="B113" s="37">
        <v>0</v>
      </c>
      <c r="C113" s="37">
        <v>11100000</v>
      </c>
      <c r="D113" s="37">
        <v>111.61</v>
      </c>
      <c r="E113" s="37">
        <v>0</v>
      </c>
      <c r="F113" s="37">
        <v>75.61</v>
      </c>
      <c r="G113" s="37">
        <v>115.4</v>
      </c>
      <c r="H113" s="37">
        <v>0</v>
      </c>
      <c r="I113" s="37">
        <v>0</v>
      </c>
      <c r="J113" s="37">
        <v>102.08</v>
      </c>
      <c r="K113" s="37">
        <v>105</v>
      </c>
      <c r="L113" s="37">
        <v>0</v>
      </c>
      <c r="M113" s="37">
        <v>0</v>
      </c>
      <c r="N113" s="37">
        <v>98.24</v>
      </c>
      <c r="O113" s="37">
        <v>142.09</v>
      </c>
      <c r="P113" s="37">
        <v>159.34</v>
      </c>
      <c r="Q113" s="37">
        <v>0</v>
      </c>
      <c r="R113" s="37">
        <v>98.18</v>
      </c>
      <c r="S113" s="37">
        <v>0</v>
      </c>
      <c r="T113" s="37">
        <v>98.86</v>
      </c>
      <c r="U113" s="37">
        <v>0</v>
      </c>
      <c r="V113" s="37">
        <v>113.44</v>
      </c>
      <c r="W113" s="37">
        <v>0</v>
      </c>
      <c r="X113" s="37">
        <v>182.66</v>
      </c>
      <c r="Y113" s="37">
        <v>80.13</v>
      </c>
      <c r="Z113" s="37">
        <v>193.84</v>
      </c>
      <c r="AA113" s="37">
        <v>110.15</v>
      </c>
      <c r="AB113" s="37">
        <v>0</v>
      </c>
      <c r="AC113" s="37">
        <v>104.46</v>
      </c>
      <c r="AD113" s="37">
        <v>93.13</v>
      </c>
      <c r="AE113" s="37">
        <v>22.28</v>
      </c>
      <c r="AF113" s="37">
        <v>89.27</v>
      </c>
      <c r="AG113" s="37">
        <v>0</v>
      </c>
    </row>
    <row r="114" spans="1:33" ht="12.75">
      <c r="A114" s="70" t="s">
        <v>206</v>
      </c>
      <c r="B114" s="37">
        <v>26.22</v>
      </c>
      <c r="C114" s="37">
        <v>8500000</v>
      </c>
      <c r="D114" s="37">
        <v>359.52</v>
      </c>
      <c r="E114" s="37">
        <v>0</v>
      </c>
      <c r="F114" s="37">
        <v>66.9</v>
      </c>
      <c r="G114" s="37">
        <v>90</v>
      </c>
      <c r="H114" s="37">
        <v>0</v>
      </c>
      <c r="I114" s="37">
        <v>0</v>
      </c>
      <c r="J114" s="37">
        <v>95.4</v>
      </c>
      <c r="K114" s="37">
        <v>96.8</v>
      </c>
      <c r="L114" s="37">
        <v>0</v>
      </c>
      <c r="M114" s="37">
        <v>0</v>
      </c>
      <c r="N114" s="37">
        <v>68.79</v>
      </c>
      <c r="O114" s="37">
        <v>88.61</v>
      </c>
      <c r="P114" s="37">
        <v>140.68</v>
      </c>
      <c r="Q114" s="37">
        <v>0</v>
      </c>
      <c r="R114" s="37">
        <v>57.51</v>
      </c>
      <c r="S114" s="37">
        <v>0</v>
      </c>
      <c r="T114" s="37">
        <v>78.71</v>
      </c>
      <c r="U114" s="37">
        <v>0</v>
      </c>
      <c r="V114" s="37">
        <v>79.11</v>
      </c>
      <c r="W114" s="37">
        <v>0</v>
      </c>
      <c r="X114" s="37">
        <v>139.08</v>
      </c>
      <c r="Y114" s="37">
        <v>105.8</v>
      </c>
      <c r="Z114" s="37">
        <v>123.06</v>
      </c>
      <c r="AA114" s="37">
        <v>78.53</v>
      </c>
      <c r="AB114" s="37">
        <v>0</v>
      </c>
      <c r="AC114" s="37">
        <v>74.53</v>
      </c>
      <c r="AD114" s="37">
        <v>90.49</v>
      </c>
      <c r="AE114" s="37">
        <v>68.76</v>
      </c>
      <c r="AF114" s="37">
        <v>54.41</v>
      </c>
      <c r="AG114" s="37">
        <v>0</v>
      </c>
    </row>
    <row r="115" spans="1:33" ht="12.75">
      <c r="A115" s="70" t="s">
        <v>180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</row>
    <row r="116" spans="1:33" ht="12.75">
      <c r="A116" s="74" t="s">
        <v>208</v>
      </c>
      <c r="B116" s="77">
        <v>644.34</v>
      </c>
      <c r="C116" s="77">
        <v>160203034</v>
      </c>
      <c r="D116" s="77">
        <v>1676.07</v>
      </c>
      <c r="E116" s="77">
        <v>0</v>
      </c>
      <c r="F116" s="77">
        <v>384.63</v>
      </c>
      <c r="G116" s="77">
        <v>2035.92</v>
      </c>
      <c r="H116" s="77">
        <v>0</v>
      </c>
      <c r="I116" s="77">
        <v>0</v>
      </c>
      <c r="J116" s="77">
        <v>1699.58</v>
      </c>
      <c r="K116" s="77">
        <v>1392.55</v>
      </c>
      <c r="L116" s="77">
        <v>0</v>
      </c>
      <c r="M116" s="77">
        <v>0</v>
      </c>
      <c r="N116" s="77">
        <v>1460.26</v>
      </c>
      <c r="O116" s="77">
        <v>2080.31</v>
      </c>
      <c r="P116" s="77">
        <v>1756.67</v>
      </c>
      <c r="Q116" s="77">
        <v>0</v>
      </c>
      <c r="R116" s="77">
        <v>1368.54</v>
      </c>
      <c r="S116" s="77">
        <v>0</v>
      </c>
      <c r="T116" s="77">
        <v>1706.86</v>
      </c>
      <c r="U116" s="77">
        <v>0</v>
      </c>
      <c r="V116" s="77">
        <v>687.73</v>
      </c>
      <c r="W116" s="77">
        <v>0</v>
      </c>
      <c r="X116" s="77">
        <v>1718.32</v>
      </c>
      <c r="Y116" s="77">
        <v>332.02</v>
      </c>
      <c r="Z116" s="77">
        <v>2329.95</v>
      </c>
      <c r="AA116" s="77">
        <v>4400.34</v>
      </c>
      <c r="AB116" s="77">
        <v>0</v>
      </c>
      <c r="AC116" s="77">
        <v>1678.26</v>
      </c>
      <c r="AD116" s="77">
        <v>1619.64</v>
      </c>
      <c r="AE116" s="77">
        <v>231.99</v>
      </c>
      <c r="AF116" s="77">
        <v>298.53</v>
      </c>
      <c r="AG116" s="77">
        <v>0</v>
      </c>
    </row>
    <row r="117" spans="1:33" ht="12.75">
      <c r="A117" s="68" t="s">
        <v>209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ht="12.75">
      <c r="A118" s="70" t="s">
        <v>210</v>
      </c>
      <c r="B118" s="39">
        <v>23757</v>
      </c>
      <c r="C118" s="39">
        <v>37481</v>
      </c>
      <c r="D118" s="39">
        <v>22697</v>
      </c>
      <c r="E118" s="39">
        <v>0</v>
      </c>
      <c r="F118" s="39">
        <v>3327</v>
      </c>
      <c r="G118" s="39">
        <v>11865</v>
      </c>
      <c r="H118" s="39">
        <v>3143</v>
      </c>
      <c r="I118" s="39">
        <v>5147</v>
      </c>
      <c r="J118" s="39">
        <v>2307</v>
      </c>
      <c r="K118" s="39">
        <v>412</v>
      </c>
      <c r="L118" s="39">
        <v>0</v>
      </c>
      <c r="M118" s="39">
        <v>2604</v>
      </c>
      <c r="N118" s="39">
        <v>8973</v>
      </c>
      <c r="O118" s="39">
        <v>12615</v>
      </c>
      <c r="P118" s="39">
        <v>3222</v>
      </c>
      <c r="Q118" s="39">
        <v>1166</v>
      </c>
      <c r="R118" s="39">
        <v>4061</v>
      </c>
      <c r="S118" s="39">
        <v>5350</v>
      </c>
      <c r="T118" s="39">
        <v>4880</v>
      </c>
      <c r="U118" s="39">
        <v>0</v>
      </c>
      <c r="V118" s="39">
        <v>0</v>
      </c>
      <c r="W118" s="39">
        <v>414</v>
      </c>
      <c r="X118" s="39">
        <v>22465</v>
      </c>
      <c r="Y118" s="39">
        <v>17150</v>
      </c>
      <c r="Z118" s="39">
        <v>10800</v>
      </c>
      <c r="AA118" s="39">
        <v>5544</v>
      </c>
      <c r="AB118" s="39">
        <v>0</v>
      </c>
      <c r="AC118" s="39">
        <v>62904</v>
      </c>
      <c r="AD118" s="39">
        <v>0</v>
      </c>
      <c r="AE118" s="39">
        <v>0</v>
      </c>
      <c r="AF118" s="39">
        <v>0</v>
      </c>
      <c r="AG118" s="39">
        <v>95928</v>
      </c>
    </row>
    <row r="119" spans="1:33" ht="12.75">
      <c r="A119" s="68" t="s">
        <v>211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 ht="12.75">
      <c r="A120" s="70" t="s">
        <v>212</v>
      </c>
      <c r="B120" s="39">
        <v>0</v>
      </c>
      <c r="C120" s="39">
        <v>6</v>
      </c>
      <c r="D120" s="39">
        <v>6</v>
      </c>
      <c r="E120" s="39">
        <v>0</v>
      </c>
      <c r="F120" s="39">
        <v>6</v>
      </c>
      <c r="G120" s="39">
        <v>6</v>
      </c>
      <c r="H120" s="39">
        <v>0</v>
      </c>
      <c r="I120" s="39">
        <v>6</v>
      </c>
      <c r="J120" s="39">
        <v>6</v>
      </c>
      <c r="K120" s="39">
        <v>6</v>
      </c>
      <c r="L120" s="39">
        <v>0</v>
      </c>
      <c r="M120" s="39">
        <v>138480</v>
      </c>
      <c r="N120" s="39">
        <v>6</v>
      </c>
      <c r="O120" s="39">
        <v>8</v>
      </c>
      <c r="P120" s="39">
        <v>10</v>
      </c>
      <c r="Q120" s="39">
        <v>0</v>
      </c>
      <c r="R120" s="39">
        <v>6</v>
      </c>
      <c r="S120" s="39">
        <v>6</v>
      </c>
      <c r="T120" s="39">
        <v>6</v>
      </c>
      <c r="U120" s="39">
        <v>0</v>
      </c>
      <c r="V120" s="39">
        <v>0</v>
      </c>
      <c r="W120" s="39">
        <v>0</v>
      </c>
      <c r="X120" s="39">
        <v>6</v>
      </c>
      <c r="Y120" s="39">
        <v>6</v>
      </c>
      <c r="Z120" s="39">
        <v>0</v>
      </c>
      <c r="AA120" s="39">
        <v>0</v>
      </c>
      <c r="AB120" s="39">
        <v>0</v>
      </c>
      <c r="AC120" s="39">
        <v>6</v>
      </c>
      <c r="AD120" s="39">
        <v>0</v>
      </c>
      <c r="AE120" s="39">
        <v>6</v>
      </c>
      <c r="AF120" s="39">
        <v>0</v>
      </c>
      <c r="AG120" s="39">
        <v>0</v>
      </c>
    </row>
    <row r="121" spans="1:33" ht="12.75">
      <c r="A121" s="70" t="s">
        <v>213</v>
      </c>
      <c r="B121" s="39">
        <v>0</v>
      </c>
      <c r="C121" s="39">
        <v>50</v>
      </c>
      <c r="D121" s="39">
        <v>50</v>
      </c>
      <c r="E121" s="39">
        <v>0</v>
      </c>
      <c r="F121" s="39">
        <v>50</v>
      </c>
      <c r="G121" s="39">
        <v>50</v>
      </c>
      <c r="H121" s="39">
        <v>50</v>
      </c>
      <c r="I121" s="39">
        <v>50</v>
      </c>
      <c r="J121" s="39">
        <v>50</v>
      </c>
      <c r="K121" s="39">
        <v>50</v>
      </c>
      <c r="L121" s="39">
        <v>0</v>
      </c>
      <c r="M121" s="39">
        <v>84636</v>
      </c>
      <c r="N121" s="39">
        <v>50</v>
      </c>
      <c r="O121" s="39">
        <v>46</v>
      </c>
      <c r="P121" s="39">
        <v>50</v>
      </c>
      <c r="Q121" s="39">
        <v>0</v>
      </c>
      <c r="R121" s="39">
        <v>50</v>
      </c>
      <c r="S121" s="39">
        <v>50</v>
      </c>
      <c r="T121" s="39">
        <v>50</v>
      </c>
      <c r="U121" s="39">
        <v>0</v>
      </c>
      <c r="V121" s="39">
        <v>0</v>
      </c>
      <c r="W121" s="39">
        <v>0</v>
      </c>
      <c r="X121" s="39">
        <v>50</v>
      </c>
      <c r="Y121" s="39">
        <v>53</v>
      </c>
      <c r="Z121" s="39">
        <v>0</v>
      </c>
      <c r="AA121" s="39">
        <v>0</v>
      </c>
      <c r="AB121" s="39">
        <v>0</v>
      </c>
      <c r="AC121" s="39">
        <v>50</v>
      </c>
      <c r="AD121" s="39">
        <v>0</v>
      </c>
      <c r="AE121" s="39">
        <v>50</v>
      </c>
      <c r="AF121" s="39">
        <v>0</v>
      </c>
      <c r="AG121" s="39">
        <v>0</v>
      </c>
    </row>
    <row r="122" spans="1:33" ht="25.5">
      <c r="A122" s="67" t="s">
        <v>214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:33" ht="12.75">
      <c r="A123" s="69" t="s">
        <v>215</v>
      </c>
      <c r="B123" s="41">
        <v>8195</v>
      </c>
      <c r="C123" s="41">
        <v>3208</v>
      </c>
      <c r="D123" s="41">
        <v>1000</v>
      </c>
      <c r="E123" s="41">
        <v>0</v>
      </c>
      <c r="F123" s="41">
        <v>1086</v>
      </c>
      <c r="G123" s="41">
        <v>4584</v>
      </c>
      <c r="H123" s="41">
        <v>1545</v>
      </c>
      <c r="I123" s="41">
        <v>2100</v>
      </c>
      <c r="J123" s="41">
        <v>1050</v>
      </c>
      <c r="K123" s="41">
        <v>1734</v>
      </c>
      <c r="L123" s="41">
        <v>0</v>
      </c>
      <c r="M123" s="41">
        <v>2124</v>
      </c>
      <c r="N123" s="41">
        <v>3782</v>
      </c>
      <c r="O123" s="41">
        <v>2908</v>
      </c>
      <c r="P123" s="41">
        <v>1367</v>
      </c>
      <c r="Q123" s="41">
        <v>1166</v>
      </c>
      <c r="R123" s="41">
        <v>2560</v>
      </c>
      <c r="S123" s="41">
        <v>3122</v>
      </c>
      <c r="T123" s="41">
        <v>2750</v>
      </c>
      <c r="U123" s="41">
        <v>0</v>
      </c>
      <c r="V123" s="41">
        <v>560</v>
      </c>
      <c r="W123" s="41">
        <v>0</v>
      </c>
      <c r="X123" s="41">
        <v>6084</v>
      </c>
      <c r="Y123" s="41">
        <v>925</v>
      </c>
      <c r="Z123" s="41">
        <v>2694</v>
      </c>
      <c r="AA123" s="41">
        <v>1800</v>
      </c>
      <c r="AB123" s="41">
        <v>0</v>
      </c>
      <c r="AC123" s="41">
        <v>12000</v>
      </c>
      <c r="AD123" s="41">
        <v>0</v>
      </c>
      <c r="AE123" s="41">
        <v>2325</v>
      </c>
      <c r="AF123" s="41">
        <v>4100</v>
      </c>
      <c r="AG123" s="41">
        <v>0</v>
      </c>
    </row>
    <row r="124" spans="1:33" ht="12.75">
      <c r="A124" s="70" t="s">
        <v>216</v>
      </c>
      <c r="B124" s="39">
        <v>0</v>
      </c>
      <c r="C124" s="39">
        <v>3208</v>
      </c>
      <c r="D124" s="39">
        <v>1000</v>
      </c>
      <c r="E124" s="39">
        <v>0</v>
      </c>
      <c r="F124" s="39">
        <v>1086</v>
      </c>
      <c r="G124" s="39">
        <v>4584</v>
      </c>
      <c r="H124" s="39">
        <v>506</v>
      </c>
      <c r="I124" s="39">
        <v>2100</v>
      </c>
      <c r="J124" s="39">
        <v>1050</v>
      </c>
      <c r="K124" s="39">
        <v>1734</v>
      </c>
      <c r="L124" s="39">
        <v>0</v>
      </c>
      <c r="M124" s="39">
        <v>2124</v>
      </c>
      <c r="N124" s="39">
        <v>3782</v>
      </c>
      <c r="O124" s="39">
        <v>2908</v>
      </c>
      <c r="P124" s="39">
        <v>1367</v>
      </c>
      <c r="Q124" s="39">
        <v>1166</v>
      </c>
      <c r="R124" s="39">
        <v>385</v>
      </c>
      <c r="S124" s="39">
        <v>3122</v>
      </c>
      <c r="T124" s="39">
        <v>2750</v>
      </c>
      <c r="U124" s="39">
        <v>0</v>
      </c>
      <c r="V124" s="39">
        <v>560</v>
      </c>
      <c r="W124" s="39">
        <v>0</v>
      </c>
      <c r="X124" s="39">
        <v>6084</v>
      </c>
      <c r="Y124" s="39">
        <v>535</v>
      </c>
      <c r="Z124" s="39">
        <v>2694</v>
      </c>
      <c r="AA124" s="39">
        <v>1800</v>
      </c>
      <c r="AB124" s="39">
        <v>0</v>
      </c>
      <c r="AC124" s="39">
        <v>12000</v>
      </c>
      <c r="AD124" s="39">
        <v>0</v>
      </c>
      <c r="AE124" s="39">
        <v>2325</v>
      </c>
      <c r="AF124" s="39">
        <v>4100</v>
      </c>
      <c r="AG124" s="39">
        <v>0</v>
      </c>
    </row>
    <row r="125" spans="1:33" ht="12.75">
      <c r="A125" s="70" t="s">
        <v>217</v>
      </c>
      <c r="B125" s="39">
        <v>8195</v>
      </c>
      <c r="C125" s="39">
        <v>3208</v>
      </c>
      <c r="D125" s="39">
        <v>1000</v>
      </c>
      <c r="E125" s="39">
        <v>0</v>
      </c>
      <c r="F125" s="39">
        <v>1086</v>
      </c>
      <c r="G125" s="39">
        <v>4584</v>
      </c>
      <c r="H125" s="39">
        <v>1545</v>
      </c>
      <c r="I125" s="39">
        <v>665</v>
      </c>
      <c r="J125" s="39">
        <v>410</v>
      </c>
      <c r="K125" s="39">
        <v>1734</v>
      </c>
      <c r="L125" s="39">
        <v>0</v>
      </c>
      <c r="M125" s="39">
        <v>2124</v>
      </c>
      <c r="N125" s="39">
        <v>3782</v>
      </c>
      <c r="O125" s="39">
        <v>2908</v>
      </c>
      <c r="P125" s="39">
        <v>1091</v>
      </c>
      <c r="Q125" s="39">
        <v>1177</v>
      </c>
      <c r="R125" s="39">
        <v>385</v>
      </c>
      <c r="S125" s="39">
        <v>2758</v>
      </c>
      <c r="T125" s="39">
        <v>1656</v>
      </c>
      <c r="U125" s="39">
        <v>0</v>
      </c>
      <c r="V125" s="39">
        <v>560</v>
      </c>
      <c r="W125" s="39">
        <v>0</v>
      </c>
      <c r="X125" s="39">
        <v>5300</v>
      </c>
      <c r="Y125" s="39">
        <v>515</v>
      </c>
      <c r="Z125" s="39">
        <v>2694</v>
      </c>
      <c r="AA125" s="39">
        <v>1800</v>
      </c>
      <c r="AB125" s="39">
        <v>0</v>
      </c>
      <c r="AC125" s="39">
        <v>12000</v>
      </c>
      <c r="AD125" s="39">
        <v>0</v>
      </c>
      <c r="AE125" s="39">
        <v>420</v>
      </c>
      <c r="AF125" s="39">
        <v>4100</v>
      </c>
      <c r="AG125" s="39">
        <v>0</v>
      </c>
    </row>
    <row r="126" spans="1:33" ht="12.75">
      <c r="A126" s="70" t="s">
        <v>218</v>
      </c>
      <c r="B126" s="39">
        <v>0</v>
      </c>
      <c r="C126" s="39">
        <v>3208</v>
      </c>
      <c r="D126" s="39">
        <v>1000</v>
      </c>
      <c r="E126" s="39">
        <v>0</v>
      </c>
      <c r="F126" s="39">
        <v>1086</v>
      </c>
      <c r="G126" s="39">
        <v>4584</v>
      </c>
      <c r="H126" s="39">
        <v>1545</v>
      </c>
      <c r="I126" s="39">
        <v>2100</v>
      </c>
      <c r="J126" s="39">
        <v>1050</v>
      </c>
      <c r="K126" s="39">
        <v>1734</v>
      </c>
      <c r="L126" s="39">
        <v>0</v>
      </c>
      <c r="M126" s="39">
        <v>2124</v>
      </c>
      <c r="N126" s="39">
        <v>3782</v>
      </c>
      <c r="O126" s="39">
        <v>2908</v>
      </c>
      <c r="P126" s="39">
        <v>1367</v>
      </c>
      <c r="Q126" s="39">
        <v>1166</v>
      </c>
      <c r="R126" s="39">
        <v>385</v>
      </c>
      <c r="S126" s="39">
        <v>2758</v>
      </c>
      <c r="T126" s="39">
        <v>2750</v>
      </c>
      <c r="U126" s="39">
        <v>0</v>
      </c>
      <c r="V126" s="39">
        <v>560</v>
      </c>
      <c r="W126" s="39">
        <v>0</v>
      </c>
      <c r="X126" s="39">
        <v>6084</v>
      </c>
      <c r="Y126" s="39">
        <v>925</v>
      </c>
      <c r="Z126" s="39">
        <v>2694</v>
      </c>
      <c r="AA126" s="39">
        <v>1800</v>
      </c>
      <c r="AB126" s="39">
        <v>0</v>
      </c>
      <c r="AC126" s="39">
        <v>12000</v>
      </c>
      <c r="AD126" s="39">
        <v>0</v>
      </c>
      <c r="AE126" s="39">
        <v>2325</v>
      </c>
      <c r="AF126" s="39">
        <v>4100</v>
      </c>
      <c r="AG126" s="39">
        <v>0</v>
      </c>
    </row>
    <row r="127" spans="1:33" ht="12.75">
      <c r="A127" s="67" t="s">
        <v>219</v>
      </c>
      <c r="B127" s="43">
        <v>4729524</v>
      </c>
      <c r="C127" s="43">
        <v>2625252</v>
      </c>
      <c r="D127" s="43">
        <v>629752</v>
      </c>
      <c r="E127" s="43">
        <v>0</v>
      </c>
      <c r="F127" s="43">
        <v>3258747</v>
      </c>
      <c r="G127" s="43">
        <v>222</v>
      </c>
      <c r="H127" s="43">
        <v>2311020</v>
      </c>
      <c r="I127" s="43">
        <v>4671597</v>
      </c>
      <c r="J127" s="43">
        <v>4445000</v>
      </c>
      <c r="K127" s="43">
        <v>8612790</v>
      </c>
      <c r="L127" s="43">
        <v>0</v>
      </c>
      <c r="M127" s="43">
        <v>539536</v>
      </c>
      <c r="N127" s="43">
        <v>8966670</v>
      </c>
      <c r="O127" s="43">
        <v>16590565</v>
      </c>
      <c r="P127" s="43">
        <v>7684655</v>
      </c>
      <c r="Q127" s="43">
        <v>2011560</v>
      </c>
      <c r="R127" s="43">
        <v>161801</v>
      </c>
      <c r="S127" s="43">
        <v>9272996</v>
      </c>
      <c r="T127" s="43">
        <v>8987223</v>
      </c>
      <c r="U127" s="43">
        <v>0</v>
      </c>
      <c r="V127" s="43">
        <v>222</v>
      </c>
      <c r="W127" s="43">
        <v>0</v>
      </c>
      <c r="X127" s="43">
        <v>21597000</v>
      </c>
      <c r="Y127" s="43">
        <v>2018978</v>
      </c>
      <c r="Z127" s="43">
        <v>13644</v>
      </c>
      <c r="AA127" s="43">
        <v>0</v>
      </c>
      <c r="AB127" s="43">
        <v>0</v>
      </c>
      <c r="AC127" s="43">
        <v>40932000</v>
      </c>
      <c r="AD127" s="43">
        <v>0</v>
      </c>
      <c r="AE127" s="43">
        <v>7334264</v>
      </c>
      <c r="AF127" s="43">
        <v>13963410</v>
      </c>
      <c r="AG127" s="43">
        <v>0</v>
      </c>
    </row>
    <row r="128" spans="1:33" ht="12.75">
      <c r="A128" s="69" t="s">
        <v>215</v>
      </c>
      <c r="B128" s="21">
        <v>2581929</v>
      </c>
      <c r="C128" s="21">
        <v>600000</v>
      </c>
      <c r="D128" s="21">
        <v>105000</v>
      </c>
      <c r="E128" s="21">
        <v>0</v>
      </c>
      <c r="F128" s="21">
        <v>255942</v>
      </c>
      <c r="G128" s="21">
        <v>85</v>
      </c>
      <c r="H128" s="21">
        <v>710500</v>
      </c>
      <c r="I128" s="21">
        <v>647136</v>
      </c>
      <c r="J128" s="21">
        <v>1135000</v>
      </c>
      <c r="K128" s="21">
        <v>3673030</v>
      </c>
      <c r="L128" s="21">
        <v>0</v>
      </c>
      <c r="M128" s="21">
        <v>52746</v>
      </c>
      <c r="N128" s="21">
        <v>673969</v>
      </c>
      <c r="O128" s="21">
        <v>6086879</v>
      </c>
      <c r="P128" s="21">
        <v>50704</v>
      </c>
      <c r="Q128" s="21">
        <v>447000</v>
      </c>
      <c r="R128" s="21">
        <v>33853</v>
      </c>
      <c r="S128" s="21">
        <v>2690688</v>
      </c>
      <c r="T128" s="21">
        <v>1148194</v>
      </c>
      <c r="U128" s="21">
        <v>0</v>
      </c>
      <c r="V128" s="21">
        <v>30</v>
      </c>
      <c r="W128" s="21">
        <v>0</v>
      </c>
      <c r="X128" s="21">
        <v>0</v>
      </c>
      <c r="Y128" s="21">
        <v>233840</v>
      </c>
      <c r="Z128" s="21">
        <v>2379</v>
      </c>
      <c r="AA128" s="21">
        <v>0</v>
      </c>
      <c r="AB128" s="21">
        <v>0</v>
      </c>
      <c r="AC128" s="21">
        <v>3842526</v>
      </c>
      <c r="AD128" s="21">
        <v>0</v>
      </c>
      <c r="AE128" s="21">
        <v>2190156</v>
      </c>
      <c r="AF128" s="21">
        <v>1900660</v>
      </c>
      <c r="AG128" s="21">
        <v>0</v>
      </c>
    </row>
    <row r="129" spans="1:33" ht="12.75">
      <c r="A129" s="70" t="s">
        <v>216</v>
      </c>
      <c r="B129" s="23">
        <v>0</v>
      </c>
      <c r="C129" s="23">
        <v>23976</v>
      </c>
      <c r="D129" s="23">
        <v>165612</v>
      </c>
      <c r="E129" s="23">
        <v>0</v>
      </c>
      <c r="F129" s="23">
        <v>1329624</v>
      </c>
      <c r="G129" s="23">
        <v>36</v>
      </c>
      <c r="H129" s="23">
        <v>182000</v>
      </c>
      <c r="I129" s="23">
        <v>1260000</v>
      </c>
      <c r="J129" s="23">
        <v>1240000</v>
      </c>
      <c r="K129" s="23">
        <v>2040110</v>
      </c>
      <c r="L129" s="23">
        <v>0</v>
      </c>
      <c r="M129" s="23">
        <v>201077</v>
      </c>
      <c r="N129" s="23">
        <v>3927802</v>
      </c>
      <c r="O129" s="23">
        <v>5548136</v>
      </c>
      <c r="P129" s="23">
        <v>4522071</v>
      </c>
      <c r="Q129" s="23">
        <v>1166000</v>
      </c>
      <c r="R129" s="23">
        <v>72338</v>
      </c>
      <c r="S129" s="23">
        <v>4251723</v>
      </c>
      <c r="T129" s="23">
        <v>3590898</v>
      </c>
      <c r="U129" s="23">
        <v>0</v>
      </c>
      <c r="V129" s="23">
        <v>113</v>
      </c>
      <c r="W129" s="23">
        <v>0</v>
      </c>
      <c r="X129" s="23">
        <v>0</v>
      </c>
      <c r="Y129" s="23">
        <v>426663</v>
      </c>
      <c r="Z129" s="23">
        <v>4755</v>
      </c>
      <c r="AA129" s="23">
        <v>0</v>
      </c>
      <c r="AB129" s="23">
        <v>0</v>
      </c>
      <c r="AC129" s="23">
        <v>16712842</v>
      </c>
      <c r="AD129" s="23">
        <v>0</v>
      </c>
      <c r="AE129" s="23">
        <v>2275704</v>
      </c>
      <c r="AF129" s="23">
        <v>4457389</v>
      </c>
      <c r="AG129" s="23">
        <v>0</v>
      </c>
    </row>
    <row r="130" spans="1:33" ht="12.75">
      <c r="A130" s="70" t="s">
        <v>217</v>
      </c>
      <c r="B130" s="23">
        <v>2147595</v>
      </c>
      <c r="C130" s="23">
        <v>1700000</v>
      </c>
      <c r="D130" s="23">
        <v>115600</v>
      </c>
      <c r="E130" s="23">
        <v>0</v>
      </c>
      <c r="F130" s="23">
        <v>343557</v>
      </c>
      <c r="G130" s="23">
        <v>42</v>
      </c>
      <c r="H130" s="23">
        <v>1001520</v>
      </c>
      <c r="I130" s="23">
        <v>577353</v>
      </c>
      <c r="J130" s="23">
        <v>860000</v>
      </c>
      <c r="K130" s="23">
        <v>885430</v>
      </c>
      <c r="L130" s="23">
        <v>0</v>
      </c>
      <c r="M130" s="23">
        <v>84636</v>
      </c>
      <c r="N130" s="23">
        <v>1614017</v>
      </c>
      <c r="O130" s="23">
        <v>1496119</v>
      </c>
      <c r="P130" s="23">
        <v>1172434</v>
      </c>
      <c r="Q130" s="23">
        <v>398560</v>
      </c>
      <c r="R130" s="23">
        <v>22507</v>
      </c>
      <c r="S130" s="23">
        <v>303272</v>
      </c>
      <c r="T130" s="23">
        <v>1389197</v>
      </c>
      <c r="U130" s="23">
        <v>0</v>
      </c>
      <c r="V130" s="23">
        <v>0</v>
      </c>
      <c r="W130" s="23">
        <v>0</v>
      </c>
      <c r="X130" s="23">
        <v>0</v>
      </c>
      <c r="Y130" s="23">
        <v>352260</v>
      </c>
      <c r="Z130" s="23">
        <v>3117</v>
      </c>
      <c r="AA130" s="23">
        <v>0</v>
      </c>
      <c r="AB130" s="23">
        <v>0</v>
      </c>
      <c r="AC130" s="23">
        <v>8452421</v>
      </c>
      <c r="AD130" s="23">
        <v>0</v>
      </c>
      <c r="AE130" s="23">
        <v>1918404</v>
      </c>
      <c r="AF130" s="23">
        <v>4905307</v>
      </c>
      <c r="AG130" s="23">
        <v>0</v>
      </c>
    </row>
    <row r="131" spans="1:33" ht="12.75">
      <c r="A131" s="70" t="s">
        <v>218</v>
      </c>
      <c r="B131" s="23">
        <v>0</v>
      </c>
      <c r="C131" s="23">
        <v>301276</v>
      </c>
      <c r="D131" s="23">
        <v>243540</v>
      </c>
      <c r="E131" s="23">
        <v>0</v>
      </c>
      <c r="F131" s="23">
        <v>1329624</v>
      </c>
      <c r="G131" s="23">
        <v>58</v>
      </c>
      <c r="H131" s="23">
        <v>417000</v>
      </c>
      <c r="I131" s="23">
        <v>2187108</v>
      </c>
      <c r="J131" s="23">
        <v>1210000</v>
      </c>
      <c r="K131" s="23">
        <v>2014220</v>
      </c>
      <c r="L131" s="23">
        <v>0</v>
      </c>
      <c r="M131" s="23">
        <v>201077</v>
      </c>
      <c r="N131" s="23">
        <v>2750883</v>
      </c>
      <c r="O131" s="23">
        <v>3459431</v>
      </c>
      <c r="P131" s="23">
        <v>1939445</v>
      </c>
      <c r="Q131" s="23">
        <v>0</v>
      </c>
      <c r="R131" s="23">
        <v>0</v>
      </c>
      <c r="S131" s="23">
        <v>2027314</v>
      </c>
      <c r="T131" s="23">
        <v>2858934</v>
      </c>
      <c r="U131" s="23">
        <v>0</v>
      </c>
      <c r="V131" s="23">
        <v>79</v>
      </c>
      <c r="W131" s="23">
        <v>0</v>
      </c>
      <c r="X131" s="23">
        <v>0</v>
      </c>
      <c r="Y131" s="23">
        <v>1006215</v>
      </c>
      <c r="Z131" s="23">
        <v>3393</v>
      </c>
      <c r="AA131" s="23">
        <v>0</v>
      </c>
      <c r="AB131" s="23">
        <v>0</v>
      </c>
      <c r="AC131" s="23">
        <v>11924211</v>
      </c>
      <c r="AD131" s="23">
        <v>0</v>
      </c>
      <c r="AE131" s="23">
        <v>950000</v>
      </c>
      <c r="AF131" s="23">
        <v>2700054</v>
      </c>
      <c r="AG131" s="23">
        <v>0</v>
      </c>
    </row>
    <row r="132" spans="1:33" ht="12.75">
      <c r="A132" s="67" t="s">
        <v>220</v>
      </c>
      <c r="B132" s="45">
        <f>SUM(B133:B136)</f>
        <v>577.1231238560098</v>
      </c>
      <c r="C132" s="45">
        <f aca="true" t="shared" si="57" ref="C132:AG132">SUM(C133:C136)</f>
        <v>818.3453865336659</v>
      </c>
      <c r="D132" s="45">
        <f t="shared" si="57"/>
        <v>629.752</v>
      </c>
      <c r="E132" s="45">
        <f t="shared" si="57"/>
        <v>0</v>
      </c>
      <c r="F132" s="45">
        <f t="shared" si="57"/>
        <v>3000.6878453038676</v>
      </c>
      <c r="G132" s="45">
        <f t="shared" si="57"/>
        <v>0.04821116928446771</v>
      </c>
      <c r="H132" s="45">
        <f t="shared" si="57"/>
        <v>1737.6902669583126</v>
      </c>
      <c r="I132" s="45">
        <f t="shared" si="57"/>
        <v>2817.84</v>
      </c>
      <c r="J132" s="45">
        <f t="shared" si="57"/>
        <v>5511.84668989547</v>
      </c>
      <c r="K132" s="45">
        <f t="shared" si="57"/>
        <v>4967.006920415225</v>
      </c>
      <c r="L132" s="45">
        <f t="shared" si="57"/>
        <v>0</v>
      </c>
      <c r="M132" s="45">
        <f t="shared" si="57"/>
        <v>254.01883239171372</v>
      </c>
      <c r="N132" s="45">
        <f t="shared" si="57"/>
        <v>2370.880750925436</v>
      </c>
      <c r="O132" s="45">
        <f t="shared" si="57"/>
        <v>5705.146148555708</v>
      </c>
      <c r="P132" s="45">
        <f t="shared" si="57"/>
        <v>5838.518716344474</v>
      </c>
      <c r="Q132" s="45">
        <f t="shared" si="57"/>
        <v>1721.9855404690531</v>
      </c>
      <c r="R132" s="45">
        <f t="shared" si="57"/>
        <v>259.57447747564936</v>
      </c>
      <c r="S132" s="45">
        <f t="shared" si="57"/>
        <v>3068.733834227051</v>
      </c>
      <c r="T132" s="45">
        <f t="shared" si="57"/>
        <v>3601.8056227492316</v>
      </c>
      <c r="U132" s="45">
        <f t="shared" si="57"/>
        <v>0</v>
      </c>
      <c r="V132" s="45">
        <f t="shared" si="57"/>
        <v>0.3964285714285714</v>
      </c>
      <c r="W132" s="45">
        <f t="shared" si="57"/>
        <v>0</v>
      </c>
      <c r="X132" s="45">
        <f t="shared" si="57"/>
        <v>0</v>
      </c>
      <c r="Y132" s="45">
        <f t="shared" si="57"/>
        <v>2822.100934579439</v>
      </c>
      <c r="Z132" s="45">
        <f t="shared" si="57"/>
        <v>5.064587973273942</v>
      </c>
      <c r="AA132" s="45">
        <f t="shared" si="57"/>
        <v>0</v>
      </c>
      <c r="AB132" s="45">
        <f t="shared" si="57"/>
        <v>0</v>
      </c>
      <c r="AC132" s="45">
        <f t="shared" si="57"/>
        <v>3411</v>
      </c>
      <c r="AD132" s="45">
        <f t="shared" si="57"/>
        <v>0</v>
      </c>
      <c r="AE132" s="45">
        <f t="shared" si="57"/>
        <v>6897.030721966206</v>
      </c>
      <c r="AF132" s="45">
        <f t="shared" si="57"/>
        <v>3405.709756097561</v>
      </c>
      <c r="AG132" s="45">
        <f t="shared" si="57"/>
        <v>0</v>
      </c>
    </row>
    <row r="133" spans="1:33" ht="12.75">
      <c r="A133" s="69" t="s">
        <v>215</v>
      </c>
      <c r="B133" s="47">
        <f>IF(B123=0,0,B128/B123)</f>
        <v>315.0615009151922</v>
      </c>
      <c r="C133" s="47">
        <f aca="true" t="shared" si="58" ref="C133:AG133">IF(C123=0,0,C128/C123)</f>
        <v>187.03241895261846</v>
      </c>
      <c r="D133" s="47">
        <f t="shared" si="58"/>
        <v>105</v>
      </c>
      <c r="E133" s="47">
        <f t="shared" si="58"/>
        <v>0</v>
      </c>
      <c r="F133" s="47">
        <f t="shared" si="58"/>
        <v>235.67403314917127</v>
      </c>
      <c r="G133" s="47">
        <f t="shared" si="58"/>
        <v>0.018542757417102967</v>
      </c>
      <c r="H133" s="47">
        <f t="shared" si="58"/>
        <v>459.8705501618123</v>
      </c>
      <c r="I133" s="47">
        <f t="shared" si="58"/>
        <v>308.16</v>
      </c>
      <c r="J133" s="47">
        <f t="shared" si="58"/>
        <v>1080.952380952381</v>
      </c>
      <c r="K133" s="47">
        <f t="shared" si="58"/>
        <v>2118.2410611303344</v>
      </c>
      <c r="L133" s="47">
        <f t="shared" si="58"/>
        <v>0</v>
      </c>
      <c r="M133" s="47">
        <f t="shared" si="58"/>
        <v>24.833333333333332</v>
      </c>
      <c r="N133" s="47">
        <f t="shared" si="58"/>
        <v>178.20438921205712</v>
      </c>
      <c r="O133" s="47">
        <f t="shared" si="58"/>
        <v>2093.1495873452545</v>
      </c>
      <c r="P133" s="47">
        <f t="shared" si="58"/>
        <v>37.09144111192392</v>
      </c>
      <c r="Q133" s="47">
        <f t="shared" si="58"/>
        <v>383.36192109777016</v>
      </c>
      <c r="R133" s="47">
        <f t="shared" si="58"/>
        <v>13.223828125</v>
      </c>
      <c r="S133" s="47">
        <f t="shared" si="58"/>
        <v>861.847533632287</v>
      </c>
      <c r="T133" s="47">
        <f t="shared" si="58"/>
        <v>417.5250909090909</v>
      </c>
      <c r="U133" s="47">
        <f t="shared" si="58"/>
        <v>0</v>
      </c>
      <c r="V133" s="47">
        <f t="shared" si="58"/>
        <v>0.05357142857142857</v>
      </c>
      <c r="W133" s="47">
        <f t="shared" si="58"/>
        <v>0</v>
      </c>
      <c r="X133" s="47">
        <f t="shared" si="58"/>
        <v>0</v>
      </c>
      <c r="Y133" s="47">
        <f t="shared" si="58"/>
        <v>252.8</v>
      </c>
      <c r="Z133" s="47">
        <f t="shared" si="58"/>
        <v>0.8830734966592427</v>
      </c>
      <c r="AA133" s="47">
        <f t="shared" si="58"/>
        <v>0</v>
      </c>
      <c r="AB133" s="47">
        <f t="shared" si="58"/>
        <v>0</v>
      </c>
      <c r="AC133" s="47">
        <f t="shared" si="58"/>
        <v>320.2105</v>
      </c>
      <c r="AD133" s="47">
        <f t="shared" si="58"/>
        <v>0</v>
      </c>
      <c r="AE133" s="47">
        <f t="shared" si="58"/>
        <v>942.0025806451613</v>
      </c>
      <c r="AF133" s="47">
        <f t="shared" si="58"/>
        <v>463.57560975609755</v>
      </c>
      <c r="AG133" s="47">
        <f t="shared" si="58"/>
        <v>0</v>
      </c>
    </row>
    <row r="134" spans="1:33" ht="12.75">
      <c r="A134" s="70" t="s">
        <v>216</v>
      </c>
      <c r="B134" s="49">
        <f>IF(B124=0,0,B129/B124)</f>
        <v>0</v>
      </c>
      <c r="C134" s="49">
        <f aca="true" t="shared" si="59" ref="C134:AG134">IF(C124=0,0,C129/C124)</f>
        <v>7.473815461346633</v>
      </c>
      <c r="D134" s="49">
        <f t="shared" si="59"/>
        <v>165.612</v>
      </c>
      <c r="E134" s="49">
        <f t="shared" si="59"/>
        <v>0</v>
      </c>
      <c r="F134" s="49">
        <f t="shared" si="59"/>
        <v>1224.3314917127072</v>
      </c>
      <c r="G134" s="49">
        <f t="shared" si="59"/>
        <v>0.007853403141361256</v>
      </c>
      <c r="H134" s="49">
        <f t="shared" si="59"/>
        <v>359.6837944664032</v>
      </c>
      <c r="I134" s="49">
        <f t="shared" si="59"/>
        <v>600</v>
      </c>
      <c r="J134" s="49">
        <f t="shared" si="59"/>
        <v>1180.952380952381</v>
      </c>
      <c r="K134" s="49">
        <f t="shared" si="59"/>
        <v>1176.534025374856</v>
      </c>
      <c r="L134" s="49">
        <f t="shared" si="59"/>
        <v>0</v>
      </c>
      <c r="M134" s="49">
        <f t="shared" si="59"/>
        <v>94.66902071563088</v>
      </c>
      <c r="N134" s="49">
        <f t="shared" si="59"/>
        <v>1038.551560021153</v>
      </c>
      <c r="O134" s="49">
        <f t="shared" si="59"/>
        <v>1907.8872077028886</v>
      </c>
      <c r="P134" s="49">
        <f t="shared" si="59"/>
        <v>3308.025603511339</v>
      </c>
      <c r="Q134" s="49">
        <f t="shared" si="59"/>
        <v>1000</v>
      </c>
      <c r="R134" s="49">
        <f t="shared" si="59"/>
        <v>187.8909090909091</v>
      </c>
      <c r="S134" s="49">
        <f t="shared" si="59"/>
        <v>1361.8587443946187</v>
      </c>
      <c r="T134" s="49">
        <f t="shared" si="59"/>
        <v>1305.7810909090908</v>
      </c>
      <c r="U134" s="49">
        <f t="shared" si="59"/>
        <v>0</v>
      </c>
      <c r="V134" s="49">
        <f t="shared" si="59"/>
        <v>0.2017857142857143</v>
      </c>
      <c r="W134" s="49">
        <f t="shared" si="59"/>
        <v>0</v>
      </c>
      <c r="X134" s="49">
        <f t="shared" si="59"/>
        <v>0</v>
      </c>
      <c r="Y134" s="49">
        <f t="shared" si="59"/>
        <v>797.5009345794392</v>
      </c>
      <c r="Z134" s="49">
        <f t="shared" si="59"/>
        <v>1.765033407572383</v>
      </c>
      <c r="AA134" s="49">
        <f t="shared" si="59"/>
        <v>0</v>
      </c>
      <c r="AB134" s="49">
        <f t="shared" si="59"/>
        <v>0</v>
      </c>
      <c r="AC134" s="49">
        <f t="shared" si="59"/>
        <v>1392.7368333333334</v>
      </c>
      <c r="AD134" s="49">
        <f t="shared" si="59"/>
        <v>0</v>
      </c>
      <c r="AE134" s="49">
        <f t="shared" si="59"/>
        <v>978.7974193548387</v>
      </c>
      <c r="AF134" s="49">
        <f t="shared" si="59"/>
        <v>1087.1680487804879</v>
      </c>
      <c r="AG134" s="49">
        <f t="shared" si="59"/>
        <v>0</v>
      </c>
    </row>
    <row r="135" spans="1:33" ht="12.75">
      <c r="A135" s="70" t="s">
        <v>217</v>
      </c>
      <c r="B135" s="49">
        <f>IF(B125=0,0,B130/B125)</f>
        <v>262.0616229408176</v>
      </c>
      <c r="C135" s="49">
        <f aca="true" t="shared" si="60" ref="C135:AG135">IF(C125=0,0,C130/C125)</f>
        <v>529.925187032419</v>
      </c>
      <c r="D135" s="49">
        <f t="shared" si="60"/>
        <v>115.6</v>
      </c>
      <c r="E135" s="49">
        <f t="shared" si="60"/>
        <v>0</v>
      </c>
      <c r="F135" s="49">
        <f t="shared" si="60"/>
        <v>316.3508287292818</v>
      </c>
      <c r="G135" s="49">
        <f t="shared" si="60"/>
        <v>0.009162303664921465</v>
      </c>
      <c r="H135" s="49">
        <f t="shared" si="60"/>
        <v>648.2330097087379</v>
      </c>
      <c r="I135" s="49">
        <f t="shared" si="60"/>
        <v>868.2</v>
      </c>
      <c r="J135" s="49">
        <f t="shared" si="60"/>
        <v>2097.560975609756</v>
      </c>
      <c r="K135" s="49">
        <f t="shared" si="60"/>
        <v>510.62860438292967</v>
      </c>
      <c r="L135" s="49">
        <f t="shared" si="60"/>
        <v>0</v>
      </c>
      <c r="M135" s="49">
        <f t="shared" si="60"/>
        <v>39.847457627118644</v>
      </c>
      <c r="N135" s="49">
        <f t="shared" si="60"/>
        <v>426.762823902697</v>
      </c>
      <c r="O135" s="49">
        <f t="shared" si="60"/>
        <v>514.4838376891335</v>
      </c>
      <c r="P135" s="49">
        <f t="shared" si="60"/>
        <v>1074.6416131989001</v>
      </c>
      <c r="Q135" s="49">
        <f t="shared" si="60"/>
        <v>338.6236193712829</v>
      </c>
      <c r="R135" s="49">
        <f t="shared" si="60"/>
        <v>58.45974025974026</v>
      </c>
      <c r="S135" s="49">
        <f t="shared" si="60"/>
        <v>109.96084118926758</v>
      </c>
      <c r="T135" s="49">
        <f t="shared" si="60"/>
        <v>838.887077294686</v>
      </c>
      <c r="U135" s="49">
        <f t="shared" si="60"/>
        <v>0</v>
      </c>
      <c r="V135" s="49">
        <f t="shared" si="60"/>
        <v>0</v>
      </c>
      <c r="W135" s="49">
        <f t="shared" si="60"/>
        <v>0</v>
      </c>
      <c r="X135" s="49">
        <f t="shared" si="60"/>
        <v>0</v>
      </c>
      <c r="Y135" s="49">
        <f t="shared" si="60"/>
        <v>684</v>
      </c>
      <c r="Z135" s="49">
        <f t="shared" si="60"/>
        <v>1.1570155902004455</v>
      </c>
      <c r="AA135" s="49">
        <f t="shared" si="60"/>
        <v>0</v>
      </c>
      <c r="AB135" s="49">
        <f t="shared" si="60"/>
        <v>0</v>
      </c>
      <c r="AC135" s="49">
        <f t="shared" si="60"/>
        <v>704.3684166666667</v>
      </c>
      <c r="AD135" s="49">
        <f t="shared" si="60"/>
        <v>0</v>
      </c>
      <c r="AE135" s="49">
        <f t="shared" si="60"/>
        <v>4567.628571428571</v>
      </c>
      <c r="AF135" s="49">
        <f t="shared" si="60"/>
        <v>1196.4163414634147</v>
      </c>
      <c r="AG135" s="49">
        <f t="shared" si="60"/>
        <v>0</v>
      </c>
    </row>
    <row r="136" spans="1:33" ht="12.75">
      <c r="A136" s="70" t="s">
        <v>218</v>
      </c>
      <c r="B136" s="49">
        <f>IF(B126=0,0,B131/B126)</f>
        <v>0</v>
      </c>
      <c r="C136" s="49">
        <f aca="true" t="shared" si="61" ref="C136:AG136">IF(C126=0,0,C131/C126)</f>
        <v>93.9139650872818</v>
      </c>
      <c r="D136" s="49">
        <f t="shared" si="61"/>
        <v>243.54</v>
      </c>
      <c r="E136" s="49">
        <f t="shared" si="61"/>
        <v>0</v>
      </c>
      <c r="F136" s="49">
        <f t="shared" si="61"/>
        <v>1224.3314917127072</v>
      </c>
      <c r="G136" s="49">
        <f t="shared" si="61"/>
        <v>0.012652705061082025</v>
      </c>
      <c r="H136" s="49">
        <f t="shared" si="61"/>
        <v>269.90291262135923</v>
      </c>
      <c r="I136" s="49">
        <f t="shared" si="61"/>
        <v>1041.48</v>
      </c>
      <c r="J136" s="49">
        <f t="shared" si="61"/>
        <v>1152.3809523809523</v>
      </c>
      <c r="K136" s="49">
        <f t="shared" si="61"/>
        <v>1161.603229527105</v>
      </c>
      <c r="L136" s="49">
        <f t="shared" si="61"/>
        <v>0</v>
      </c>
      <c r="M136" s="49">
        <f t="shared" si="61"/>
        <v>94.66902071563088</v>
      </c>
      <c r="N136" s="49">
        <f t="shared" si="61"/>
        <v>727.3619777895293</v>
      </c>
      <c r="O136" s="49">
        <f t="shared" si="61"/>
        <v>1189.625515818432</v>
      </c>
      <c r="P136" s="49">
        <f t="shared" si="61"/>
        <v>1418.7600585223117</v>
      </c>
      <c r="Q136" s="49">
        <f t="shared" si="61"/>
        <v>0</v>
      </c>
      <c r="R136" s="49">
        <f t="shared" si="61"/>
        <v>0</v>
      </c>
      <c r="S136" s="49">
        <f t="shared" si="61"/>
        <v>735.0667150108775</v>
      </c>
      <c r="T136" s="49">
        <f t="shared" si="61"/>
        <v>1039.6123636363636</v>
      </c>
      <c r="U136" s="49">
        <f t="shared" si="61"/>
        <v>0</v>
      </c>
      <c r="V136" s="49">
        <f t="shared" si="61"/>
        <v>0.14107142857142857</v>
      </c>
      <c r="W136" s="49">
        <f t="shared" si="61"/>
        <v>0</v>
      </c>
      <c r="X136" s="49">
        <f t="shared" si="61"/>
        <v>0</v>
      </c>
      <c r="Y136" s="49">
        <f t="shared" si="61"/>
        <v>1087.8</v>
      </c>
      <c r="Z136" s="49">
        <f t="shared" si="61"/>
        <v>1.2594654788418709</v>
      </c>
      <c r="AA136" s="49">
        <f t="shared" si="61"/>
        <v>0</v>
      </c>
      <c r="AB136" s="49">
        <f t="shared" si="61"/>
        <v>0</v>
      </c>
      <c r="AC136" s="49">
        <f t="shared" si="61"/>
        <v>993.68425</v>
      </c>
      <c r="AD136" s="49">
        <f t="shared" si="61"/>
        <v>0</v>
      </c>
      <c r="AE136" s="49">
        <f t="shared" si="61"/>
        <v>408.60215053763443</v>
      </c>
      <c r="AF136" s="49">
        <f t="shared" si="61"/>
        <v>658.5497560975609</v>
      </c>
      <c r="AG136" s="49">
        <f t="shared" si="61"/>
        <v>0</v>
      </c>
    </row>
    <row r="137" spans="1:33" ht="25.5">
      <c r="A137" s="67" t="s">
        <v>221</v>
      </c>
      <c r="B137" s="51">
        <f>+B132*B123</f>
        <v>4729524</v>
      </c>
      <c r="C137" s="51">
        <f aca="true" t="shared" si="62" ref="C137:AG137">+C132*C123</f>
        <v>2625252</v>
      </c>
      <c r="D137" s="51">
        <f t="shared" si="62"/>
        <v>629752</v>
      </c>
      <c r="E137" s="51">
        <f t="shared" si="62"/>
        <v>0</v>
      </c>
      <c r="F137" s="51">
        <f t="shared" si="62"/>
        <v>3258747</v>
      </c>
      <c r="G137" s="51">
        <f t="shared" si="62"/>
        <v>221</v>
      </c>
      <c r="H137" s="51">
        <f t="shared" si="62"/>
        <v>2684731.462450593</v>
      </c>
      <c r="I137" s="51">
        <f t="shared" si="62"/>
        <v>5917464</v>
      </c>
      <c r="J137" s="51">
        <f t="shared" si="62"/>
        <v>5787439.024390244</v>
      </c>
      <c r="K137" s="51">
        <f t="shared" si="62"/>
        <v>8612790</v>
      </c>
      <c r="L137" s="51">
        <f t="shared" si="62"/>
        <v>0</v>
      </c>
      <c r="M137" s="51">
        <f t="shared" si="62"/>
        <v>539535.9999999999</v>
      </c>
      <c r="N137" s="51">
        <f t="shared" si="62"/>
        <v>8966671</v>
      </c>
      <c r="O137" s="51">
        <f t="shared" si="62"/>
        <v>16590565</v>
      </c>
      <c r="P137" s="51">
        <f t="shared" si="62"/>
        <v>7981255.085242896</v>
      </c>
      <c r="Q137" s="51">
        <f t="shared" si="62"/>
        <v>2007835.1401869159</v>
      </c>
      <c r="R137" s="51">
        <f t="shared" si="62"/>
        <v>664510.6623376624</v>
      </c>
      <c r="S137" s="51">
        <f t="shared" si="62"/>
        <v>9580587.030456852</v>
      </c>
      <c r="T137" s="51">
        <f t="shared" si="62"/>
        <v>9904965.462560387</v>
      </c>
      <c r="U137" s="51">
        <f t="shared" si="62"/>
        <v>0</v>
      </c>
      <c r="V137" s="51">
        <f t="shared" si="62"/>
        <v>222</v>
      </c>
      <c r="W137" s="51">
        <f t="shared" si="62"/>
        <v>0</v>
      </c>
      <c r="X137" s="51">
        <f t="shared" si="62"/>
        <v>0</v>
      </c>
      <c r="Y137" s="51">
        <f t="shared" si="62"/>
        <v>2610443.3644859814</v>
      </c>
      <c r="Z137" s="51">
        <f t="shared" si="62"/>
        <v>13644</v>
      </c>
      <c r="AA137" s="51">
        <f t="shared" si="62"/>
        <v>0</v>
      </c>
      <c r="AB137" s="51">
        <f t="shared" si="62"/>
        <v>0</v>
      </c>
      <c r="AC137" s="51">
        <f t="shared" si="62"/>
        <v>40932000</v>
      </c>
      <c r="AD137" s="51">
        <f t="shared" si="62"/>
        <v>0</v>
      </c>
      <c r="AE137" s="51">
        <f t="shared" si="62"/>
        <v>16035596.42857143</v>
      </c>
      <c r="AF137" s="51">
        <f t="shared" si="62"/>
        <v>13963410</v>
      </c>
      <c r="AG137" s="51">
        <f t="shared" si="62"/>
        <v>0</v>
      </c>
    </row>
    <row r="138" spans="1:33" ht="25.5">
      <c r="A138" s="68" t="s">
        <v>222</v>
      </c>
      <c r="B138" s="53">
        <v>8574507</v>
      </c>
      <c r="C138" s="53">
        <v>0</v>
      </c>
      <c r="D138" s="53">
        <v>629752</v>
      </c>
      <c r="E138" s="53">
        <v>0</v>
      </c>
      <c r="F138" s="53">
        <v>356046</v>
      </c>
      <c r="G138" s="53">
        <v>5649432</v>
      </c>
      <c r="H138" s="53">
        <v>0</v>
      </c>
      <c r="I138" s="53">
        <v>6923683</v>
      </c>
      <c r="J138" s="53">
        <v>4135000</v>
      </c>
      <c r="K138" s="53">
        <v>8612790</v>
      </c>
      <c r="L138" s="53">
        <v>0</v>
      </c>
      <c r="M138" s="53">
        <v>486790</v>
      </c>
      <c r="N138" s="53">
        <v>168916</v>
      </c>
      <c r="O138" s="53">
        <v>16590565</v>
      </c>
      <c r="P138" s="53">
        <v>9081910</v>
      </c>
      <c r="Q138" s="53">
        <v>2351080</v>
      </c>
      <c r="R138" s="53">
        <v>161801</v>
      </c>
      <c r="S138" s="53">
        <v>8034546</v>
      </c>
      <c r="T138" s="53">
        <v>8987223</v>
      </c>
      <c r="U138" s="53">
        <v>0</v>
      </c>
      <c r="V138" s="53">
        <v>1177891</v>
      </c>
      <c r="W138" s="53">
        <v>0</v>
      </c>
      <c r="X138" s="53">
        <v>0</v>
      </c>
      <c r="Y138" s="53">
        <v>7720</v>
      </c>
      <c r="Z138" s="53">
        <v>13464880</v>
      </c>
      <c r="AA138" s="53">
        <v>0</v>
      </c>
      <c r="AB138" s="53">
        <v>0</v>
      </c>
      <c r="AC138" s="53">
        <v>40932000</v>
      </c>
      <c r="AD138" s="53">
        <v>0</v>
      </c>
      <c r="AE138" s="53">
        <v>7334264</v>
      </c>
      <c r="AF138" s="53">
        <v>13963410</v>
      </c>
      <c r="AG138" s="53">
        <v>0</v>
      </c>
    </row>
    <row r="139" spans="1:33" ht="12.75">
      <c r="A139" s="69" t="s">
        <v>223</v>
      </c>
      <c r="B139" s="21">
        <v>115253000</v>
      </c>
      <c r="C139" s="21">
        <v>109444000</v>
      </c>
      <c r="D139" s="21">
        <v>22923000</v>
      </c>
      <c r="E139" s="21">
        <v>64383000</v>
      </c>
      <c r="F139" s="21">
        <v>13401000</v>
      </c>
      <c r="G139" s="21">
        <v>36818000</v>
      </c>
      <c r="H139" s="21">
        <v>17563000</v>
      </c>
      <c r="I139" s="21">
        <v>20662000</v>
      </c>
      <c r="J139" s="21">
        <v>15812000</v>
      </c>
      <c r="K139" s="21">
        <v>14782000</v>
      </c>
      <c r="L139" s="21">
        <v>35005000</v>
      </c>
      <c r="M139" s="21">
        <v>25241000</v>
      </c>
      <c r="N139" s="21">
        <v>34931000</v>
      </c>
      <c r="O139" s="21">
        <v>35929000</v>
      </c>
      <c r="P139" s="21">
        <v>18021000</v>
      </c>
      <c r="Q139" s="21">
        <v>18179000</v>
      </c>
      <c r="R139" s="21">
        <v>18676000</v>
      </c>
      <c r="S139" s="21">
        <v>24220000</v>
      </c>
      <c r="T139" s="21">
        <v>39475000</v>
      </c>
      <c r="U139" s="21">
        <v>35320000</v>
      </c>
      <c r="V139" s="21">
        <v>14577000</v>
      </c>
      <c r="W139" s="21">
        <v>52338000</v>
      </c>
      <c r="X139" s="21">
        <v>57629000</v>
      </c>
      <c r="Y139" s="21">
        <v>19697000</v>
      </c>
      <c r="Z139" s="21">
        <v>28192000</v>
      </c>
      <c r="AA139" s="21">
        <v>17104000</v>
      </c>
      <c r="AB139" s="21">
        <v>50237000</v>
      </c>
      <c r="AC139" s="21">
        <v>143335000</v>
      </c>
      <c r="AD139" s="21">
        <v>58153000</v>
      </c>
      <c r="AE139" s="21">
        <v>34766000</v>
      </c>
      <c r="AF139" s="21">
        <v>77299000</v>
      </c>
      <c r="AG139" s="21">
        <v>98936000</v>
      </c>
    </row>
    <row r="140" spans="1:33" ht="12.75">
      <c r="A140" s="71" t="s">
        <v>224</v>
      </c>
      <c r="B140" s="62" t="str">
        <f>IF(B10&gt;0,"Funded","Unfunded")</f>
        <v>Funded</v>
      </c>
      <c r="C140" s="62" t="str">
        <f aca="true" t="shared" si="63" ref="C140:AG140">IF(C10&gt;0,"Funded","Unfunded")</f>
        <v>Funded</v>
      </c>
      <c r="D140" s="62" t="str">
        <f t="shared" si="63"/>
        <v>Funded</v>
      </c>
      <c r="E140" s="62" t="str">
        <f t="shared" si="63"/>
        <v>Funded</v>
      </c>
      <c r="F140" s="62" t="str">
        <f t="shared" si="63"/>
        <v>Funded</v>
      </c>
      <c r="G140" s="62" t="str">
        <f t="shared" si="63"/>
        <v>Funded</v>
      </c>
      <c r="H140" s="62" t="str">
        <f t="shared" si="63"/>
        <v>Funded</v>
      </c>
      <c r="I140" s="62" t="str">
        <f t="shared" si="63"/>
        <v>Funded</v>
      </c>
      <c r="J140" s="62" t="str">
        <f t="shared" si="63"/>
        <v>Funded</v>
      </c>
      <c r="K140" s="62" t="str">
        <f t="shared" si="63"/>
        <v>Unfunded</v>
      </c>
      <c r="L140" s="62" t="str">
        <f t="shared" si="63"/>
        <v>Funded</v>
      </c>
      <c r="M140" s="62" t="str">
        <f t="shared" si="63"/>
        <v>Unfunded</v>
      </c>
      <c r="N140" s="62" t="str">
        <f t="shared" si="63"/>
        <v>Funded</v>
      </c>
      <c r="O140" s="62" t="str">
        <f t="shared" si="63"/>
        <v>Funded</v>
      </c>
      <c r="P140" s="62" t="str">
        <f t="shared" si="63"/>
        <v>Funded</v>
      </c>
      <c r="Q140" s="62" t="str">
        <f t="shared" si="63"/>
        <v>Unfunded</v>
      </c>
      <c r="R140" s="62" t="str">
        <f t="shared" si="63"/>
        <v>Funded</v>
      </c>
      <c r="S140" s="62" t="str">
        <f t="shared" si="63"/>
        <v>Unfunded</v>
      </c>
      <c r="T140" s="62" t="str">
        <f t="shared" si="63"/>
        <v>Funded</v>
      </c>
      <c r="U140" s="62" t="str">
        <f t="shared" si="63"/>
        <v>Funded</v>
      </c>
      <c r="V140" s="62" t="str">
        <f t="shared" si="63"/>
        <v>Funded</v>
      </c>
      <c r="W140" s="62" t="str">
        <f t="shared" si="63"/>
        <v>Funded</v>
      </c>
      <c r="X140" s="62" t="str">
        <f t="shared" si="63"/>
        <v>Unfunded</v>
      </c>
      <c r="Y140" s="62" t="str">
        <f t="shared" si="63"/>
        <v>Funded</v>
      </c>
      <c r="Z140" s="62" t="str">
        <f t="shared" si="63"/>
        <v>Funded</v>
      </c>
      <c r="AA140" s="62" t="str">
        <f t="shared" si="63"/>
        <v>Funded</v>
      </c>
      <c r="AB140" s="62" t="str">
        <f t="shared" si="63"/>
        <v>Funded</v>
      </c>
      <c r="AC140" s="62" t="str">
        <f t="shared" si="63"/>
        <v>Funded</v>
      </c>
      <c r="AD140" s="62" t="str">
        <f t="shared" si="63"/>
        <v>Funded</v>
      </c>
      <c r="AE140" s="62" t="str">
        <f t="shared" si="63"/>
        <v>Funded</v>
      </c>
      <c r="AF140" s="62" t="str">
        <f t="shared" si="63"/>
        <v>Funded</v>
      </c>
      <c r="AG140" s="62" t="str">
        <f t="shared" si="63"/>
        <v>Funded</v>
      </c>
    </row>
    <row r="141" spans="1:33" ht="12.75" hidden="1">
      <c r="A141" s="55" t="s">
        <v>225</v>
      </c>
      <c r="B141" s="56">
        <v>23155119</v>
      </c>
      <c r="C141" s="56">
        <v>142408300</v>
      </c>
      <c r="D141" s="56">
        <v>597133752</v>
      </c>
      <c r="E141" s="56">
        <v>6692000</v>
      </c>
      <c r="F141" s="56">
        <v>29046409</v>
      </c>
      <c r="G141" s="56">
        <v>189925149</v>
      </c>
      <c r="H141" s="56">
        <v>22292553</v>
      </c>
      <c r="I141" s="56">
        <v>44061144</v>
      </c>
      <c r="J141" s="56">
        <v>25506000</v>
      </c>
      <c r="K141" s="56">
        <v>25393176</v>
      </c>
      <c r="L141" s="56">
        <v>15138000</v>
      </c>
      <c r="M141" s="56">
        <v>39941000</v>
      </c>
      <c r="N141" s="56">
        <v>67062618</v>
      </c>
      <c r="O141" s="56">
        <v>157106760</v>
      </c>
      <c r="P141" s="56">
        <v>30568770</v>
      </c>
      <c r="Q141" s="56">
        <v>13767000</v>
      </c>
      <c r="R141" s="56">
        <v>24271573</v>
      </c>
      <c r="S141" s="56">
        <v>44031696</v>
      </c>
      <c r="T141" s="56">
        <v>100175643</v>
      </c>
      <c r="U141" s="56">
        <v>2522876</v>
      </c>
      <c r="V141" s="56">
        <v>4721556</v>
      </c>
      <c r="W141" s="56">
        <v>114260321</v>
      </c>
      <c r="X141" s="56">
        <v>455142744</v>
      </c>
      <c r="Y141" s="56">
        <v>10179948</v>
      </c>
      <c r="Z141" s="56">
        <v>140248000</v>
      </c>
      <c r="AA141" s="56">
        <v>53134445</v>
      </c>
      <c r="AB141" s="56">
        <v>5700000</v>
      </c>
      <c r="AC141" s="56">
        <v>1349159077</v>
      </c>
      <c r="AD141" s="56">
        <v>46670905</v>
      </c>
      <c r="AE141" s="56">
        <v>28448228</v>
      </c>
      <c r="AF141" s="56">
        <v>108397548</v>
      </c>
      <c r="AG141" s="56">
        <v>5124796</v>
      </c>
    </row>
    <row r="142" spans="1:33" ht="12.75" hidden="1">
      <c r="A142" s="57" t="s">
        <v>226</v>
      </c>
      <c r="B142" s="23">
        <v>26498785</v>
      </c>
      <c r="C142" s="23">
        <v>159797334</v>
      </c>
      <c r="D142" s="23">
        <v>621214216</v>
      </c>
      <c r="E142" s="23">
        <v>85000</v>
      </c>
      <c r="F142" s="23">
        <v>36470567</v>
      </c>
      <c r="G142" s="23">
        <v>168725875</v>
      </c>
      <c r="H142" s="23">
        <v>20892000</v>
      </c>
      <c r="I142" s="23">
        <v>49949918</v>
      </c>
      <c r="J142" s="23">
        <v>24693000</v>
      </c>
      <c r="K142" s="23">
        <v>31100306</v>
      </c>
      <c r="L142" s="23">
        <v>760000</v>
      </c>
      <c r="M142" s="23">
        <v>26299564</v>
      </c>
      <c r="N142" s="23">
        <v>68376938</v>
      </c>
      <c r="O142" s="23">
        <v>136264996</v>
      </c>
      <c r="P142" s="23">
        <v>24446669</v>
      </c>
      <c r="Q142" s="23">
        <v>19921450</v>
      </c>
      <c r="R142" s="23">
        <v>25397052</v>
      </c>
      <c r="S142" s="23">
        <v>51108400</v>
      </c>
      <c r="T142" s="23">
        <v>81609824</v>
      </c>
      <c r="U142" s="23">
        <v>0</v>
      </c>
      <c r="V142" s="23">
        <v>6845489</v>
      </c>
      <c r="W142" s="23">
        <v>105289350</v>
      </c>
      <c r="X142" s="23">
        <v>441000854</v>
      </c>
      <c r="Y142" s="23">
        <v>12355914</v>
      </c>
      <c r="Z142" s="23">
        <v>130611000</v>
      </c>
      <c r="AA142" s="23">
        <v>49831945</v>
      </c>
      <c r="AB142" s="23">
        <v>85000</v>
      </c>
      <c r="AC142" s="23">
        <v>1462883175</v>
      </c>
      <c r="AD142" s="23">
        <v>78527200</v>
      </c>
      <c r="AE142" s="23">
        <v>43492244</v>
      </c>
      <c r="AF142" s="23">
        <v>141988057</v>
      </c>
      <c r="AG142" s="23">
        <v>1072000</v>
      </c>
    </row>
    <row r="143" spans="1:33" ht="12.75" hidden="1">
      <c r="A143" s="57" t="s">
        <v>227</v>
      </c>
      <c r="B143" s="23">
        <v>741125</v>
      </c>
      <c r="C143" s="23">
        <v>29085663</v>
      </c>
      <c r="D143" s="23">
        <v>7141987</v>
      </c>
      <c r="E143" s="23">
        <v>6607000</v>
      </c>
      <c r="F143" s="23">
        <v>4711425</v>
      </c>
      <c r="G143" s="23">
        <v>33011971</v>
      </c>
      <c r="H143" s="23">
        <v>2704000</v>
      </c>
      <c r="I143" s="23">
        <v>9661874</v>
      </c>
      <c r="J143" s="23">
        <v>1760900</v>
      </c>
      <c r="K143" s="23">
        <v>6401630</v>
      </c>
      <c r="L143" s="23">
        <v>13713336</v>
      </c>
      <c r="M143" s="23">
        <v>59163058</v>
      </c>
      <c r="N143" s="23">
        <v>9375107</v>
      </c>
      <c r="O143" s="23">
        <v>33986660</v>
      </c>
      <c r="P143" s="23">
        <v>8552082</v>
      </c>
      <c r="Q143" s="23">
        <v>140700</v>
      </c>
      <c r="R143" s="23">
        <v>6883444</v>
      </c>
      <c r="S143" s="23">
        <v>8374100</v>
      </c>
      <c r="T143" s="23">
        <v>9075097</v>
      </c>
      <c r="U143" s="23">
        <v>4722875</v>
      </c>
      <c r="V143" s="23">
        <v>1790391</v>
      </c>
      <c r="W143" s="23">
        <v>16770925</v>
      </c>
      <c r="X143" s="23">
        <v>18041892</v>
      </c>
      <c r="Y143" s="23">
        <v>2050796</v>
      </c>
      <c r="Z143" s="23">
        <v>9337000</v>
      </c>
      <c r="AA143" s="23">
        <v>3485000</v>
      </c>
      <c r="AB143" s="23">
        <v>5615000</v>
      </c>
      <c r="AC143" s="23">
        <v>103550300</v>
      </c>
      <c r="AD143" s="23">
        <v>18921700</v>
      </c>
      <c r="AE143" s="23">
        <v>8652500</v>
      </c>
      <c r="AF143" s="23">
        <v>16904385</v>
      </c>
      <c r="AG143" s="23">
        <v>4052800</v>
      </c>
    </row>
    <row r="144" spans="1:33" ht="12.75" hidden="1">
      <c r="A144" s="57" t="s">
        <v>228</v>
      </c>
      <c r="B144" s="23">
        <v>13430092</v>
      </c>
      <c r="C144" s="23">
        <v>5493401</v>
      </c>
      <c r="D144" s="23">
        <v>5443746</v>
      </c>
      <c r="E144" s="23">
        <v>8385000</v>
      </c>
      <c r="F144" s="23">
        <v>3460760</v>
      </c>
      <c r="G144" s="23">
        <v>28913000</v>
      </c>
      <c r="H144" s="23">
        <v>2194526</v>
      </c>
      <c r="I144" s="23">
        <v>1453530</v>
      </c>
      <c r="J144" s="23">
        <v>2780000</v>
      </c>
      <c r="K144" s="23">
        <v>1767253</v>
      </c>
      <c r="L144" s="23">
        <v>22031592</v>
      </c>
      <c r="M144" s="23">
        <v>2443000</v>
      </c>
      <c r="N144" s="23">
        <v>26040270</v>
      </c>
      <c r="O144" s="23">
        <v>11502821</v>
      </c>
      <c r="P144" s="23">
        <v>25282302</v>
      </c>
      <c r="Q144" s="23">
        <v>480000</v>
      </c>
      <c r="R144" s="23">
        <v>13941608</v>
      </c>
      <c r="S144" s="23">
        <v>1000000</v>
      </c>
      <c r="T144" s="23">
        <v>1361454</v>
      </c>
      <c r="U144" s="23">
        <v>944078</v>
      </c>
      <c r="V144" s="23">
        <v>2829192</v>
      </c>
      <c r="W144" s="23">
        <v>3656878</v>
      </c>
      <c r="X144" s="23">
        <v>7000000</v>
      </c>
      <c r="Y144" s="23">
        <v>660000</v>
      </c>
      <c r="Z144" s="23">
        <v>22000000</v>
      </c>
      <c r="AA144" s="23">
        <v>500000</v>
      </c>
      <c r="AB144" s="23">
        <v>4180000</v>
      </c>
      <c r="AC144" s="23">
        <v>223359668</v>
      </c>
      <c r="AD144" s="23">
        <v>12145800</v>
      </c>
      <c r="AE144" s="23">
        <v>5550000</v>
      </c>
      <c r="AF144" s="23">
        <v>95690792</v>
      </c>
      <c r="AG144" s="23">
        <v>61742929</v>
      </c>
    </row>
    <row r="145" spans="1:33" ht="12.75" hidden="1">
      <c r="A145" s="57" t="s">
        <v>229</v>
      </c>
      <c r="B145" s="23">
        <v>13213672</v>
      </c>
      <c r="C145" s="23">
        <v>18245000</v>
      </c>
      <c r="D145" s="23">
        <v>14842929</v>
      </c>
      <c r="E145" s="23">
        <v>0</v>
      </c>
      <c r="F145" s="23">
        <v>11060777</v>
      </c>
      <c r="G145" s="23">
        <v>103610337</v>
      </c>
      <c r="H145" s="23">
        <v>38181486</v>
      </c>
      <c r="I145" s="23">
        <v>987031</v>
      </c>
      <c r="J145" s="23">
        <v>7407000</v>
      </c>
      <c r="K145" s="23">
        <v>8143057</v>
      </c>
      <c r="L145" s="23">
        <v>4036914</v>
      </c>
      <c r="M145" s="23">
        <v>17607000</v>
      </c>
      <c r="N145" s="23">
        <v>0</v>
      </c>
      <c r="O145" s="23">
        <v>16752200</v>
      </c>
      <c r="P145" s="23">
        <v>4855064</v>
      </c>
      <c r="Q145" s="23">
        <v>20780000</v>
      </c>
      <c r="R145" s="23">
        <v>16863000</v>
      </c>
      <c r="S145" s="23">
        <v>11000000</v>
      </c>
      <c r="T145" s="23">
        <v>8578923</v>
      </c>
      <c r="U145" s="23">
        <v>1586035</v>
      </c>
      <c r="V145" s="23">
        <v>5494664</v>
      </c>
      <c r="W145" s="23">
        <v>24469383</v>
      </c>
      <c r="X145" s="23">
        <v>59400033</v>
      </c>
      <c r="Y145" s="23">
        <v>8174143</v>
      </c>
      <c r="Z145" s="23">
        <v>26800000</v>
      </c>
      <c r="AA145" s="23">
        <v>7800000</v>
      </c>
      <c r="AB145" s="23">
        <v>2526078</v>
      </c>
      <c r="AC145" s="23">
        <v>217492860</v>
      </c>
      <c r="AD145" s="23">
        <v>16191516</v>
      </c>
      <c r="AE145" s="23">
        <v>44000000</v>
      </c>
      <c r="AF145" s="23">
        <v>485791</v>
      </c>
      <c r="AG145" s="23">
        <v>7000000</v>
      </c>
    </row>
    <row r="146" spans="1:33" ht="12.75" hidden="1">
      <c r="A146" s="57" t="s">
        <v>230</v>
      </c>
      <c r="B146" s="23">
        <v>4916064</v>
      </c>
      <c r="C146" s="23">
        <v>28831854</v>
      </c>
      <c r="D146" s="23">
        <v>28073000</v>
      </c>
      <c r="E146" s="23">
        <v>0</v>
      </c>
      <c r="F146" s="23">
        <v>15762644</v>
      </c>
      <c r="G146" s="23">
        <v>73686271</v>
      </c>
      <c r="H146" s="23">
        <v>37996000</v>
      </c>
      <c r="I146" s="23">
        <v>18935779</v>
      </c>
      <c r="J146" s="23">
        <v>7608000</v>
      </c>
      <c r="K146" s="23">
        <v>5928679</v>
      </c>
      <c r="L146" s="23">
        <v>0</v>
      </c>
      <c r="M146" s="23">
        <v>3695000</v>
      </c>
      <c r="N146" s="23">
        <v>28697180</v>
      </c>
      <c r="O146" s="23">
        <v>20583684</v>
      </c>
      <c r="P146" s="23">
        <v>6000119</v>
      </c>
      <c r="Q146" s="23">
        <v>10001000</v>
      </c>
      <c r="R146" s="23">
        <v>3827817</v>
      </c>
      <c r="S146" s="23">
        <v>3382000</v>
      </c>
      <c r="T146" s="23">
        <v>42754186</v>
      </c>
      <c r="U146" s="23">
        <v>0</v>
      </c>
      <c r="V146" s="23">
        <v>1582606</v>
      </c>
      <c r="W146" s="23">
        <v>37723416</v>
      </c>
      <c r="X146" s="23">
        <v>42375441</v>
      </c>
      <c r="Y146" s="23">
        <v>27880445</v>
      </c>
      <c r="Z146" s="23">
        <v>32000000</v>
      </c>
      <c r="AA146" s="23">
        <v>32370000</v>
      </c>
      <c r="AB146" s="23">
        <v>0</v>
      </c>
      <c r="AC146" s="23">
        <v>287620830</v>
      </c>
      <c r="AD146" s="23">
        <v>166106000</v>
      </c>
      <c r="AE146" s="23">
        <v>63876943</v>
      </c>
      <c r="AF146" s="23">
        <v>17566450</v>
      </c>
      <c r="AG146" s="23">
        <v>0</v>
      </c>
    </row>
    <row r="147" spans="1:33" ht="12.75" hidden="1">
      <c r="A147" s="57" t="s">
        <v>231</v>
      </c>
      <c r="B147" s="23">
        <v>0</v>
      </c>
      <c r="C147" s="23">
        <v>4031368</v>
      </c>
      <c r="D147" s="23">
        <v>0</v>
      </c>
      <c r="E147" s="23">
        <v>1285000</v>
      </c>
      <c r="F147" s="23">
        <v>0</v>
      </c>
      <c r="G147" s="23">
        <v>12054744</v>
      </c>
      <c r="H147" s="23">
        <v>2863000</v>
      </c>
      <c r="I147" s="23">
        <v>1338038</v>
      </c>
      <c r="J147" s="23">
        <v>0</v>
      </c>
      <c r="K147" s="23">
        <v>688342</v>
      </c>
      <c r="L147" s="23">
        <v>727740</v>
      </c>
      <c r="M147" s="23">
        <v>17384000</v>
      </c>
      <c r="N147" s="23">
        <v>0</v>
      </c>
      <c r="O147" s="23">
        <v>10166809</v>
      </c>
      <c r="P147" s="23">
        <v>29515</v>
      </c>
      <c r="Q147" s="23">
        <v>3000000</v>
      </c>
      <c r="R147" s="23">
        <v>401547</v>
      </c>
      <c r="S147" s="23">
        <v>4000000</v>
      </c>
      <c r="T147" s="23">
        <v>4916800</v>
      </c>
      <c r="U147" s="23">
        <v>0</v>
      </c>
      <c r="V147" s="23">
        <v>3647041</v>
      </c>
      <c r="W147" s="23">
        <v>0</v>
      </c>
      <c r="X147" s="23">
        <v>7000000</v>
      </c>
      <c r="Y147" s="23">
        <v>0</v>
      </c>
      <c r="Z147" s="23">
        <v>0</v>
      </c>
      <c r="AA147" s="23">
        <v>27494000</v>
      </c>
      <c r="AB147" s="23">
        <v>0</v>
      </c>
      <c r="AC147" s="23">
        <v>317716468</v>
      </c>
      <c r="AD147" s="23">
        <v>6000000</v>
      </c>
      <c r="AE147" s="23">
        <v>14000000</v>
      </c>
      <c r="AF147" s="23">
        <v>10855510</v>
      </c>
      <c r="AG147" s="23">
        <v>2000000</v>
      </c>
    </row>
    <row r="148" spans="1:33" ht="12.75" hidden="1">
      <c r="A148" s="57" t="s">
        <v>232</v>
      </c>
      <c r="B148" s="23">
        <v>0</v>
      </c>
      <c r="C148" s="23">
        <v>240632</v>
      </c>
      <c r="D148" s="23">
        <v>0</v>
      </c>
      <c r="E148" s="23">
        <v>0</v>
      </c>
      <c r="F148" s="23">
        <v>183706</v>
      </c>
      <c r="G148" s="23">
        <v>471820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41621</v>
      </c>
      <c r="Q148" s="23">
        <v>0</v>
      </c>
      <c r="R148" s="23">
        <v>0</v>
      </c>
      <c r="S148" s="23">
        <v>70000</v>
      </c>
      <c r="T148" s="23">
        <v>0</v>
      </c>
      <c r="U148" s="23">
        <v>0</v>
      </c>
      <c r="V148" s="23">
        <v>0</v>
      </c>
      <c r="W148" s="23">
        <v>4870000</v>
      </c>
      <c r="X148" s="23">
        <v>9911</v>
      </c>
      <c r="Y148" s="23">
        <v>0</v>
      </c>
      <c r="Z148" s="23">
        <v>0</v>
      </c>
      <c r="AA148" s="23">
        <v>0</v>
      </c>
      <c r="AB148" s="23">
        <v>65000</v>
      </c>
      <c r="AC148" s="23">
        <v>0</v>
      </c>
      <c r="AD148" s="23">
        <v>0</v>
      </c>
      <c r="AE148" s="23">
        <v>0</v>
      </c>
      <c r="AF148" s="23">
        <v>0</v>
      </c>
      <c r="AG148" s="23">
        <v>8678501</v>
      </c>
    </row>
    <row r="149" spans="1:33" ht="12.75" hidden="1">
      <c r="A149" s="57" t="s">
        <v>233</v>
      </c>
      <c r="B149" s="23">
        <v>550000</v>
      </c>
      <c r="C149" s="23">
        <v>2910000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599000</v>
      </c>
      <c r="K149" s="23">
        <v>0</v>
      </c>
      <c r="L149" s="23">
        <v>1500000</v>
      </c>
      <c r="M149" s="23">
        <v>0</v>
      </c>
      <c r="N149" s="23">
        <v>0</v>
      </c>
      <c r="O149" s="23">
        <v>16101302</v>
      </c>
      <c r="P149" s="23">
        <v>13373788</v>
      </c>
      <c r="Q149" s="23">
        <v>0</v>
      </c>
      <c r="R149" s="23">
        <v>0</v>
      </c>
      <c r="S149" s="23">
        <v>0</v>
      </c>
      <c r="T149" s="23">
        <v>0</v>
      </c>
      <c r="U149" s="23">
        <v>-1500000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85800000</v>
      </c>
      <c r="AD149" s="23">
        <v>0</v>
      </c>
      <c r="AE149" s="23">
        <v>0</v>
      </c>
      <c r="AF149" s="23">
        <v>0</v>
      </c>
      <c r="AG149" s="23">
        <v>19102137</v>
      </c>
    </row>
    <row r="150" spans="1:33" ht="12.75" hidden="1">
      <c r="A150" s="57" t="s">
        <v>234</v>
      </c>
      <c r="B150" s="23">
        <v>94646741</v>
      </c>
      <c r="C150" s="23">
        <v>183663598</v>
      </c>
      <c r="D150" s="23">
        <v>311420474</v>
      </c>
      <c r="E150" s="23">
        <v>77107000</v>
      </c>
      <c r="F150" s="23">
        <v>37943784</v>
      </c>
      <c r="G150" s="23">
        <v>191284554</v>
      </c>
      <c r="H150" s="23">
        <v>32408991</v>
      </c>
      <c r="I150" s="23">
        <v>58398706</v>
      </c>
      <c r="J150" s="23">
        <v>34502020</v>
      </c>
      <c r="K150" s="23">
        <v>38617785</v>
      </c>
      <c r="L150" s="23">
        <v>81257195</v>
      </c>
      <c r="M150" s="23">
        <v>58124158</v>
      </c>
      <c r="N150" s="23">
        <v>74280485</v>
      </c>
      <c r="O150" s="23">
        <v>149601388</v>
      </c>
      <c r="P150" s="23">
        <v>39291769</v>
      </c>
      <c r="Q150" s="23">
        <v>32909291</v>
      </c>
      <c r="R150" s="23">
        <v>38099223</v>
      </c>
      <c r="S150" s="23">
        <v>62679817</v>
      </c>
      <c r="T150" s="23">
        <v>106909390</v>
      </c>
      <c r="U150" s="23">
        <v>36696146</v>
      </c>
      <c r="V150" s="23">
        <v>14985486</v>
      </c>
      <c r="W150" s="23">
        <v>143911912</v>
      </c>
      <c r="X150" s="23">
        <v>403803271</v>
      </c>
      <c r="Y150" s="23">
        <v>25326856</v>
      </c>
      <c r="Z150" s="23">
        <v>115913315</v>
      </c>
      <c r="AA150" s="23">
        <v>50328000</v>
      </c>
      <c r="AB150" s="23">
        <v>44609464</v>
      </c>
      <c r="AC150" s="23">
        <v>1164459290</v>
      </c>
      <c r="AD150" s="23">
        <v>98298800</v>
      </c>
      <c r="AE150" s="23">
        <v>54125802</v>
      </c>
      <c r="AF150" s="23">
        <v>155522913</v>
      </c>
      <c r="AG150" s="23">
        <v>123931960</v>
      </c>
    </row>
    <row r="151" spans="1:33" ht="12.75" hidden="1">
      <c r="A151" s="57" t="s">
        <v>235</v>
      </c>
      <c r="B151" s="23">
        <v>3960206</v>
      </c>
      <c r="C151" s="23">
        <v>504840</v>
      </c>
      <c r="D151" s="23">
        <v>7245812</v>
      </c>
      <c r="E151" s="23">
        <v>0</v>
      </c>
      <c r="F151" s="23">
        <v>5000000</v>
      </c>
      <c r="G151" s="23">
        <v>8517765</v>
      </c>
      <c r="H151" s="23">
        <v>2001000</v>
      </c>
      <c r="I151" s="23">
        <v>3727040</v>
      </c>
      <c r="J151" s="23">
        <v>2340000</v>
      </c>
      <c r="K151" s="23">
        <v>3730000</v>
      </c>
      <c r="L151" s="23">
        <v>0</v>
      </c>
      <c r="M151" s="23">
        <v>43750000</v>
      </c>
      <c r="N151" s="23">
        <v>5458470</v>
      </c>
      <c r="O151" s="23">
        <v>11429410</v>
      </c>
      <c r="P151" s="23">
        <v>2436881</v>
      </c>
      <c r="Q151" s="23">
        <v>2980000</v>
      </c>
      <c r="R151" s="23">
        <v>2400000</v>
      </c>
      <c r="S151" s="23">
        <v>3542300</v>
      </c>
      <c r="T151" s="23">
        <v>11158500</v>
      </c>
      <c r="U151" s="23">
        <v>1005000</v>
      </c>
      <c r="V151" s="23">
        <v>2385898</v>
      </c>
      <c r="W151" s="23">
        <v>16500000</v>
      </c>
      <c r="X151" s="23">
        <v>2000000</v>
      </c>
      <c r="Y151" s="23">
        <v>5222000</v>
      </c>
      <c r="Z151" s="23">
        <v>10330000</v>
      </c>
      <c r="AA151" s="23">
        <v>5800000</v>
      </c>
      <c r="AB151" s="23">
        <v>0</v>
      </c>
      <c r="AC151" s="23">
        <v>161000000</v>
      </c>
      <c r="AD151" s="23">
        <v>45250200</v>
      </c>
      <c r="AE151" s="23">
        <v>12763716</v>
      </c>
      <c r="AF151" s="23">
        <v>10485898</v>
      </c>
      <c r="AG151" s="23">
        <v>3000</v>
      </c>
    </row>
    <row r="152" spans="1:33" ht="12.75" hidden="1">
      <c r="A152" s="57" t="s">
        <v>236</v>
      </c>
      <c r="B152" s="23">
        <v>55047579</v>
      </c>
      <c r="C152" s="23">
        <v>97678083</v>
      </c>
      <c r="D152" s="23">
        <v>90303861</v>
      </c>
      <c r="E152" s="23">
        <v>21456000</v>
      </c>
      <c r="F152" s="23">
        <v>13476228</v>
      </c>
      <c r="G152" s="23">
        <v>49865757</v>
      </c>
      <c r="H152" s="23">
        <v>16831092</v>
      </c>
      <c r="I152" s="23">
        <v>19415762</v>
      </c>
      <c r="J152" s="23">
        <v>10482544</v>
      </c>
      <c r="K152" s="23">
        <v>11127691</v>
      </c>
      <c r="L152" s="23">
        <v>23664973</v>
      </c>
      <c r="M152" s="23">
        <v>11582470</v>
      </c>
      <c r="N152" s="23">
        <v>31675554</v>
      </c>
      <c r="O152" s="23">
        <v>50616975</v>
      </c>
      <c r="P152" s="23">
        <v>13102190</v>
      </c>
      <c r="Q152" s="23">
        <v>12574330</v>
      </c>
      <c r="R152" s="23">
        <v>14294211</v>
      </c>
      <c r="S152" s="23">
        <v>16223265</v>
      </c>
      <c r="T152" s="23">
        <v>33680136</v>
      </c>
      <c r="U152" s="23">
        <v>10356640</v>
      </c>
      <c r="V152" s="23">
        <v>8048089</v>
      </c>
      <c r="W152" s="23">
        <v>19600359</v>
      </c>
      <c r="X152" s="23">
        <v>80677844</v>
      </c>
      <c r="Y152" s="23">
        <v>19793000</v>
      </c>
      <c r="Z152" s="23">
        <v>62531671</v>
      </c>
      <c r="AA152" s="23">
        <v>15007642</v>
      </c>
      <c r="AB152" s="23">
        <v>15989380</v>
      </c>
      <c r="AC152" s="23">
        <v>359282489</v>
      </c>
      <c r="AD152" s="23">
        <v>19664510</v>
      </c>
      <c r="AE152" s="23">
        <v>7103165</v>
      </c>
      <c r="AF152" s="23">
        <v>61119648</v>
      </c>
      <c r="AG152" s="23">
        <v>25341948</v>
      </c>
    </row>
    <row r="153" spans="1:33" ht="12.75" hidden="1">
      <c r="A153" s="57" t="s">
        <v>237</v>
      </c>
      <c r="B153" s="23">
        <v>40</v>
      </c>
      <c r="C153" s="23">
        <v>40</v>
      </c>
      <c r="D153" s="23">
        <v>40</v>
      </c>
      <c r="E153" s="23">
        <v>40</v>
      </c>
      <c r="F153" s="23">
        <v>40</v>
      </c>
      <c r="G153" s="23">
        <v>40</v>
      </c>
      <c r="H153" s="23">
        <v>40</v>
      </c>
      <c r="I153" s="23">
        <v>40</v>
      </c>
      <c r="J153" s="23">
        <v>40</v>
      </c>
      <c r="K153" s="23">
        <v>40</v>
      </c>
      <c r="L153" s="23">
        <v>40</v>
      </c>
      <c r="M153" s="23">
        <v>40</v>
      </c>
      <c r="N153" s="23">
        <v>40</v>
      </c>
      <c r="O153" s="23">
        <v>40</v>
      </c>
      <c r="P153" s="23">
        <v>100</v>
      </c>
      <c r="Q153" s="23">
        <v>40</v>
      </c>
      <c r="R153" s="23">
        <v>40</v>
      </c>
      <c r="S153" s="23">
        <v>40</v>
      </c>
      <c r="T153" s="23">
        <v>40</v>
      </c>
      <c r="U153" s="23">
        <v>40</v>
      </c>
      <c r="V153" s="23">
        <v>40</v>
      </c>
      <c r="W153" s="23">
        <v>40</v>
      </c>
      <c r="X153" s="23">
        <v>0</v>
      </c>
      <c r="Y153" s="23">
        <v>40</v>
      </c>
      <c r="Z153" s="23">
        <v>40</v>
      </c>
      <c r="AA153" s="23">
        <v>40</v>
      </c>
      <c r="AB153" s="23">
        <v>40</v>
      </c>
      <c r="AC153" s="23">
        <v>40</v>
      </c>
      <c r="AD153" s="23">
        <v>40</v>
      </c>
      <c r="AE153" s="23">
        <v>40</v>
      </c>
      <c r="AF153" s="23">
        <v>40</v>
      </c>
      <c r="AG153" s="23">
        <v>40</v>
      </c>
    </row>
    <row r="154" spans="1:33" ht="12.75" hidden="1">
      <c r="A154" s="57" t="s">
        <v>238</v>
      </c>
      <c r="B154" s="23">
        <v>138163411</v>
      </c>
      <c r="C154" s="23">
        <v>303145558</v>
      </c>
      <c r="D154" s="23">
        <v>634708765</v>
      </c>
      <c r="E154" s="23">
        <v>106726000</v>
      </c>
      <c r="F154" s="23">
        <v>58218406</v>
      </c>
      <c r="G154" s="23">
        <v>213551821</v>
      </c>
      <c r="H154" s="23">
        <v>36354250</v>
      </c>
      <c r="I154" s="23">
        <v>80072726</v>
      </c>
      <c r="J154" s="23">
        <v>39468006</v>
      </c>
      <c r="K154" s="23">
        <v>48548740</v>
      </c>
      <c r="L154" s="23">
        <v>90282971</v>
      </c>
      <c r="M154" s="23">
        <v>85475000</v>
      </c>
      <c r="N154" s="23">
        <v>101300870</v>
      </c>
      <c r="O154" s="23">
        <v>200192897</v>
      </c>
      <c r="P154" s="23">
        <v>51979001</v>
      </c>
      <c r="Q154" s="23">
        <v>42199000</v>
      </c>
      <c r="R154" s="23">
        <v>51289699</v>
      </c>
      <c r="S154" s="23">
        <v>73989000</v>
      </c>
      <c r="T154" s="23">
        <v>134982706</v>
      </c>
      <c r="U154" s="23">
        <v>39826000</v>
      </c>
      <c r="V154" s="23">
        <v>25207233</v>
      </c>
      <c r="W154" s="23">
        <v>183815772</v>
      </c>
      <c r="X154" s="23">
        <v>497170671</v>
      </c>
      <c r="Y154" s="23">
        <v>36618000</v>
      </c>
      <c r="Z154" s="23">
        <v>185391000</v>
      </c>
      <c r="AA154" s="23">
        <v>74111001</v>
      </c>
      <c r="AB154" s="23">
        <v>59685000</v>
      </c>
      <c r="AC154" s="23">
        <v>1648409475</v>
      </c>
      <c r="AD154" s="23">
        <v>110539550</v>
      </c>
      <c r="AE154" s="23">
        <v>86315050</v>
      </c>
      <c r="AF154" s="23">
        <v>201288000</v>
      </c>
      <c r="AG154" s="23">
        <v>107991920</v>
      </c>
    </row>
    <row r="155" spans="1:33" ht="12.75" hidden="1">
      <c r="A155" s="57" t="s">
        <v>239</v>
      </c>
      <c r="B155" s="23">
        <v>10488953</v>
      </c>
      <c r="C155" s="23">
        <v>34886706</v>
      </c>
      <c r="D155" s="23">
        <v>419610876</v>
      </c>
      <c r="E155" s="23">
        <v>0</v>
      </c>
      <c r="F155" s="23">
        <v>9232309</v>
      </c>
      <c r="G155" s="23">
        <v>35948857</v>
      </c>
      <c r="H155" s="23">
        <v>7833000</v>
      </c>
      <c r="I155" s="23">
        <v>6559009</v>
      </c>
      <c r="J155" s="23">
        <v>5950000</v>
      </c>
      <c r="K155" s="23">
        <v>4495780</v>
      </c>
      <c r="L155" s="23">
        <v>0</v>
      </c>
      <c r="M155" s="23">
        <v>5942000</v>
      </c>
      <c r="N155" s="23">
        <v>8116592</v>
      </c>
      <c r="O155" s="23">
        <v>27502699</v>
      </c>
      <c r="P155" s="23">
        <v>4353217</v>
      </c>
      <c r="Q155" s="23">
        <v>4138450</v>
      </c>
      <c r="R155" s="23">
        <v>4219514</v>
      </c>
      <c r="S155" s="23">
        <v>13000000</v>
      </c>
      <c r="T155" s="23">
        <v>10494229</v>
      </c>
      <c r="U155" s="23">
        <v>0</v>
      </c>
      <c r="V155" s="23">
        <v>1397272</v>
      </c>
      <c r="W155" s="23">
        <v>24018845</v>
      </c>
      <c r="X155" s="23">
        <v>75488017</v>
      </c>
      <c r="Y155" s="23">
        <v>3354420</v>
      </c>
      <c r="Z155" s="23">
        <v>26000000</v>
      </c>
      <c r="AA155" s="23">
        <v>10218000</v>
      </c>
      <c r="AB155" s="23">
        <v>0</v>
      </c>
      <c r="AC155" s="23">
        <v>423808235</v>
      </c>
      <c r="AD155" s="23">
        <v>6782100</v>
      </c>
      <c r="AE155" s="23">
        <v>8169893</v>
      </c>
      <c r="AF155" s="23">
        <v>18503150</v>
      </c>
      <c r="AG155" s="23">
        <v>0</v>
      </c>
    </row>
    <row r="156" spans="1:33" ht="12.75" hidden="1">
      <c r="A156" s="57" t="s">
        <v>240</v>
      </c>
      <c r="B156" s="23">
        <v>9651027</v>
      </c>
      <c r="C156" s="23">
        <v>33536654</v>
      </c>
      <c r="D156" s="23">
        <v>396607633</v>
      </c>
      <c r="E156" s="23">
        <v>0</v>
      </c>
      <c r="F156" s="23">
        <v>8824000</v>
      </c>
      <c r="G156" s="23">
        <v>32343145</v>
      </c>
      <c r="H156" s="23">
        <v>4256500</v>
      </c>
      <c r="I156" s="23">
        <v>6261350</v>
      </c>
      <c r="J156" s="23">
        <v>4861787</v>
      </c>
      <c r="K156" s="23">
        <v>3319410</v>
      </c>
      <c r="L156" s="23">
        <v>0</v>
      </c>
      <c r="M156" s="23">
        <v>7757000</v>
      </c>
      <c r="N156" s="23">
        <v>5030845</v>
      </c>
      <c r="O156" s="23">
        <v>23784540</v>
      </c>
      <c r="P156" s="23">
        <v>4141323</v>
      </c>
      <c r="Q156" s="23">
        <v>2963000</v>
      </c>
      <c r="R156" s="23">
        <v>3400848</v>
      </c>
      <c r="S156" s="23">
        <v>8523000</v>
      </c>
      <c r="T156" s="23">
        <v>10699000</v>
      </c>
      <c r="U156" s="23">
        <v>0</v>
      </c>
      <c r="V156" s="23">
        <v>1513994</v>
      </c>
      <c r="W156" s="23">
        <v>24018845</v>
      </c>
      <c r="X156" s="23">
        <v>65415543</v>
      </c>
      <c r="Y156" s="23">
        <v>3165000</v>
      </c>
      <c r="Z156" s="23">
        <v>21447000</v>
      </c>
      <c r="AA156" s="23">
        <v>9550000</v>
      </c>
      <c r="AB156" s="23">
        <v>0</v>
      </c>
      <c r="AC156" s="23">
        <v>397945837</v>
      </c>
      <c r="AD156" s="23">
        <v>4500000</v>
      </c>
      <c r="AE156" s="23">
        <v>4897564</v>
      </c>
      <c r="AF156" s="23">
        <v>15654000</v>
      </c>
      <c r="AG156" s="23">
        <v>0</v>
      </c>
    </row>
    <row r="157" spans="1:33" ht="12.75" hidden="1">
      <c r="A157" s="57" t="s">
        <v>241</v>
      </c>
      <c r="B157" s="23">
        <v>6568933</v>
      </c>
      <c r="C157" s="23">
        <v>85241143</v>
      </c>
      <c r="D157" s="23">
        <v>119037601</v>
      </c>
      <c r="E157" s="23">
        <v>0</v>
      </c>
      <c r="F157" s="23">
        <v>11540435</v>
      </c>
      <c r="G157" s="23">
        <v>67453395</v>
      </c>
      <c r="H157" s="23">
        <v>5752000</v>
      </c>
      <c r="I157" s="23">
        <v>23701462</v>
      </c>
      <c r="J157" s="23">
        <v>9250000</v>
      </c>
      <c r="K157" s="23">
        <v>9664236</v>
      </c>
      <c r="L157" s="23">
        <v>0</v>
      </c>
      <c r="M157" s="23">
        <v>9711628</v>
      </c>
      <c r="N157" s="23">
        <v>31258359</v>
      </c>
      <c r="O157" s="23">
        <v>57934597</v>
      </c>
      <c r="P157" s="23">
        <v>8590210</v>
      </c>
      <c r="Q157" s="23">
        <v>9891800</v>
      </c>
      <c r="R157" s="23">
        <v>11203962</v>
      </c>
      <c r="S157" s="23">
        <v>24560200</v>
      </c>
      <c r="T157" s="23">
        <v>42090216</v>
      </c>
      <c r="U157" s="23">
        <v>0</v>
      </c>
      <c r="V157" s="23">
        <v>0</v>
      </c>
      <c r="W157" s="23">
        <v>54265000</v>
      </c>
      <c r="X157" s="23">
        <v>247425251</v>
      </c>
      <c r="Y157" s="23">
        <v>0</v>
      </c>
      <c r="Z157" s="23">
        <v>50607000</v>
      </c>
      <c r="AA157" s="23">
        <v>20193000</v>
      </c>
      <c r="AB157" s="23">
        <v>0</v>
      </c>
      <c r="AC157" s="23">
        <v>651586404</v>
      </c>
      <c r="AD157" s="23">
        <v>25866400</v>
      </c>
      <c r="AE157" s="23">
        <v>17273186</v>
      </c>
      <c r="AF157" s="23">
        <v>67926590</v>
      </c>
      <c r="AG157" s="23">
        <v>0</v>
      </c>
    </row>
    <row r="158" spans="1:33" ht="12.75" hidden="1">
      <c r="A158" s="57" t="s">
        <v>242</v>
      </c>
      <c r="B158" s="23">
        <v>7249380</v>
      </c>
      <c r="C158" s="23">
        <v>82143709</v>
      </c>
      <c r="D158" s="23">
        <v>115694820</v>
      </c>
      <c r="E158" s="23">
        <v>0</v>
      </c>
      <c r="F158" s="23">
        <v>9114000</v>
      </c>
      <c r="G158" s="23">
        <v>67377952</v>
      </c>
      <c r="H158" s="23">
        <v>4889000</v>
      </c>
      <c r="I158" s="23">
        <v>20717126</v>
      </c>
      <c r="J158" s="23">
        <v>8668991</v>
      </c>
      <c r="K158" s="23">
        <v>6763170</v>
      </c>
      <c r="L158" s="23">
        <v>0</v>
      </c>
      <c r="M158" s="23">
        <v>11614000</v>
      </c>
      <c r="N158" s="23">
        <v>27752812</v>
      </c>
      <c r="O158" s="23">
        <v>53613903</v>
      </c>
      <c r="P158" s="23">
        <v>7980926</v>
      </c>
      <c r="Q158" s="23">
        <v>8396900</v>
      </c>
      <c r="R158" s="23">
        <v>9925430</v>
      </c>
      <c r="S158" s="23">
        <v>23191000</v>
      </c>
      <c r="T158" s="23">
        <v>34049632</v>
      </c>
      <c r="U158" s="23">
        <v>0</v>
      </c>
      <c r="V158" s="23">
        <v>0</v>
      </c>
      <c r="W158" s="23">
        <v>60650590</v>
      </c>
      <c r="X158" s="23">
        <v>221832139</v>
      </c>
      <c r="Y158" s="23">
        <v>0</v>
      </c>
      <c r="Z158" s="23">
        <v>42295000</v>
      </c>
      <c r="AA158" s="23">
        <v>17926500</v>
      </c>
      <c r="AB158" s="23">
        <v>0</v>
      </c>
      <c r="AC158" s="23">
        <v>608853019</v>
      </c>
      <c r="AD158" s="23">
        <v>20020000</v>
      </c>
      <c r="AE158" s="23">
        <v>15181372</v>
      </c>
      <c r="AF158" s="23">
        <v>45203000</v>
      </c>
      <c r="AG158" s="23">
        <v>0</v>
      </c>
    </row>
    <row r="159" spans="1:33" ht="12.75" hidden="1">
      <c r="A159" s="57" t="s">
        <v>243</v>
      </c>
      <c r="B159" s="23">
        <v>6797934</v>
      </c>
      <c r="C159" s="23">
        <v>18500000</v>
      </c>
      <c r="D159" s="23">
        <v>48393947</v>
      </c>
      <c r="E159" s="23">
        <v>0</v>
      </c>
      <c r="F159" s="23">
        <v>5476895</v>
      </c>
      <c r="G159" s="23">
        <v>32153458</v>
      </c>
      <c r="H159" s="23">
        <v>3843000</v>
      </c>
      <c r="I159" s="23">
        <v>8150407</v>
      </c>
      <c r="J159" s="23">
        <v>2900000</v>
      </c>
      <c r="K159" s="23">
        <v>10179290</v>
      </c>
      <c r="L159" s="23">
        <v>0</v>
      </c>
      <c r="M159" s="23">
        <v>6308450</v>
      </c>
      <c r="N159" s="23">
        <v>13128178</v>
      </c>
      <c r="O159" s="23">
        <v>26111497</v>
      </c>
      <c r="P159" s="23">
        <v>4522096</v>
      </c>
      <c r="Q159" s="23">
        <v>2523600</v>
      </c>
      <c r="R159" s="23">
        <v>5381096</v>
      </c>
      <c r="S159" s="23">
        <v>7398100</v>
      </c>
      <c r="T159" s="23">
        <v>16108015</v>
      </c>
      <c r="U159" s="23">
        <v>0</v>
      </c>
      <c r="V159" s="23">
        <v>2031584</v>
      </c>
      <c r="W159" s="23">
        <v>11555000</v>
      </c>
      <c r="X159" s="23">
        <v>48709239</v>
      </c>
      <c r="Y159" s="23">
        <v>4304994</v>
      </c>
      <c r="Z159" s="23">
        <v>28518000</v>
      </c>
      <c r="AA159" s="23">
        <v>8483000</v>
      </c>
      <c r="AB159" s="23">
        <v>0</v>
      </c>
      <c r="AC159" s="23">
        <v>245333003</v>
      </c>
      <c r="AD159" s="23">
        <v>34119300</v>
      </c>
      <c r="AE159" s="23">
        <v>6681612</v>
      </c>
      <c r="AF159" s="23">
        <v>34574478</v>
      </c>
      <c r="AG159" s="23">
        <v>0</v>
      </c>
    </row>
    <row r="160" spans="1:33" ht="12.75" hidden="1">
      <c r="A160" s="57" t="s">
        <v>244</v>
      </c>
      <c r="B160" s="23">
        <v>6419200</v>
      </c>
      <c r="C160" s="23">
        <v>21940836</v>
      </c>
      <c r="D160" s="23">
        <v>51850612</v>
      </c>
      <c r="E160" s="23">
        <v>0</v>
      </c>
      <c r="F160" s="23">
        <v>5553000</v>
      </c>
      <c r="G160" s="23">
        <v>32502068</v>
      </c>
      <c r="H160" s="23">
        <v>3487000</v>
      </c>
      <c r="I160" s="23">
        <v>7805748</v>
      </c>
      <c r="J160" s="23">
        <v>2700000</v>
      </c>
      <c r="K160" s="23">
        <v>6598810</v>
      </c>
      <c r="L160" s="23">
        <v>0</v>
      </c>
      <c r="M160" s="23">
        <v>6465000</v>
      </c>
      <c r="N160" s="23">
        <v>9931254</v>
      </c>
      <c r="O160" s="23">
        <v>24575065</v>
      </c>
      <c r="P160" s="23">
        <v>4137237</v>
      </c>
      <c r="Q160" s="23">
        <v>2853000</v>
      </c>
      <c r="R160" s="23">
        <v>3438274</v>
      </c>
      <c r="S160" s="23">
        <v>6985000</v>
      </c>
      <c r="T160" s="23">
        <v>16331318</v>
      </c>
      <c r="U160" s="23">
        <v>0</v>
      </c>
      <c r="V160" s="23">
        <v>1379596</v>
      </c>
      <c r="W160" s="23">
        <v>13821000</v>
      </c>
      <c r="X160" s="23">
        <v>47377813</v>
      </c>
      <c r="Y160" s="23">
        <v>4089000</v>
      </c>
      <c r="Z160" s="23">
        <v>32315000</v>
      </c>
      <c r="AA160" s="23">
        <v>7842000</v>
      </c>
      <c r="AB160" s="23">
        <v>0</v>
      </c>
      <c r="AC160" s="23">
        <v>239314763</v>
      </c>
      <c r="AD160" s="23">
        <v>10000000</v>
      </c>
      <c r="AE160" s="23">
        <v>6296065</v>
      </c>
      <c r="AF160" s="23">
        <v>28457000</v>
      </c>
      <c r="AG160" s="23">
        <v>0</v>
      </c>
    </row>
    <row r="161" spans="1:33" ht="12.75" hidden="1">
      <c r="A161" s="57" t="s">
        <v>245</v>
      </c>
      <c r="B161" s="23">
        <v>26401377</v>
      </c>
      <c r="C161" s="23">
        <v>158227849</v>
      </c>
      <c r="D161" s="23">
        <v>620529516</v>
      </c>
      <c r="E161" s="23">
        <v>0</v>
      </c>
      <c r="F161" s="23">
        <v>34116449</v>
      </c>
      <c r="G161" s="23">
        <v>167759774</v>
      </c>
      <c r="H161" s="23">
        <v>20618000</v>
      </c>
      <c r="I161" s="23">
        <v>49786478</v>
      </c>
      <c r="J161" s="23">
        <v>24196000</v>
      </c>
      <c r="K161" s="23">
        <v>30986306</v>
      </c>
      <c r="L161" s="23">
        <v>0</v>
      </c>
      <c r="M161" s="23">
        <v>25908902</v>
      </c>
      <c r="N161" s="23">
        <v>67274351</v>
      </c>
      <c r="O161" s="23">
        <v>135613248</v>
      </c>
      <c r="P161" s="23">
        <v>24107455</v>
      </c>
      <c r="Q161" s="23">
        <v>19456150</v>
      </c>
      <c r="R161" s="23">
        <v>24852424</v>
      </c>
      <c r="S161" s="23">
        <v>50295000</v>
      </c>
      <c r="T161" s="23">
        <v>81148526</v>
      </c>
      <c r="U161" s="23">
        <v>0</v>
      </c>
      <c r="V161" s="23">
        <v>5407083</v>
      </c>
      <c r="W161" s="23">
        <v>105106345</v>
      </c>
      <c r="X161" s="23">
        <v>431469601</v>
      </c>
      <c r="Y161" s="23">
        <v>11811414</v>
      </c>
      <c r="Z161" s="23">
        <v>130381000</v>
      </c>
      <c r="AA161" s="23">
        <v>49571945</v>
      </c>
      <c r="AB161" s="23">
        <v>0</v>
      </c>
      <c r="AC161" s="23">
        <v>1443701055</v>
      </c>
      <c r="AD161" s="23">
        <v>78289100</v>
      </c>
      <c r="AE161" s="23">
        <v>43462244</v>
      </c>
      <c r="AF161" s="23">
        <v>141607198</v>
      </c>
      <c r="AG161" s="23">
        <v>0</v>
      </c>
    </row>
    <row r="162" spans="1:33" ht="12.75" hidden="1">
      <c r="A162" s="57" t="s">
        <v>246</v>
      </c>
      <c r="B162" s="23">
        <v>25743947</v>
      </c>
      <c r="C162" s="23">
        <v>157176544</v>
      </c>
      <c r="D162" s="23">
        <v>601386610</v>
      </c>
      <c r="E162" s="23">
        <v>0</v>
      </c>
      <c r="F162" s="23">
        <v>30496361</v>
      </c>
      <c r="G162" s="23">
        <v>152350244</v>
      </c>
      <c r="H162" s="23">
        <v>15913750</v>
      </c>
      <c r="I162" s="23">
        <v>44212319</v>
      </c>
      <c r="J162" s="23">
        <v>19723778</v>
      </c>
      <c r="K162" s="23">
        <v>19223980</v>
      </c>
      <c r="L162" s="23">
        <v>0</v>
      </c>
      <c r="M162" s="23">
        <v>32572000</v>
      </c>
      <c r="N162" s="23">
        <v>56027066</v>
      </c>
      <c r="O162" s="23">
        <v>124296443</v>
      </c>
      <c r="P162" s="23">
        <v>22349375</v>
      </c>
      <c r="Q162" s="23">
        <v>16953500</v>
      </c>
      <c r="R162" s="23">
        <v>20624267</v>
      </c>
      <c r="S162" s="23">
        <v>43637000</v>
      </c>
      <c r="T162" s="23">
        <v>73849706</v>
      </c>
      <c r="U162" s="23">
        <v>0</v>
      </c>
      <c r="V162" s="23">
        <v>6934175</v>
      </c>
      <c r="W162" s="23">
        <v>113306435</v>
      </c>
      <c r="X162" s="23">
        <v>390049209</v>
      </c>
      <c r="Y162" s="23">
        <v>11397000</v>
      </c>
      <c r="Z162" s="23">
        <v>108974000</v>
      </c>
      <c r="AA162" s="23">
        <v>45336501</v>
      </c>
      <c r="AB162" s="23">
        <v>0</v>
      </c>
      <c r="AC162" s="23">
        <v>1360141029</v>
      </c>
      <c r="AD162" s="23">
        <v>42720000</v>
      </c>
      <c r="AE162" s="23">
        <v>35352920</v>
      </c>
      <c r="AF162" s="23">
        <v>108671000</v>
      </c>
      <c r="AG162" s="23">
        <v>0</v>
      </c>
    </row>
    <row r="163" spans="1:33" ht="12.75" hidden="1">
      <c r="A163" s="57" t="s">
        <v>247</v>
      </c>
      <c r="B163" s="23">
        <v>147128950</v>
      </c>
      <c r="C163" s="23">
        <v>132697000</v>
      </c>
      <c r="D163" s="23">
        <v>27255500</v>
      </c>
      <c r="E163" s="23">
        <v>72318000</v>
      </c>
      <c r="F163" s="23">
        <v>18380547</v>
      </c>
      <c r="G163" s="23">
        <v>42001886</v>
      </c>
      <c r="H163" s="23">
        <v>21333000</v>
      </c>
      <c r="I163" s="23">
        <v>25958000</v>
      </c>
      <c r="J163" s="23">
        <v>21255000</v>
      </c>
      <c r="K163" s="23">
        <v>18592000</v>
      </c>
      <c r="L163" s="23">
        <v>81602369</v>
      </c>
      <c r="M163" s="23">
        <v>30278000</v>
      </c>
      <c r="N163" s="23">
        <v>39918700</v>
      </c>
      <c r="O163" s="23">
        <v>40601000</v>
      </c>
      <c r="P163" s="23">
        <v>23060000</v>
      </c>
      <c r="Q163" s="23">
        <v>22061000</v>
      </c>
      <c r="R163" s="23">
        <v>24059450</v>
      </c>
      <c r="S163" s="23">
        <v>29395460</v>
      </c>
      <c r="T163" s="23">
        <v>43928000</v>
      </c>
      <c r="U163" s="23">
        <v>41807000</v>
      </c>
      <c r="V163" s="23">
        <v>19068000</v>
      </c>
      <c r="W163" s="23">
        <v>55402000</v>
      </c>
      <c r="X163" s="23">
        <v>73267724</v>
      </c>
      <c r="Y163" s="23">
        <v>24118500</v>
      </c>
      <c r="Z163" s="23">
        <v>30997000</v>
      </c>
      <c r="AA163" s="23">
        <v>21917000</v>
      </c>
      <c r="AB163" s="23">
        <v>56464000</v>
      </c>
      <c r="AC163" s="23">
        <v>166787033</v>
      </c>
      <c r="AD163" s="23">
        <v>64548000</v>
      </c>
      <c r="AE163" s="23">
        <v>39482750</v>
      </c>
      <c r="AF163" s="23">
        <v>82585000</v>
      </c>
      <c r="AG163" s="23">
        <v>106509000</v>
      </c>
    </row>
    <row r="164" spans="1:33" ht="12.75" hidden="1">
      <c r="A164" s="57" t="s">
        <v>248</v>
      </c>
      <c r="B164" s="23">
        <v>111579900</v>
      </c>
      <c r="C164" s="23">
        <v>98754000</v>
      </c>
      <c r="D164" s="23">
        <v>25569000</v>
      </c>
      <c r="E164" s="23">
        <v>73236000</v>
      </c>
      <c r="F164" s="23">
        <v>18875008</v>
      </c>
      <c r="G164" s="23">
        <v>40346000</v>
      </c>
      <c r="H164" s="23">
        <v>18888000</v>
      </c>
      <c r="I164" s="23">
        <v>25542000</v>
      </c>
      <c r="J164" s="23">
        <v>17403000</v>
      </c>
      <c r="K164" s="23">
        <v>23216180</v>
      </c>
      <c r="L164" s="23">
        <v>80623511</v>
      </c>
      <c r="M164" s="23">
        <v>26240000</v>
      </c>
      <c r="N164" s="23">
        <v>36664400</v>
      </c>
      <c r="O164" s="23">
        <v>39633000</v>
      </c>
      <c r="P164" s="23">
        <v>20489000</v>
      </c>
      <c r="Q164" s="23">
        <v>19786000</v>
      </c>
      <c r="R164" s="23">
        <v>21531900</v>
      </c>
      <c r="S164" s="23">
        <v>22427000</v>
      </c>
      <c r="T164" s="23">
        <v>50143000</v>
      </c>
      <c r="U164" s="23">
        <v>35816000</v>
      </c>
      <c r="V164" s="23">
        <v>16544000</v>
      </c>
      <c r="W164" s="23">
        <v>53467000</v>
      </c>
      <c r="X164" s="23">
        <v>64572070</v>
      </c>
      <c r="Y164" s="23">
        <v>21277000</v>
      </c>
      <c r="Z164" s="23">
        <v>32303000</v>
      </c>
      <c r="AA164" s="23">
        <v>20836000</v>
      </c>
      <c r="AB164" s="23">
        <v>52459000</v>
      </c>
      <c r="AC164" s="23">
        <v>164709767</v>
      </c>
      <c r="AD164" s="23">
        <v>55180000</v>
      </c>
      <c r="AE164" s="23">
        <v>39351000</v>
      </c>
      <c r="AF164" s="23">
        <v>76376000</v>
      </c>
      <c r="AG164" s="23">
        <v>101083000</v>
      </c>
    </row>
    <row r="165" spans="1:33" ht="12.75" hidden="1">
      <c r="A165" s="57" t="s">
        <v>249</v>
      </c>
      <c r="B165" s="23">
        <v>115669050</v>
      </c>
      <c r="C165" s="23">
        <v>98546000</v>
      </c>
      <c r="D165" s="23">
        <v>71009355</v>
      </c>
      <c r="E165" s="23">
        <v>0</v>
      </c>
      <c r="F165" s="23">
        <v>16296000</v>
      </c>
      <c r="G165" s="23">
        <v>30851055</v>
      </c>
      <c r="H165" s="23">
        <v>7960000</v>
      </c>
      <c r="I165" s="23">
        <v>26383000</v>
      </c>
      <c r="J165" s="23">
        <v>0</v>
      </c>
      <c r="K165" s="23">
        <v>8243860</v>
      </c>
      <c r="L165" s="23">
        <v>0</v>
      </c>
      <c r="M165" s="23">
        <v>11790000</v>
      </c>
      <c r="N165" s="23">
        <v>55563300</v>
      </c>
      <c r="O165" s="23">
        <v>56565000</v>
      </c>
      <c r="P165" s="23">
        <v>7928000</v>
      </c>
      <c r="Q165" s="23">
        <v>9890000</v>
      </c>
      <c r="R165" s="23">
        <v>17256550</v>
      </c>
      <c r="S165" s="23">
        <v>9654000</v>
      </c>
      <c r="T165" s="23">
        <v>32904808</v>
      </c>
      <c r="U165" s="23">
        <v>0</v>
      </c>
      <c r="V165" s="23">
        <v>6780000</v>
      </c>
      <c r="W165" s="23">
        <v>24214000</v>
      </c>
      <c r="X165" s="23">
        <v>25835044</v>
      </c>
      <c r="Y165" s="23">
        <v>16905000</v>
      </c>
      <c r="Z165" s="23">
        <v>0</v>
      </c>
      <c r="AA165" s="23">
        <v>12707000</v>
      </c>
      <c r="AB165" s="23">
        <v>0</v>
      </c>
      <c r="AC165" s="23">
        <v>64276338</v>
      </c>
      <c r="AD165" s="23">
        <v>40974000</v>
      </c>
      <c r="AE165" s="23">
        <v>13939000</v>
      </c>
      <c r="AF165" s="23">
        <v>0</v>
      </c>
      <c r="AG165" s="23">
        <v>0</v>
      </c>
    </row>
    <row r="166" spans="1:33" ht="12.75" hidden="1">
      <c r="A166" s="57" t="s">
        <v>250</v>
      </c>
      <c r="B166" s="23">
        <v>104205100</v>
      </c>
      <c r="C166" s="23">
        <v>96197000</v>
      </c>
      <c r="D166" s="23">
        <v>20438000</v>
      </c>
      <c r="E166" s="23">
        <v>0</v>
      </c>
      <c r="F166" s="23">
        <v>16983000</v>
      </c>
      <c r="G166" s="23">
        <v>16979000</v>
      </c>
      <c r="H166" s="23">
        <v>9129000</v>
      </c>
      <c r="I166" s="23">
        <v>11753000</v>
      </c>
      <c r="J166" s="23">
        <v>0</v>
      </c>
      <c r="K166" s="23">
        <v>19897440</v>
      </c>
      <c r="L166" s="23">
        <v>846500</v>
      </c>
      <c r="M166" s="23">
        <v>11155000</v>
      </c>
      <c r="N166" s="23">
        <v>43090600</v>
      </c>
      <c r="O166" s="23">
        <v>29248000</v>
      </c>
      <c r="P166" s="23">
        <v>19848000</v>
      </c>
      <c r="Q166" s="23">
        <v>7741000</v>
      </c>
      <c r="R166" s="23">
        <v>21088100</v>
      </c>
      <c r="S166" s="23">
        <v>17283000</v>
      </c>
      <c r="T166" s="23">
        <v>23022893</v>
      </c>
      <c r="U166" s="23">
        <v>0</v>
      </c>
      <c r="V166" s="23">
        <v>9492000</v>
      </c>
      <c r="W166" s="23">
        <v>22112000</v>
      </c>
      <c r="X166" s="23">
        <v>22508246</v>
      </c>
      <c r="Y166" s="23">
        <v>19562000</v>
      </c>
      <c r="Z166" s="23">
        <v>0</v>
      </c>
      <c r="AA166" s="23">
        <v>7843000</v>
      </c>
      <c r="AB166" s="23">
        <v>0</v>
      </c>
      <c r="AC166" s="23">
        <v>88927233</v>
      </c>
      <c r="AD166" s="23">
        <v>0</v>
      </c>
      <c r="AE166" s="23">
        <v>22287000</v>
      </c>
      <c r="AF166" s="23">
        <v>100953000</v>
      </c>
      <c r="AG166" s="23">
        <v>0</v>
      </c>
    </row>
    <row r="167" spans="1:33" ht="12.75" hidden="1">
      <c r="A167" s="57" t="s">
        <v>251</v>
      </c>
      <c r="B167" s="23">
        <v>109273043</v>
      </c>
      <c r="C167" s="23">
        <v>294000528</v>
      </c>
      <c r="D167" s="23">
        <v>367294597</v>
      </c>
      <c r="E167" s="23">
        <v>98857000</v>
      </c>
      <c r="F167" s="23">
        <v>75166285</v>
      </c>
      <c r="G167" s="23">
        <v>209794963</v>
      </c>
      <c r="H167" s="23">
        <v>37244000</v>
      </c>
      <c r="I167" s="23">
        <v>79691958</v>
      </c>
      <c r="J167" s="23">
        <v>53087250</v>
      </c>
      <c r="K167" s="23">
        <v>48985790</v>
      </c>
      <c r="L167" s="23">
        <v>99649530</v>
      </c>
      <c r="M167" s="23">
        <v>87598000</v>
      </c>
      <c r="N167" s="23">
        <v>126028781</v>
      </c>
      <c r="O167" s="23">
        <v>201667192</v>
      </c>
      <c r="P167" s="23">
        <v>53779001</v>
      </c>
      <c r="Q167" s="23">
        <v>40335100</v>
      </c>
      <c r="R167" s="23">
        <v>55298482</v>
      </c>
      <c r="S167" s="23">
        <v>88086000</v>
      </c>
      <c r="T167" s="23">
        <v>148991640</v>
      </c>
      <c r="U167" s="23">
        <v>45298992</v>
      </c>
      <c r="V167" s="23">
        <v>24320475</v>
      </c>
      <c r="W167" s="23">
        <v>186709996</v>
      </c>
      <c r="X167" s="23">
        <v>616164232</v>
      </c>
      <c r="Y167" s="23">
        <v>56158000</v>
      </c>
      <c r="Z167" s="23">
        <v>193428000</v>
      </c>
      <c r="AA167" s="23">
        <v>74111000</v>
      </c>
      <c r="AB167" s="23">
        <v>57410819</v>
      </c>
      <c r="AC167" s="23">
        <v>1632583503</v>
      </c>
      <c r="AD167" s="23">
        <v>110036164</v>
      </c>
      <c r="AE167" s="23">
        <v>115288145</v>
      </c>
      <c r="AF167" s="23">
        <v>219152000</v>
      </c>
      <c r="AG167" s="23">
        <v>132630760</v>
      </c>
    </row>
    <row r="168" spans="1:33" ht="12.75" hidden="1">
      <c r="A168" s="57" t="s">
        <v>252</v>
      </c>
      <c r="B168" s="23">
        <v>49199358</v>
      </c>
      <c r="C168" s="23">
        <v>94939415</v>
      </c>
      <c r="D168" s="23">
        <v>146261410</v>
      </c>
      <c r="E168" s="23">
        <v>53811000</v>
      </c>
      <c r="F168" s="23">
        <v>18954673</v>
      </c>
      <c r="G168" s="23">
        <v>64636691</v>
      </c>
      <c r="H168" s="23">
        <v>15813991</v>
      </c>
      <c r="I168" s="23">
        <v>32081137</v>
      </c>
      <c r="J168" s="23">
        <v>17352020</v>
      </c>
      <c r="K168" s="23">
        <v>17858417</v>
      </c>
      <c r="L168" s="23">
        <v>32352024</v>
      </c>
      <c r="M168" s="23">
        <v>28330449</v>
      </c>
      <c r="N168" s="23">
        <v>40627606</v>
      </c>
      <c r="O168" s="23">
        <v>66803570</v>
      </c>
      <c r="P168" s="23">
        <v>16881136</v>
      </c>
      <c r="Q168" s="23">
        <v>18454981</v>
      </c>
      <c r="R168" s="23">
        <v>21976638</v>
      </c>
      <c r="S168" s="23">
        <v>41756001</v>
      </c>
      <c r="T168" s="23">
        <v>54543370</v>
      </c>
      <c r="U168" s="23">
        <v>28138146</v>
      </c>
      <c r="V168" s="23">
        <v>11204476</v>
      </c>
      <c r="W168" s="23">
        <v>72451245</v>
      </c>
      <c r="X168" s="23">
        <v>172653905</v>
      </c>
      <c r="Y168" s="23">
        <v>19433444</v>
      </c>
      <c r="Z168" s="23">
        <v>63744000</v>
      </c>
      <c r="AA168" s="23">
        <v>21768000</v>
      </c>
      <c r="AB168" s="23">
        <v>40764769</v>
      </c>
      <c r="AC168" s="23">
        <v>597254002</v>
      </c>
      <c r="AD168" s="23">
        <v>47380800</v>
      </c>
      <c r="AE168" s="23">
        <v>37051269</v>
      </c>
      <c r="AF168" s="23">
        <v>58191531</v>
      </c>
      <c r="AG168" s="23">
        <v>57549150</v>
      </c>
    </row>
    <row r="169" spans="1:33" ht="12.75" hidden="1">
      <c r="A169" s="57" t="s">
        <v>253</v>
      </c>
      <c r="B169" s="23">
        <v>45226884</v>
      </c>
      <c r="C169" s="23">
        <v>85702924</v>
      </c>
      <c r="D169" s="23">
        <v>110755314</v>
      </c>
      <c r="E169" s="23">
        <v>55664000</v>
      </c>
      <c r="F169" s="23">
        <v>18582824</v>
      </c>
      <c r="G169" s="23">
        <v>65563257</v>
      </c>
      <c r="H169" s="23">
        <v>15036000</v>
      </c>
      <c r="I169" s="23">
        <v>28353958</v>
      </c>
      <c r="J169" s="23">
        <v>18157192</v>
      </c>
      <c r="K169" s="23">
        <v>17461430</v>
      </c>
      <c r="L169" s="23">
        <v>34505777</v>
      </c>
      <c r="M169" s="23">
        <v>31664000</v>
      </c>
      <c r="N169" s="23">
        <v>39056525</v>
      </c>
      <c r="O169" s="23">
        <v>62979514</v>
      </c>
      <c r="P169" s="23">
        <v>15378405</v>
      </c>
      <c r="Q169" s="23">
        <v>17188800</v>
      </c>
      <c r="R169" s="23">
        <v>21324785</v>
      </c>
      <c r="S169" s="23">
        <v>39192000</v>
      </c>
      <c r="T169" s="23">
        <v>49141001</v>
      </c>
      <c r="U169" s="23">
        <v>25754357</v>
      </c>
      <c r="V169" s="23">
        <v>9430802</v>
      </c>
      <c r="W169" s="23">
        <v>74030140</v>
      </c>
      <c r="X169" s="23">
        <v>211756719</v>
      </c>
      <c r="Y169" s="23">
        <v>18873000</v>
      </c>
      <c r="Z169" s="23">
        <v>57707000</v>
      </c>
      <c r="AA169" s="23">
        <v>19681000</v>
      </c>
      <c r="AB169" s="23">
        <v>39339207</v>
      </c>
      <c r="AC169" s="23">
        <v>547623567</v>
      </c>
      <c r="AD169" s="23">
        <v>43093004</v>
      </c>
      <c r="AE169" s="23">
        <v>33857392</v>
      </c>
      <c r="AF169" s="23">
        <v>48290000</v>
      </c>
      <c r="AG169" s="23">
        <v>54387590</v>
      </c>
    </row>
    <row r="170" spans="1:33" ht="12.75" hidden="1">
      <c r="A170" s="57" t="s">
        <v>254</v>
      </c>
      <c r="B170" s="23">
        <v>632156</v>
      </c>
      <c r="C170" s="23">
        <v>1968000</v>
      </c>
      <c r="D170" s="23">
        <v>15271485</v>
      </c>
      <c r="E170" s="23">
        <v>0</v>
      </c>
      <c r="F170" s="23">
        <v>641242</v>
      </c>
      <c r="G170" s="23">
        <v>3321061</v>
      </c>
      <c r="H170" s="23">
        <v>402984</v>
      </c>
      <c r="I170" s="23">
        <v>547250</v>
      </c>
      <c r="J170" s="23">
        <v>152424</v>
      </c>
      <c r="K170" s="23">
        <v>830410</v>
      </c>
      <c r="L170" s="23">
        <v>203950</v>
      </c>
      <c r="M170" s="23">
        <v>2159000</v>
      </c>
      <c r="N170" s="23">
        <v>1050149</v>
      </c>
      <c r="O170" s="23">
        <v>2006243</v>
      </c>
      <c r="P170" s="23">
        <v>300000</v>
      </c>
      <c r="Q170" s="23">
        <v>472500</v>
      </c>
      <c r="R170" s="23">
        <v>1108859</v>
      </c>
      <c r="S170" s="23">
        <v>1747491</v>
      </c>
      <c r="T170" s="23">
        <v>2703006</v>
      </c>
      <c r="U170" s="23">
        <v>0</v>
      </c>
      <c r="V170" s="23">
        <v>0</v>
      </c>
      <c r="W170" s="23">
        <v>5000000</v>
      </c>
      <c r="X170" s="23">
        <v>9828896</v>
      </c>
      <c r="Y170" s="23">
        <v>103939</v>
      </c>
      <c r="Z170" s="23">
        <v>5895000</v>
      </c>
      <c r="AA170" s="23">
        <v>417000</v>
      </c>
      <c r="AB170" s="23">
        <v>0</v>
      </c>
      <c r="AC170" s="23">
        <v>17635159</v>
      </c>
      <c r="AD170" s="23">
        <v>1443600</v>
      </c>
      <c r="AE170" s="23">
        <v>1830000</v>
      </c>
      <c r="AF170" s="23">
        <v>2437344</v>
      </c>
      <c r="AG170" s="23">
        <v>78000</v>
      </c>
    </row>
    <row r="171" spans="1:33" ht="12.75" hidden="1">
      <c r="A171" s="57" t="s">
        <v>255</v>
      </c>
      <c r="B171" s="23">
        <v>5698795</v>
      </c>
      <c r="C171" s="23">
        <v>69418759</v>
      </c>
      <c r="D171" s="23">
        <v>111282692</v>
      </c>
      <c r="E171" s="23">
        <v>0</v>
      </c>
      <c r="F171" s="23">
        <v>10659000</v>
      </c>
      <c r="G171" s="23">
        <v>83873837</v>
      </c>
      <c r="H171" s="23">
        <v>11078000</v>
      </c>
      <c r="I171" s="23">
        <v>21068480</v>
      </c>
      <c r="J171" s="23">
        <v>7615000</v>
      </c>
      <c r="K171" s="23">
        <v>7317058</v>
      </c>
      <c r="L171" s="23">
        <v>0</v>
      </c>
      <c r="M171" s="23">
        <v>15019035</v>
      </c>
      <c r="N171" s="23">
        <v>20974464</v>
      </c>
      <c r="O171" s="23">
        <v>50656484</v>
      </c>
      <c r="P171" s="23">
        <v>9698001</v>
      </c>
      <c r="Q171" s="23">
        <v>6298600</v>
      </c>
      <c r="R171" s="23">
        <v>10281600</v>
      </c>
      <c r="S171" s="23">
        <v>15104300</v>
      </c>
      <c r="T171" s="23">
        <v>33500000</v>
      </c>
      <c r="U171" s="23">
        <v>0</v>
      </c>
      <c r="V171" s="23">
        <v>0</v>
      </c>
      <c r="W171" s="23">
        <v>49450000</v>
      </c>
      <c r="X171" s="23">
        <v>170000000</v>
      </c>
      <c r="Y171" s="23">
        <v>0</v>
      </c>
      <c r="Z171" s="23">
        <v>25350000</v>
      </c>
      <c r="AA171" s="23">
        <v>16991000</v>
      </c>
      <c r="AB171" s="23">
        <v>0</v>
      </c>
      <c r="AC171" s="23">
        <v>395000000</v>
      </c>
      <c r="AD171" s="23">
        <v>30950400</v>
      </c>
      <c r="AE171" s="23">
        <v>2426700</v>
      </c>
      <c r="AF171" s="23">
        <v>55079467</v>
      </c>
      <c r="AG171" s="23">
        <v>0</v>
      </c>
    </row>
    <row r="172" spans="1:33" ht="12.75" hidden="1">
      <c r="A172" s="57" t="s">
        <v>256</v>
      </c>
      <c r="B172" s="23">
        <v>6488441</v>
      </c>
      <c r="C172" s="23">
        <v>60765720</v>
      </c>
      <c r="D172" s="23">
        <v>99182435</v>
      </c>
      <c r="E172" s="23">
        <v>0</v>
      </c>
      <c r="F172" s="23">
        <v>9319476</v>
      </c>
      <c r="G172" s="23">
        <v>53840195</v>
      </c>
      <c r="H172" s="23">
        <v>9028000</v>
      </c>
      <c r="I172" s="23">
        <v>18950000</v>
      </c>
      <c r="J172" s="23">
        <v>6800000</v>
      </c>
      <c r="K172" s="23">
        <v>4489700</v>
      </c>
      <c r="L172" s="23">
        <v>0</v>
      </c>
      <c r="M172" s="23">
        <v>10119000</v>
      </c>
      <c r="N172" s="23">
        <v>18360000</v>
      </c>
      <c r="O172" s="23">
        <v>45229004</v>
      </c>
      <c r="P172" s="23">
        <v>8543845</v>
      </c>
      <c r="Q172" s="23">
        <v>5947700</v>
      </c>
      <c r="R172" s="23">
        <v>6510872</v>
      </c>
      <c r="S172" s="23">
        <v>12939000</v>
      </c>
      <c r="T172" s="23">
        <v>32542000</v>
      </c>
      <c r="U172" s="23">
        <v>0</v>
      </c>
      <c r="V172" s="23">
        <v>0</v>
      </c>
      <c r="W172" s="23">
        <v>43000000</v>
      </c>
      <c r="X172" s="23">
        <v>145340700</v>
      </c>
      <c r="Y172" s="23">
        <v>0</v>
      </c>
      <c r="Z172" s="23">
        <v>20800000</v>
      </c>
      <c r="AA172" s="23">
        <v>14868000</v>
      </c>
      <c r="AB172" s="23">
        <v>0</v>
      </c>
      <c r="AC172" s="23">
        <v>362000000</v>
      </c>
      <c r="AD172" s="23">
        <v>21000000</v>
      </c>
      <c r="AE172" s="23">
        <v>13564713</v>
      </c>
      <c r="AF172" s="23">
        <v>31562000</v>
      </c>
      <c r="AG172" s="23">
        <v>0</v>
      </c>
    </row>
    <row r="173" spans="1:33" ht="12.75" hidden="1">
      <c r="A173" s="57" t="s">
        <v>257</v>
      </c>
      <c r="B173" s="23">
        <v>5148170</v>
      </c>
      <c r="C173" s="23">
        <v>0</v>
      </c>
      <c r="D173" s="23">
        <v>12736390</v>
      </c>
      <c r="E173" s="23">
        <v>0</v>
      </c>
      <c r="F173" s="23">
        <v>1343961</v>
      </c>
      <c r="G173" s="23">
        <v>33154743</v>
      </c>
      <c r="H173" s="23">
        <v>320000</v>
      </c>
      <c r="I173" s="23">
        <v>66000</v>
      </c>
      <c r="J173" s="23">
        <v>0</v>
      </c>
      <c r="K173" s="23">
        <v>2583430</v>
      </c>
      <c r="L173" s="23">
        <v>0</v>
      </c>
      <c r="M173" s="23">
        <v>749000</v>
      </c>
      <c r="N173" s="23">
        <v>310000</v>
      </c>
      <c r="O173" s="23">
        <v>2438000</v>
      </c>
      <c r="P173" s="23">
        <v>0</v>
      </c>
      <c r="Q173" s="23">
        <v>1120600</v>
      </c>
      <c r="R173" s="23">
        <v>756646</v>
      </c>
      <c r="S173" s="23">
        <v>98800</v>
      </c>
      <c r="T173" s="23">
        <v>495000</v>
      </c>
      <c r="U173" s="23">
        <v>0</v>
      </c>
      <c r="V173" s="23">
        <v>0</v>
      </c>
      <c r="W173" s="23">
        <v>900000</v>
      </c>
      <c r="X173" s="23">
        <v>5163816</v>
      </c>
      <c r="Y173" s="23">
        <v>953000</v>
      </c>
      <c r="Z173" s="23">
        <v>16900000</v>
      </c>
      <c r="AA173" s="23">
        <v>0</v>
      </c>
      <c r="AB173" s="23">
        <v>0</v>
      </c>
      <c r="AC173" s="23">
        <v>66000000</v>
      </c>
      <c r="AD173" s="23">
        <v>8640000</v>
      </c>
      <c r="AE173" s="23">
        <v>500000</v>
      </c>
      <c r="AF173" s="23">
        <v>21158991</v>
      </c>
      <c r="AG173" s="23">
        <v>0</v>
      </c>
    </row>
    <row r="174" spans="1:33" ht="12.75" hidden="1">
      <c r="A174" s="57" t="s">
        <v>258</v>
      </c>
      <c r="B174" s="23">
        <v>4680154</v>
      </c>
      <c r="C174" s="23">
        <v>0</v>
      </c>
      <c r="D174" s="23">
        <v>12038176</v>
      </c>
      <c r="E174" s="23">
        <v>0</v>
      </c>
      <c r="F174" s="23">
        <v>1330575</v>
      </c>
      <c r="G174" s="23">
        <v>30992883</v>
      </c>
      <c r="H174" s="23">
        <v>158000</v>
      </c>
      <c r="I174" s="23">
        <v>6000</v>
      </c>
      <c r="J174" s="23">
        <v>0</v>
      </c>
      <c r="K174" s="23">
        <v>2437500</v>
      </c>
      <c r="L174" s="23">
        <v>0</v>
      </c>
      <c r="M174" s="23">
        <v>596000</v>
      </c>
      <c r="N174" s="23">
        <v>310000</v>
      </c>
      <c r="O174" s="23">
        <v>2300000</v>
      </c>
      <c r="P174" s="23">
        <v>0</v>
      </c>
      <c r="Q174" s="23">
        <v>1058200</v>
      </c>
      <c r="R174" s="23">
        <v>378323</v>
      </c>
      <c r="S174" s="23">
        <v>1250000</v>
      </c>
      <c r="T174" s="23">
        <v>0</v>
      </c>
      <c r="U174" s="23">
        <v>0</v>
      </c>
      <c r="V174" s="23">
        <v>0</v>
      </c>
      <c r="W174" s="23">
        <v>1300000</v>
      </c>
      <c r="X174" s="23">
        <v>4825996</v>
      </c>
      <c r="Y174" s="23">
        <v>899000</v>
      </c>
      <c r="Z174" s="23">
        <v>12000000</v>
      </c>
      <c r="AA174" s="23">
        <v>0</v>
      </c>
      <c r="AB174" s="23">
        <v>0</v>
      </c>
      <c r="AC174" s="23">
        <v>60000000</v>
      </c>
      <c r="AD174" s="23">
        <v>6000000</v>
      </c>
      <c r="AE174" s="23">
        <v>3175000</v>
      </c>
      <c r="AF174" s="23">
        <v>28565000</v>
      </c>
      <c r="AG174" s="23">
        <v>0</v>
      </c>
    </row>
    <row r="175" spans="1:33" ht="12.75" hidden="1">
      <c r="A175" s="57" t="s">
        <v>259</v>
      </c>
      <c r="B175" s="23">
        <v>8538238</v>
      </c>
      <c r="C175" s="23">
        <v>7115424</v>
      </c>
      <c r="D175" s="23">
        <v>3207908</v>
      </c>
      <c r="E175" s="23">
        <v>7024000</v>
      </c>
      <c r="F175" s="23">
        <v>2796275</v>
      </c>
      <c r="G175" s="23">
        <v>4844374</v>
      </c>
      <c r="H175" s="23">
        <v>2715000</v>
      </c>
      <c r="I175" s="23">
        <v>2771348</v>
      </c>
      <c r="J175" s="23">
        <v>2085000</v>
      </c>
      <c r="K175" s="23">
        <v>1858090</v>
      </c>
      <c r="L175" s="23">
        <v>2824584</v>
      </c>
      <c r="M175" s="23">
        <v>2675807</v>
      </c>
      <c r="N175" s="23">
        <v>3091745</v>
      </c>
      <c r="O175" s="23">
        <v>4579928</v>
      </c>
      <c r="P175" s="23">
        <v>2062366</v>
      </c>
      <c r="Q175" s="23">
        <v>2349600</v>
      </c>
      <c r="R175" s="23">
        <v>2807564</v>
      </c>
      <c r="S175" s="23">
        <v>2740281</v>
      </c>
      <c r="T175" s="23">
        <v>3161398</v>
      </c>
      <c r="U175" s="23">
        <v>3816000</v>
      </c>
      <c r="V175" s="23">
        <v>2219949</v>
      </c>
      <c r="W175" s="23">
        <v>4937000</v>
      </c>
      <c r="X175" s="23">
        <v>8539978</v>
      </c>
      <c r="Y175" s="23">
        <v>2305412</v>
      </c>
      <c r="Z175" s="23">
        <v>3071315</v>
      </c>
      <c r="AA175" s="23">
        <v>2086000</v>
      </c>
      <c r="AB175" s="23">
        <v>3575445</v>
      </c>
      <c r="AC175" s="23">
        <v>21365288</v>
      </c>
      <c r="AD175" s="23">
        <v>3109000</v>
      </c>
      <c r="AE175" s="23">
        <v>3783202</v>
      </c>
      <c r="AF175" s="23">
        <v>4649723</v>
      </c>
      <c r="AG175" s="23">
        <v>6336840</v>
      </c>
    </row>
    <row r="176" spans="1:33" ht="12.75" hidden="1">
      <c r="A176" s="57" t="s">
        <v>260</v>
      </c>
      <c r="B176" s="23">
        <v>10000000</v>
      </c>
      <c r="C176" s="23">
        <v>37639324</v>
      </c>
      <c r="D176" s="23">
        <v>58019350</v>
      </c>
      <c r="E176" s="23">
        <v>966000</v>
      </c>
      <c r="F176" s="23">
        <v>3895733</v>
      </c>
      <c r="G176" s="23">
        <v>38382377</v>
      </c>
      <c r="H176" s="23">
        <v>2865000</v>
      </c>
      <c r="I176" s="23">
        <v>4315256</v>
      </c>
      <c r="J176" s="23">
        <v>599000</v>
      </c>
      <c r="K176" s="23">
        <v>2688960</v>
      </c>
      <c r="L176" s="23">
        <v>1949978</v>
      </c>
      <c r="M176" s="23">
        <v>6115513</v>
      </c>
      <c r="N176" s="23">
        <v>23843783</v>
      </c>
      <c r="O176" s="23">
        <v>9248185</v>
      </c>
      <c r="P176" s="23">
        <v>4322911</v>
      </c>
      <c r="Q176" s="23">
        <v>2770000</v>
      </c>
      <c r="R176" s="23">
        <v>9586123</v>
      </c>
      <c r="S176" s="23">
        <v>11547000</v>
      </c>
      <c r="T176" s="23">
        <v>14306917</v>
      </c>
      <c r="U176" s="23">
        <v>2000000</v>
      </c>
      <c r="V176" s="23">
        <v>7823757</v>
      </c>
      <c r="W176" s="23">
        <v>0</v>
      </c>
      <c r="X176" s="23">
        <v>108519181</v>
      </c>
      <c r="Y176" s="23">
        <v>5136000</v>
      </c>
      <c r="Z176" s="23">
        <v>15227000</v>
      </c>
      <c r="AA176" s="23">
        <v>4229903</v>
      </c>
      <c r="AB176" s="23">
        <v>653218</v>
      </c>
      <c r="AC176" s="23">
        <v>53600000</v>
      </c>
      <c r="AD176" s="23">
        <v>529000</v>
      </c>
      <c r="AE176" s="23">
        <v>9720352</v>
      </c>
      <c r="AF176" s="23">
        <v>12293106</v>
      </c>
      <c r="AG176" s="23">
        <v>5615000</v>
      </c>
    </row>
    <row r="177" spans="1:33" ht="12.75" hidden="1">
      <c r="A177" s="57" t="s">
        <v>261</v>
      </c>
      <c r="B177" s="23">
        <v>20398254</v>
      </c>
      <c r="C177" s="23">
        <v>8084700</v>
      </c>
      <c r="D177" s="23">
        <v>25591014</v>
      </c>
      <c r="E177" s="23">
        <v>7708000</v>
      </c>
      <c r="F177" s="23">
        <v>24420</v>
      </c>
      <c r="G177" s="23">
        <v>2619614</v>
      </c>
      <c r="H177" s="23">
        <v>100000</v>
      </c>
      <c r="I177" s="23">
        <v>548049</v>
      </c>
      <c r="J177" s="23">
        <v>1950000</v>
      </c>
      <c r="K177" s="23">
        <v>5000</v>
      </c>
      <c r="L177" s="23">
        <v>44520973</v>
      </c>
      <c r="M177" s="23">
        <v>9000000</v>
      </c>
      <c r="N177" s="23">
        <v>0</v>
      </c>
      <c r="O177" s="23">
        <v>9629392</v>
      </c>
      <c r="P177" s="23">
        <v>515900</v>
      </c>
      <c r="Q177" s="23">
        <v>307110</v>
      </c>
      <c r="R177" s="23">
        <v>171067</v>
      </c>
      <c r="S177" s="23">
        <v>2139670</v>
      </c>
      <c r="T177" s="23">
        <v>1800000</v>
      </c>
      <c r="U177" s="23">
        <v>625000</v>
      </c>
      <c r="V177" s="23">
        <v>253000</v>
      </c>
      <c r="W177" s="23">
        <v>8605000</v>
      </c>
      <c r="X177" s="23">
        <v>12412847</v>
      </c>
      <c r="Y177" s="23">
        <v>0</v>
      </c>
      <c r="Z177" s="23">
        <v>0</v>
      </c>
      <c r="AA177" s="23">
        <v>3900000</v>
      </c>
      <c r="AB177" s="23">
        <v>135000</v>
      </c>
      <c r="AC177" s="23">
        <v>0</v>
      </c>
      <c r="AD177" s="23">
        <v>7392900</v>
      </c>
      <c r="AE177" s="23">
        <v>2610672</v>
      </c>
      <c r="AF177" s="23">
        <v>16443201</v>
      </c>
      <c r="AG177" s="23">
        <v>0</v>
      </c>
    </row>
    <row r="178" spans="1:33" ht="12.75" hidden="1">
      <c r="A178" s="57" t="s">
        <v>262</v>
      </c>
      <c r="B178" s="18">
        <v>0</v>
      </c>
      <c r="C178" s="18">
        <v>632325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616000</v>
      </c>
      <c r="K178" s="18">
        <v>480000</v>
      </c>
      <c r="L178" s="18">
        <v>0</v>
      </c>
      <c r="M178" s="18">
        <v>0</v>
      </c>
      <c r="N178" s="18">
        <v>0</v>
      </c>
      <c r="O178" s="18">
        <v>4500000</v>
      </c>
      <c r="P178" s="18">
        <v>1092953</v>
      </c>
      <c r="Q178" s="18">
        <v>0</v>
      </c>
      <c r="R178" s="18">
        <v>0</v>
      </c>
      <c r="S178" s="18">
        <v>0</v>
      </c>
      <c r="T178" s="18">
        <v>5600000</v>
      </c>
      <c r="U178" s="18">
        <v>0</v>
      </c>
      <c r="V178" s="18">
        <v>0</v>
      </c>
      <c r="W178" s="18">
        <v>0</v>
      </c>
      <c r="X178" s="18">
        <v>11600000</v>
      </c>
      <c r="Y178" s="18">
        <v>0</v>
      </c>
      <c r="Z178" s="18">
        <v>0</v>
      </c>
      <c r="AA178" s="18">
        <v>0</v>
      </c>
      <c r="AB178" s="18">
        <v>0</v>
      </c>
      <c r="AC178" s="18">
        <v>56942067</v>
      </c>
      <c r="AD178" s="18">
        <v>0</v>
      </c>
      <c r="AE178" s="18">
        <v>0</v>
      </c>
      <c r="AF178" s="18">
        <v>0</v>
      </c>
      <c r="AG178" s="18">
        <v>0</v>
      </c>
    </row>
    <row r="179" spans="1:33" ht="12.75" hidden="1">
      <c r="A179" s="57" t="s">
        <v>263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170</v>
      </c>
      <c r="K179" s="18">
        <v>740011</v>
      </c>
      <c r="L179" s="18">
        <v>0</v>
      </c>
      <c r="M179" s="18">
        <v>0</v>
      </c>
      <c r="N179" s="18">
        <v>0</v>
      </c>
      <c r="O179" s="18">
        <v>420000</v>
      </c>
      <c r="P179" s="18">
        <v>0</v>
      </c>
      <c r="Q179" s="18">
        <v>0</v>
      </c>
      <c r="R179" s="18">
        <v>0</v>
      </c>
      <c r="S179" s="18">
        <v>0</v>
      </c>
      <c r="T179" s="18">
        <v>48000</v>
      </c>
      <c r="U179" s="18">
        <v>0</v>
      </c>
      <c r="V179" s="18">
        <v>0</v>
      </c>
      <c r="W179" s="18">
        <v>0</v>
      </c>
      <c r="X179" s="18">
        <v>11466000</v>
      </c>
      <c r="Y179" s="18">
        <v>0</v>
      </c>
      <c r="Z179" s="18">
        <v>0</v>
      </c>
      <c r="AA179" s="18">
        <v>0</v>
      </c>
      <c r="AB179" s="18">
        <v>0</v>
      </c>
      <c r="AC179" s="18">
        <v>9166605</v>
      </c>
      <c r="AD179" s="18">
        <v>0</v>
      </c>
      <c r="AE179" s="18">
        <v>0</v>
      </c>
      <c r="AF179" s="18">
        <v>0</v>
      </c>
      <c r="AG179" s="18">
        <v>0</v>
      </c>
    </row>
    <row r="180" spans="1:33" ht="12.75" hidden="1">
      <c r="A180" s="57" t="s">
        <v>264</v>
      </c>
      <c r="B180" s="18">
        <v>784402</v>
      </c>
      <c r="C180" s="18">
        <v>2415736</v>
      </c>
      <c r="D180" s="18">
        <v>5439984</v>
      </c>
      <c r="E180" s="18">
        <v>400000</v>
      </c>
      <c r="F180" s="18">
        <v>704770</v>
      </c>
      <c r="G180" s="18">
        <v>1590000</v>
      </c>
      <c r="H180" s="18">
        <v>0</v>
      </c>
      <c r="I180" s="18">
        <v>505716</v>
      </c>
      <c r="J180" s="18">
        <v>305000</v>
      </c>
      <c r="K180" s="18">
        <v>10543</v>
      </c>
      <c r="L180" s="18">
        <v>12000</v>
      </c>
      <c r="M180" s="18">
        <v>513000</v>
      </c>
      <c r="N180" s="18">
        <v>800004</v>
      </c>
      <c r="O180" s="18">
        <v>4083995</v>
      </c>
      <c r="P180" s="18">
        <v>0</v>
      </c>
      <c r="Q180" s="18">
        <v>0</v>
      </c>
      <c r="R180" s="18">
        <v>710000</v>
      </c>
      <c r="S180" s="18">
        <v>300000</v>
      </c>
      <c r="T180" s="18">
        <v>900000</v>
      </c>
      <c r="U180" s="18">
        <v>629379</v>
      </c>
      <c r="V180" s="18">
        <v>275474</v>
      </c>
      <c r="W180" s="18">
        <v>0</v>
      </c>
      <c r="X180" s="18">
        <v>16429740</v>
      </c>
      <c r="Y180" s="18">
        <v>0</v>
      </c>
      <c r="Z180" s="18">
        <v>0</v>
      </c>
      <c r="AA180" s="18">
        <v>0</v>
      </c>
      <c r="AB180" s="18">
        <v>400000</v>
      </c>
      <c r="AC180" s="18">
        <v>10878446</v>
      </c>
      <c r="AD180" s="18">
        <v>0</v>
      </c>
      <c r="AE180" s="18">
        <v>0</v>
      </c>
      <c r="AF180" s="18">
        <v>0</v>
      </c>
      <c r="AG180" s="18">
        <v>1111454</v>
      </c>
    </row>
    <row r="181" spans="1:33" ht="12.75" hidden="1">
      <c r="A181" s="57" t="s">
        <v>265</v>
      </c>
      <c r="B181" s="18">
        <v>934402</v>
      </c>
      <c r="C181" s="18">
        <v>2343300</v>
      </c>
      <c r="D181" s="18">
        <v>5439988</v>
      </c>
      <c r="E181" s="18">
        <v>279000</v>
      </c>
      <c r="F181" s="18">
        <v>906708</v>
      </c>
      <c r="G181" s="18">
        <v>2155295</v>
      </c>
      <c r="H181" s="18">
        <v>71000</v>
      </c>
      <c r="I181" s="18">
        <v>1682225</v>
      </c>
      <c r="J181" s="18">
        <v>305000</v>
      </c>
      <c r="K181" s="18">
        <v>283000</v>
      </c>
      <c r="L181" s="18">
        <v>1559614</v>
      </c>
      <c r="M181" s="18">
        <v>1372867</v>
      </c>
      <c r="N181" s="18">
        <v>310000</v>
      </c>
      <c r="O181" s="18">
        <v>2555663</v>
      </c>
      <c r="P181" s="18">
        <v>831014</v>
      </c>
      <c r="Q181" s="18">
        <v>1573400</v>
      </c>
      <c r="R181" s="18">
        <v>684990</v>
      </c>
      <c r="S181" s="18">
        <v>791565</v>
      </c>
      <c r="T181" s="18">
        <v>467366</v>
      </c>
      <c r="U181" s="18">
        <v>1460000</v>
      </c>
      <c r="V181" s="18">
        <v>50670</v>
      </c>
      <c r="W181" s="18">
        <v>1820000</v>
      </c>
      <c r="X181" s="18">
        <v>13435725</v>
      </c>
      <c r="Y181" s="18">
        <v>616000</v>
      </c>
      <c r="Z181" s="18">
        <v>6848000</v>
      </c>
      <c r="AA181" s="18">
        <v>350000</v>
      </c>
      <c r="AB181" s="18">
        <v>134250</v>
      </c>
      <c r="AC181" s="18">
        <v>29790000</v>
      </c>
      <c r="AD181" s="18">
        <v>75100</v>
      </c>
      <c r="AE181" s="18">
        <v>100000</v>
      </c>
      <c r="AF181" s="18">
        <v>0</v>
      </c>
      <c r="AG181" s="18">
        <v>3054000</v>
      </c>
    </row>
    <row r="182" spans="1:33" ht="12.75" hidden="1">
      <c r="A182" s="57" t="s">
        <v>266</v>
      </c>
      <c r="B182" s="18">
        <v>4916064</v>
      </c>
      <c r="C182" s="18">
        <v>33374588</v>
      </c>
      <c r="D182" s="18">
        <v>28073000</v>
      </c>
      <c r="E182" s="18">
        <v>1285000</v>
      </c>
      <c r="F182" s="18">
        <v>15946350</v>
      </c>
      <c r="G182" s="18">
        <v>86212835</v>
      </c>
      <c r="H182" s="18">
        <v>40859000</v>
      </c>
      <c r="I182" s="18">
        <v>20273817</v>
      </c>
      <c r="J182" s="18">
        <v>7608000</v>
      </c>
      <c r="K182" s="18">
        <v>6617021</v>
      </c>
      <c r="L182" s="18">
        <v>727740</v>
      </c>
      <c r="M182" s="18">
        <v>21079000</v>
      </c>
      <c r="N182" s="18">
        <v>28697180</v>
      </c>
      <c r="O182" s="18">
        <v>30750493</v>
      </c>
      <c r="P182" s="18">
        <v>6079745</v>
      </c>
      <c r="Q182" s="18">
        <v>13001000</v>
      </c>
      <c r="R182" s="18">
        <v>4229364</v>
      </c>
      <c r="S182" s="18">
        <v>7477000</v>
      </c>
      <c r="T182" s="18">
        <v>47670986</v>
      </c>
      <c r="U182" s="18">
        <v>0</v>
      </c>
      <c r="V182" s="18">
        <v>5229647</v>
      </c>
      <c r="W182" s="18">
        <v>43591816</v>
      </c>
      <c r="X182" s="18">
        <v>49391615</v>
      </c>
      <c r="Y182" s="18">
        <v>27880445</v>
      </c>
      <c r="Z182" s="18">
        <v>32000000</v>
      </c>
      <c r="AA182" s="18">
        <v>59864000</v>
      </c>
      <c r="AB182" s="18">
        <v>74276</v>
      </c>
      <c r="AC182" s="18">
        <v>605337298</v>
      </c>
      <c r="AD182" s="18">
        <v>172106000</v>
      </c>
      <c r="AE182" s="18">
        <v>80876943</v>
      </c>
      <c r="AF182" s="18">
        <v>28421960</v>
      </c>
      <c r="AG182" s="18">
        <v>11578501</v>
      </c>
    </row>
    <row r="183" spans="1:33" ht="12.75" hidden="1">
      <c r="A183" s="57" t="s">
        <v>267</v>
      </c>
      <c r="B183" s="18">
        <v>26548785</v>
      </c>
      <c r="C183" s="18">
        <v>165577578</v>
      </c>
      <c r="D183" s="18">
        <v>621743216</v>
      </c>
      <c r="E183" s="18">
        <v>3001579</v>
      </c>
      <c r="F183" s="18">
        <v>39287084</v>
      </c>
      <c r="G183" s="18">
        <v>171408718</v>
      </c>
      <c r="H183" s="18">
        <v>22197000</v>
      </c>
      <c r="I183" s="18">
        <v>51815211</v>
      </c>
      <c r="J183" s="18">
        <v>25856000</v>
      </c>
      <c r="K183" s="18">
        <v>32033306</v>
      </c>
      <c r="L183" s="18">
        <v>3270000</v>
      </c>
      <c r="M183" s="18">
        <v>29014564</v>
      </c>
      <c r="N183" s="18">
        <v>70605378</v>
      </c>
      <c r="O183" s="18">
        <v>137853107</v>
      </c>
      <c r="P183" s="18">
        <v>25746969</v>
      </c>
      <c r="Q183" s="18">
        <v>20292100</v>
      </c>
      <c r="R183" s="18">
        <v>27108563</v>
      </c>
      <c r="S183" s="18">
        <v>53012500</v>
      </c>
      <c r="T183" s="18">
        <v>82858824</v>
      </c>
      <c r="U183" s="18">
        <v>205000</v>
      </c>
      <c r="V183" s="18">
        <v>7445489</v>
      </c>
      <c r="W183" s="18">
        <v>113209350</v>
      </c>
      <c r="X183" s="18">
        <v>444000854</v>
      </c>
      <c r="Y183" s="18">
        <v>12574914</v>
      </c>
      <c r="Z183" s="18">
        <v>131121000</v>
      </c>
      <c r="AA183" s="18">
        <v>50141945</v>
      </c>
      <c r="AB183" s="18">
        <v>435000</v>
      </c>
      <c r="AC183" s="18">
        <v>1528883175</v>
      </c>
      <c r="AD183" s="18">
        <v>97337300</v>
      </c>
      <c r="AE183" s="18">
        <v>50477244</v>
      </c>
      <c r="AF183" s="18">
        <v>156990868</v>
      </c>
      <c r="AG183" s="18">
        <v>6515350</v>
      </c>
    </row>
    <row r="184" spans="1:33" ht="12.75" hidden="1">
      <c r="A184" s="57" t="s">
        <v>268</v>
      </c>
      <c r="B184" s="18">
        <v>0</v>
      </c>
      <c r="C184" s="18">
        <v>0</v>
      </c>
      <c r="D184" s="18">
        <v>0</v>
      </c>
      <c r="E184" s="18">
        <v>0</v>
      </c>
      <c r="F184" s="18">
        <v>10812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8490</v>
      </c>
      <c r="Q184" s="18">
        <v>0</v>
      </c>
      <c r="R184" s="18">
        <v>0</v>
      </c>
      <c r="S184" s="18">
        <v>0</v>
      </c>
      <c r="T184" s="18">
        <v>22000000</v>
      </c>
      <c r="U184" s="18">
        <v>0</v>
      </c>
      <c r="V184" s="18">
        <v>0</v>
      </c>
      <c r="W184" s="18">
        <v>0</v>
      </c>
      <c r="X184" s="18">
        <v>6264</v>
      </c>
      <c r="Y184" s="18">
        <v>0</v>
      </c>
      <c r="Z184" s="18">
        <v>475000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</row>
    <row r="185" spans="1:33" ht="12.75" hidden="1">
      <c r="A185" s="57" t="s">
        <v>269</v>
      </c>
      <c r="B185" s="18">
        <v>0</v>
      </c>
      <c r="C185" s="18">
        <v>38000000</v>
      </c>
      <c r="D185" s="18">
        <v>75000000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</row>
    <row r="186" spans="1:33" ht="12.75" hidden="1">
      <c r="A186" s="57" t="s">
        <v>270</v>
      </c>
      <c r="B186" s="18">
        <v>1263512575</v>
      </c>
      <c r="C186" s="18">
        <v>1166649256</v>
      </c>
      <c r="D186" s="18">
        <v>1500348704</v>
      </c>
      <c r="E186" s="18">
        <v>84359000</v>
      </c>
      <c r="F186" s="18">
        <v>171132444</v>
      </c>
      <c r="G186" s="18">
        <v>570049467</v>
      </c>
      <c r="H186" s="18">
        <v>97768113</v>
      </c>
      <c r="I186" s="18">
        <v>153799707</v>
      </c>
      <c r="J186" s="18">
        <v>181565000</v>
      </c>
      <c r="K186" s="18">
        <v>105562186</v>
      </c>
      <c r="L186" s="18">
        <v>4912262</v>
      </c>
      <c r="M186" s="18">
        <v>184919000</v>
      </c>
      <c r="N186" s="18">
        <v>629006218</v>
      </c>
      <c r="O186" s="18">
        <v>953135794</v>
      </c>
      <c r="P186" s="18">
        <v>142533631</v>
      </c>
      <c r="Q186" s="18">
        <v>380302000</v>
      </c>
      <c r="R186" s="18">
        <v>203002247</v>
      </c>
      <c r="S186" s="18">
        <v>415687067</v>
      </c>
      <c r="T186" s="18">
        <v>371281481</v>
      </c>
      <c r="U186" s="18">
        <v>10091250</v>
      </c>
      <c r="V186" s="18">
        <v>320384162</v>
      </c>
      <c r="W186" s="18">
        <v>718084828</v>
      </c>
      <c r="X186" s="18">
        <v>1451773579</v>
      </c>
      <c r="Y186" s="18">
        <v>166444162</v>
      </c>
      <c r="Z186" s="18">
        <v>622440000</v>
      </c>
      <c r="AA186" s="18">
        <v>226878000</v>
      </c>
      <c r="AB186" s="18">
        <v>1193938</v>
      </c>
      <c r="AC186" s="18">
        <v>1784199720</v>
      </c>
      <c r="AD186" s="18">
        <v>723816687</v>
      </c>
      <c r="AE186" s="18">
        <v>403349901</v>
      </c>
      <c r="AF186" s="18">
        <v>516124121</v>
      </c>
      <c r="AG186" s="18">
        <v>74818851</v>
      </c>
    </row>
    <row r="187" spans="1:33" ht="12.75" hidden="1">
      <c r="A187" s="57" t="s">
        <v>271</v>
      </c>
      <c r="B187" s="18">
        <v>19921156</v>
      </c>
      <c r="C187" s="18">
        <v>41638761</v>
      </c>
      <c r="D187" s="18">
        <v>34166746</v>
      </c>
      <c r="E187" s="18">
        <v>9670000</v>
      </c>
      <c r="F187" s="18">
        <v>19387242</v>
      </c>
      <c r="G187" s="18">
        <v>115868752</v>
      </c>
      <c r="H187" s="18">
        <v>43110275</v>
      </c>
      <c r="I187" s="18">
        <v>21783588</v>
      </c>
      <c r="J187" s="18">
        <v>10412000</v>
      </c>
      <c r="K187" s="18">
        <v>9679041</v>
      </c>
      <c r="L187" s="18">
        <v>22758186</v>
      </c>
      <c r="M187" s="18">
        <v>21653000</v>
      </c>
      <c r="N187" s="18">
        <v>54737450</v>
      </c>
      <c r="O187" s="18">
        <v>109841511</v>
      </c>
      <c r="P187" s="18">
        <v>31320426</v>
      </c>
      <c r="Q187" s="18">
        <v>13481000</v>
      </c>
      <c r="R187" s="18">
        <v>18221120</v>
      </c>
      <c r="S187" s="18">
        <v>8807000</v>
      </c>
      <c r="T187" s="18">
        <v>49588154</v>
      </c>
      <c r="U187" s="18">
        <v>944078</v>
      </c>
      <c r="V187" s="18">
        <v>8792439</v>
      </c>
      <c r="W187" s="18">
        <v>43810694</v>
      </c>
      <c r="X187" s="18">
        <v>64881704</v>
      </c>
      <c r="Y187" s="18">
        <v>28540445</v>
      </c>
      <c r="Z187" s="18">
        <v>64000000</v>
      </c>
      <c r="AA187" s="18">
        <v>61014000</v>
      </c>
      <c r="AB187" s="18">
        <v>4189276</v>
      </c>
      <c r="AC187" s="18">
        <v>870616971</v>
      </c>
      <c r="AD187" s="18">
        <v>187714364</v>
      </c>
      <c r="AE187" s="18">
        <v>86926943</v>
      </c>
      <c r="AF187" s="18">
        <v>124112752</v>
      </c>
      <c r="AG187" s="18">
        <v>64942929</v>
      </c>
    </row>
    <row r="188" spans="1:33" ht="12.75" hidden="1">
      <c r="A188" s="57" t="s">
        <v>272</v>
      </c>
      <c r="B188" s="18">
        <v>14675375</v>
      </c>
      <c r="C188" s="18">
        <v>24436487</v>
      </c>
      <c r="D188" s="18">
        <v>26971283</v>
      </c>
      <c r="E188" s="18">
        <v>0</v>
      </c>
      <c r="F188" s="18">
        <v>13086307</v>
      </c>
      <c r="G188" s="18">
        <v>115567282</v>
      </c>
      <c r="H188" s="18">
        <v>38344884</v>
      </c>
      <c r="I188" s="18">
        <v>4514906</v>
      </c>
      <c r="J188" s="18">
        <v>10347000</v>
      </c>
      <c r="K188" s="18">
        <v>10686271</v>
      </c>
      <c r="L188" s="18">
        <v>7094520</v>
      </c>
      <c r="M188" s="18">
        <v>23908000</v>
      </c>
      <c r="N188" s="18">
        <v>800139</v>
      </c>
      <c r="O188" s="18">
        <v>14774223</v>
      </c>
      <c r="P188" s="18">
        <v>6884596</v>
      </c>
      <c r="Q188" s="18">
        <v>21265000</v>
      </c>
      <c r="R188" s="18">
        <v>26138951</v>
      </c>
      <c r="S188" s="18">
        <v>14997141</v>
      </c>
      <c r="T188" s="18">
        <v>17889353</v>
      </c>
      <c r="U188" s="18">
        <v>2808947</v>
      </c>
      <c r="V188" s="18">
        <v>5494664</v>
      </c>
      <c r="W188" s="18">
        <v>34328851</v>
      </c>
      <c r="X188" s="18">
        <v>88237310</v>
      </c>
      <c r="Y188" s="18">
        <v>8695143</v>
      </c>
      <c r="Z188" s="18">
        <v>19680000</v>
      </c>
      <c r="AA188" s="18">
        <v>14115000</v>
      </c>
      <c r="AB188" s="18">
        <v>4456078</v>
      </c>
      <c r="AC188" s="18">
        <v>238481648</v>
      </c>
      <c r="AD188" s="18">
        <v>24918216</v>
      </c>
      <c r="AE188" s="18">
        <v>49756000</v>
      </c>
      <c r="AF188" s="18">
        <v>17832877</v>
      </c>
      <c r="AG188" s="18">
        <v>16694000</v>
      </c>
    </row>
    <row r="189" spans="1:33" ht="12.75" hidden="1">
      <c r="A189" s="57" t="s">
        <v>273</v>
      </c>
      <c r="B189" s="18">
        <v>13430092</v>
      </c>
      <c r="C189" s="18">
        <v>5493401</v>
      </c>
      <c r="D189" s="18">
        <v>5443746</v>
      </c>
      <c r="E189" s="18">
        <v>8385000</v>
      </c>
      <c r="F189" s="18">
        <v>3460760</v>
      </c>
      <c r="G189" s="18">
        <v>28913000</v>
      </c>
      <c r="H189" s="18">
        <v>2194526</v>
      </c>
      <c r="I189" s="18">
        <v>1453530</v>
      </c>
      <c r="J189" s="18">
        <v>2780000</v>
      </c>
      <c r="K189" s="18">
        <v>1767253</v>
      </c>
      <c r="L189" s="18">
        <v>22030446</v>
      </c>
      <c r="M189" s="18">
        <v>564000</v>
      </c>
      <c r="N189" s="18">
        <v>26040270</v>
      </c>
      <c r="O189" s="18">
        <v>12197371</v>
      </c>
      <c r="P189" s="18">
        <v>25282302</v>
      </c>
      <c r="Q189" s="18">
        <v>480000</v>
      </c>
      <c r="R189" s="18">
        <v>13941608</v>
      </c>
      <c r="S189" s="18">
        <v>1000000</v>
      </c>
      <c r="T189" s="18">
        <v>1361454</v>
      </c>
      <c r="U189" s="18">
        <v>944078</v>
      </c>
      <c r="V189" s="18">
        <v>2829192</v>
      </c>
      <c r="W189" s="18">
        <v>3656878</v>
      </c>
      <c r="X189" s="18">
        <v>9000000</v>
      </c>
      <c r="Y189" s="18">
        <v>660000</v>
      </c>
      <c r="Z189" s="18">
        <v>32000000</v>
      </c>
      <c r="AA189" s="18">
        <v>500000</v>
      </c>
      <c r="AB189" s="18">
        <v>4180000</v>
      </c>
      <c r="AC189" s="18">
        <v>240000000</v>
      </c>
      <c r="AD189" s="18">
        <v>12145800</v>
      </c>
      <c r="AE189" s="18">
        <v>5550000</v>
      </c>
      <c r="AF189" s="18">
        <v>95690792</v>
      </c>
      <c r="AG189" s="18">
        <v>61742929</v>
      </c>
    </row>
    <row r="190" spans="1:33" ht="12.75" hidden="1">
      <c r="A190" s="57" t="s">
        <v>274</v>
      </c>
      <c r="B190" s="18">
        <v>4916064</v>
      </c>
      <c r="C190" s="18">
        <v>33133956</v>
      </c>
      <c r="D190" s="18">
        <v>28073000</v>
      </c>
      <c r="E190" s="18">
        <v>1285000</v>
      </c>
      <c r="F190" s="18">
        <v>15762644</v>
      </c>
      <c r="G190" s="18">
        <v>85741015</v>
      </c>
      <c r="H190" s="18">
        <v>40859000</v>
      </c>
      <c r="I190" s="18">
        <v>20273817</v>
      </c>
      <c r="J190" s="18">
        <v>7608000</v>
      </c>
      <c r="K190" s="18">
        <v>6617021</v>
      </c>
      <c r="L190" s="18">
        <v>727740</v>
      </c>
      <c r="M190" s="18">
        <v>21079000</v>
      </c>
      <c r="N190" s="18">
        <v>28697180</v>
      </c>
      <c r="O190" s="18">
        <v>30750493</v>
      </c>
      <c r="P190" s="18">
        <v>6038124</v>
      </c>
      <c r="Q190" s="18">
        <v>13001000</v>
      </c>
      <c r="R190" s="18">
        <v>4229364</v>
      </c>
      <c r="S190" s="18">
        <v>7407000</v>
      </c>
      <c r="T190" s="18">
        <v>47670986</v>
      </c>
      <c r="U190" s="18">
        <v>0</v>
      </c>
      <c r="V190" s="18">
        <v>5229647</v>
      </c>
      <c r="W190" s="18">
        <v>38721816</v>
      </c>
      <c r="X190" s="18">
        <v>49381704</v>
      </c>
      <c r="Y190" s="18">
        <v>27880445</v>
      </c>
      <c r="Z190" s="18">
        <v>32000000</v>
      </c>
      <c r="AA190" s="18">
        <v>59864000</v>
      </c>
      <c r="AB190" s="18">
        <v>9276</v>
      </c>
      <c r="AC190" s="18">
        <v>605337298</v>
      </c>
      <c r="AD190" s="18">
        <v>172106000</v>
      </c>
      <c r="AE190" s="18">
        <v>80876943</v>
      </c>
      <c r="AF190" s="18">
        <v>28421960</v>
      </c>
      <c r="AG190" s="18">
        <v>2900000</v>
      </c>
    </row>
    <row r="191" spans="1:33" ht="12.75" hidden="1">
      <c r="A191" s="57" t="s">
        <v>275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5045900</v>
      </c>
      <c r="P191" s="18">
        <v>0</v>
      </c>
      <c r="Q191" s="18">
        <v>0</v>
      </c>
      <c r="R191" s="18">
        <v>0</v>
      </c>
      <c r="S191" s="18">
        <v>0</v>
      </c>
      <c r="T191" s="18">
        <v>4500000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10500000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</row>
    <row r="192" spans="1:33" ht="12.75" hidden="1">
      <c r="A192" s="57" t="s">
        <v>276</v>
      </c>
      <c r="B192" s="18">
        <v>22441169</v>
      </c>
      <c r="C192" s="18">
        <v>118670887</v>
      </c>
      <c r="D192" s="18">
        <v>589503048</v>
      </c>
      <c r="E192" s="18">
        <v>0</v>
      </c>
      <c r="F192" s="18">
        <v>25182181</v>
      </c>
      <c r="G192" s="18">
        <v>159371794</v>
      </c>
      <c r="H192" s="18">
        <v>20618548</v>
      </c>
      <c r="I192" s="18">
        <v>42329604</v>
      </c>
      <c r="J192" s="18">
        <v>24196000</v>
      </c>
      <c r="K192" s="18">
        <v>18696000</v>
      </c>
      <c r="L192" s="18">
        <v>0</v>
      </c>
      <c r="M192" s="18">
        <v>18006000</v>
      </c>
      <c r="N192" s="18">
        <v>58391365</v>
      </c>
      <c r="O192" s="18">
        <v>125058373</v>
      </c>
      <c r="P192" s="18">
        <v>21763872</v>
      </c>
      <c r="Q192" s="18">
        <v>10474000</v>
      </c>
      <c r="R192" s="18">
        <v>18740526</v>
      </c>
      <c r="S192" s="18">
        <v>36325000</v>
      </c>
      <c r="T192" s="18">
        <v>69268235</v>
      </c>
      <c r="U192" s="18">
        <v>0</v>
      </c>
      <c r="V192" s="18">
        <v>1492764</v>
      </c>
      <c r="W192" s="18">
        <v>105106349</v>
      </c>
      <c r="X192" s="18">
        <v>431469600</v>
      </c>
      <c r="Y192" s="18">
        <v>7757954</v>
      </c>
      <c r="Z192" s="18">
        <v>130381000</v>
      </c>
      <c r="AA192" s="18">
        <v>49572445</v>
      </c>
      <c r="AB192" s="18">
        <v>0</v>
      </c>
      <c r="AC192" s="18">
        <v>1281636013</v>
      </c>
      <c r="AD192" s="18">
        <v>46242605</v>
      </c>
      <c r="AE192" s="18">
        <v>27500720</v>
      </c>
      <c r="AF192" s="18">
        <v>104675985</v>
      </c>
      <c r="AG192" s="18">
        <v>0</v>
      </c>
    </row>
    <row r="193" spans="1:33" ht="12.75" hidden="1">
      <c r="A193" s="57" t="s">
        <v>277</v>
      </c>
      <c r="B193" s="18">
        <v>40000</v>
      </c>
      <c r="C193" s="18">
        <v>5202220</v>
      </c>
      <c r="D193" s="18">
        <v>528996</v>
      </c>
      <c r="E193" s="18">
        <v>2917000</v>
      </c>
      <c r="F193" s="18">
        <v>1908180</v>
      </c>
      <c r="G193" s="18">
        <v>2682837</v>
      </c>
      <c r="H193" s="18">
        <v>1304750</v>
      </c>
      <c r="I193" s="18">
        <v>962808</v>
      </c>
      <c r="J193" s="18">
        <v>1163000</v>
      </c>
      <c r="K193" s="18">
        <v>687000</v>
      </c>
      <c r="L193" s="18">
        <v>2430000</v>
      </c>
      <c r="M193" s="18">
        <v>1952000</v>
      </c>
      <c r="N193" s="18">
        <v>2228439</v>
      </c>
      <c r="O193" s="18">
        <v>715200</v>
      </c>
      <c r="P193" s="18">
        <v>1170600</v>
      </c>
      <c r="Q193" s="18">
        <v>371000</v>
      </c>
      <c r="R193" s="18">
        <v>1084595</v>
      </c>
      <c r="S193" s="18">
        <v>1904000</v>
      </c>
      <c r="T193" s="18">
        <v>1249010</v>
      </c>
      <c r="U193" s="18">
        <v>204996</v>
      </c>
      <c r="V193" s="18">
        <v>599996</v>
      </c>
      <c r="W193" s="18">
        <v>7920000</v>
      </c>
      <c r="X193" s="18">
        <v>3000000</v>
      </c>
      <c r="Y193" s="18">
        <v>220000</v>
      </c>
      <c r="Z193" s="18">
        <v>510000</v>
      </c>
      <c r="AA193" s="18">
        <v>309500</v>
      </c>
      <c r="AB193" s="18">
        <v>350000</v>
      </c>
      <c r="AC193" s="18">
        <v>25999996</v>
      </c>
      <c r="AD193" s="18">
        <v>4615525</v>
      </c>
      <c r="AE193" s="18">
        <v>7985004</v>
      </c>
      <c r="AF193" s="18">
        <v>1438945</v>
      </c>
      <c r="AG193" s="18">
        <v>5443356</v>
      </c>
    </row>
  </sheetData>
  <sheetProtection password="F954" sheet="1" objects="1" scenarios="1"/>
  <mergeCells count="1">
    <mergeCell ref="A1:AG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93"/>
  <sheetViews>
    <sheetView showGridLines="0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1" bestFit="1" customWidth="1"/>
    <col min="2" max="71" width="9.7109375" style="1" customWidth="1"/>
    <col min="72" max="16384" width="9.140625" style="1" customWidth="1"/>
  </cols>
  <sheetData>
    <row r="1" spans="1:24" s="59" customFormat="1" ht="15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.75">
      <c r="A2" s="65"/>
      <c r="B2" s="60" t="s">
        <v>669</v>
      </c>
      <c r="C2" s="60" t="s">
        <v>670</v>
      </c>
      <c r="D2" s="60" t="s">
        <v>671</v>
      </c>
      <c r="E2" s="60" t="s">
        <v>672</v>
      </c>
      <c r="F2" s="60" t="s">
        <v>673</v>
      </c>
      <c r="G2" s="60" t="s">
        <v>674</v>
      </c>
      <c r="H2" s="60" t="s">
        <v>675</v>
      </c>
      <c r="I2" s="60" t="s">
        <v>676</v>
      </c>
      <c r="J2" s="60" t="s">
        <v>677</v>
      </c>
      <c r="K2" s="60" t="s">
        <v>678</v>
      </c>
      <c r="L2" s="60" t="s">
        <v>679</v>
      </c>
      <c r="M2" s="60" t="s">
        <v>680</v>
      </c>
      <c r="N2" s="60" t="s">
        <v>681</v>
      </c>
      <c r="O2" s="60" t="s">
        <v>682</v>
      </c>
      <c r="P2" s="60" t="s">
        <v>683</v>
      </c>
      <c r="Q2" s="60" t="s">
        <v>684</v>
      </c>
      <c r="R2" s="60" t="s">
        <v>685</v>
      </c>
      <c r="S2" s="60" t="s">
        <v>686</v>
      </c>
      <c r="T2" s="60" t="s">
        <v>687</v>
      </c>
      <c r="U2" s="60" t="s">
        <v>688</v>
      </c>
      <c r="V2" s="60" t="s">
        <v>689</v>
      </c>
      <c r="W2" s="60" t="s">
        <v>690</v>
      </c>
      <c r="X2" s="60" t="s">
        <v>691</v>
      </c>
    </row>
    <row r="3" spans="1:24" ht="12.75">
      <c r="A3" s="66"/>
      <c r="B3" s="2" t="s">
        <v>692</v>
      </c>
      <c r="C3" s="2" t="s">
        <v>693</v>
      </c>
      <c r="D3" s="2" t="s">
        <v>694</v>
      </c>
      <c r="E3" s="2" t="s">
        <v>695</v>
      </c>
      <c r="F3" s="2" t="s">
        <v>696</v>
      </c>
      <c r="G3" s="2" t="s">
        <v>697</v>
      </c>
      <c r="H3" s="2" t="s">
        <v>698</v>
      </c>
      <c r="I3" s="2" t="s">
        <v>699</v>
      </c>
      <c r="J3" s="2" t="s">
        <v>700</v>
      </c>
      <c r="K3" s="2" t="s">
        <v>701</v>
      </c>
      <c r="L3" s="2" t="s">
        <v>702</v>
      </c>
      <c r="M3" s="2" t="s">
        <v>703</v>
      </c>
      <c r="N3" s="2" t="s">
        <v>306</v>
      </c>
      <c r="O3" s="2" t="s">
        <v>704</v>
      </c>
      <c r="P3" s="2" t="s">
        <v>474</v>
      </c>
      <c r="Q3" s="2" t="s">
        <v>705</v>
      </c>
      <c r="R3" s="2" t="s">
        <v>706</v>
      </c>
      <c r="S3" s="2" t="s">
        <v>707</v>
      </c>
      <c r="T3" s="2" t="s">
        <v>708</v>
      </c>
      <c r="U3" s="2" t="s">
        <v>709</v>
      </c>
      <c r="V3" s="2" t="s">
        <v>342</v>
      </c>
      <c r="W3" s="2" t="s">
        <v>710</v>
      </c>
      <c r="X3" s="2" t="s">
        <v>711</v>
      </c>
    </row>
    <row r="4" spans="1:24" ht="25.5">
      <c r="A4" s="67" t="s">
        <v>110</v>
      </c>
      <c r="B4" s="2" t="s">
        <v>93</v>
      </c>
      <c r="C4" s="2" t="s">
        <v>99</v>
      </c>
      <c r="D4" s="2" t="s">
        <v>99</v>
      </c>
      <c r="E4" s="2" t="s">
        <v>93</v>
      </c>
      <c r="F4" s="2" t="s">
        <v>712</v>
      </c>
      <c r="G4" s="2" t="s">
        <v>713</v>
      </c>
      <c r="H4" s="2" t="s">
        <v>93</v>
      </c>
      <c r="I4" s="2" t="s">
        <v>93</v>
      </c>
      <c r="J4" s="2" t="s">
        <v>93</v>
      </c>
      <c r="K4" s="2" t="s">
        <v>93</v>
      </c>
      <c r="L4" s="2" t="s">
        <v>714</v>
      </c>
      <c r="M4" s="2" t="s">
        <v>715</v>
      </c>
      <c r="N4" s="2" t="s">
        <v>716</v>
      </c>
      <c r="O4" s="2" t="s">
        <v>95</v>
      </c>
      <c r="P4" s="2" t="s">
        <v>717</v>
      </c>
      <c r="Q4" s="2" t="s">
        <v>93</v>
      </c>
      <c r="R4" s="2" t="s">
        <v>93</v>
      </c>
      <c r="S4" s="2" t="s">
        <v>718</v>
      </c>
      <c r="T4" s="2" t="s">
        <v>95</v>
      </c>
      <c r="U4" s="2" t="s">
        <v>99</v>
      </c>
      <c r="V4" s="2" t="s">
        <v>719</v>
      </c>
      <c r="W4" s="2" t="s">
        <v>720</v>
      </c>
      <c r="X4" s="2" t="s">
        <v>721</v>
      </c>
    </row>
    <row r="5" spans="1:24" ht="12.75">
      <c r="A5" s="68" t="s">
        <v>111</v>
      </c>
      <c r="B5" s="4">
        <v>355957322</v>
      </c>
      <c r="C5" s="4">
        <v>1512326000</v>
      </c>
      <c r="D5" s="4">
        <v>3575490049</v>
      </c>
      <c r="E5" s="4">
        <v>143873000</v>
      </c>
      <c r="F5" s="4">
        <v>592670191</v>
      </c>
      <c r="G5" s="4">
        <v>300128000</v>
      </c>
      <c r="H5" s="4">
        <v>118737248</v>
      </c>
      <c r="I5" s="4">
        <v>173237853</v>
      </c>
      <c r="J5" s="4">
        <v>522557391</v>
      </c>
      <c r="K5" s="4">
        <v>375744550</v>
      </c>
      <c r="L5" s="4">
        <v>282121835</v>
      </c>
      <c r="M5" s="4">
        <v>519626155</v>
      </c>
      <c r="N5" s="4">
        <v>346208437</v>
      </c>
      <c r="O5" s="4">
        <v>138420352</v>
      </c>
      <c r="P5" s="4">
        <v>210651923</v>
      </c>
      <c r="Q5" s="4">
        <v>241285915</v>
      </c>
      <c r="R5" s="4">
        <v>122736321</v>
      </c>
      <c r="S5" s="4">
        <v>315838000</v>
      </c>
      <c r="T5" s="4">
        <v>151507680</v>
      </c>
      <c r="U5" s="4">
        <v>1085208711</v>
      </c>
      <c r="V5" s="4">
        <v>2380228180</v>
      </c>
      <c r="W5" s="4">
        <v>360484516</v>
      </c>
      <c r="X5" s="4">
        <v>181567600</v>
      </c>
    </row>
    <row r="6" spans="1:24" ht="12.75">
      <c r="A6" s="67" t="s">
        <v>112</v>
      </c>
      <c r="B6" s="6">
        <v>340408000</v>
      </c>
      <c r="C6" s="6">
        <v>1512169000</v>
      </c>
      <c r="D6" s="6">
        <v>3567710570</v>
      </c>
      <c r="E6" s="6">
        <v>131130758</v>
      </c>
      <c r="F6" s="6">
        <v>686972709</v>
      </c>
      <c r="G6" s="6">
        <v>257142637</v>
      </c>
      <c r="H6" s="6">
        <v>105477586</v>
      </c>
      <c r="I6" s="6">
        <v>172492088</v>
      </c>
      <c r="J6" s="6">
        <v>586900543</v>
      </c>
      <c r="K6" s="6">
        <v>371877000</v>
      </c>
      <c r="L6" s="6">
        <v>256505811</v>
      </c>
      <c r="M6" s="6">
        <v>463866533</v>
      </c>
      <c r="N6" s="6">
        <v>403418129</v>
      </c>
      <c r="O6" s="6">
        <v>138627368</v>
      </c>
      <c r="P6" s="6">
        <v>182725646</v>
      </c>
      <c r="Q6" s="6">
        <v>260095315</v>
      </c>
      <c r="R6" s="6">
        <v>116600167</v>
      </c>
      <c r="S6" s="6">
        <v>613236000</v>
      </c>
      <c r="T6" s="6">
        <v>146170466</v>
      </c>
      <c r="U6" s="6">
        <v>1185132120</v>
      </c>
      <c r="V6" s="6">
        <v>2743375472</v>
      </c>
      <c r="W6" s="6">
        <v>343343441</v>
      </c>
      <c r="X6" s="6">
        <v>319305716</v>
      </c>
    </row>
    <row r="7" spans="1:24" ht="12.75">
      <c r="A7" s="67" t="s">
        <v>113</v>
      </c>
      <c r="B7" s="6">
        <f>+B5-B6</f>
        <v>15549322</v>
      </c>
      <c r="C7" s="6">
        <f aca="true" t="shared" si="0" ref="C7:X7">+C5-C6</f>
        <v>157000</v>
      </c>
      <c r="D7" s="6">
        <f t="shared" si="0"/>
        <v>7779479</v>
      </c>
      <c r="E7" s="6">
        <f t="shared" si="0"/>
        <v>12742242</v>
      </c>
      <c r="F7" s="6">
        <f t="shared" si="0"/>
        <v>-94302518</v>
      </c>
      <c r="G7" s="6">
        <f t="shared" si="0"/>
        <v>42985363</v>
      </c>
      <c r="H7" s="6">
        <f t="shared" si="0"/>
        <v>13259662</v>
      </c>
      <c r="I7" s="6">
        <f t="shared" si="0"/>
        <v>745765</v>
      </c>
      <c r="J7" s="6">
        <f t="shared" si="0"/>
        <v>-64343152</v>
      </c>
      <c r="K7" s="6">
        <f t="shared" si="0"/>
        <v>3867550</v>
      </c>
      <c r="L7" s="6">
        <f t="shared" si="0"/>
        <v>25616024</v>
      </c>
      <c r="M7" s="6">
        <f t="shared" si="0"/>
        <v>55759622</v>
      </c>
      <c r="N7" s="6">
        <f t="shared" si="0"/>
        <v>-57209692</v>
      </c>
      <c r="O7" s="6">
        <f t="shared" si="0"/>
        <v>-207016</v>
      </c>
      <c r="P7" s="6">
        <f t="shared" si="0"/>
        <v>27926277</v>
      </c>
      <c r="Q7" s="6">
        <f t="shared" si="0"/>
        <v>-18809400</v>
      </c>
      <c r="R7" s="6">
        <f t="shared" si="0"/>
        <v>6136154</v>
      </c>
      <c r="S7" s="6">
        <f t="shared" si="0"/>
        <v>-297398000</v>
      </c>
      <c r="T7" s="6">
        <f t="shared" si="0"/>
        <v>5337214</v>
      </c>
      <c r="U7" s="6">
        <f t="shared" si="0"/>
        <v>-99923409</v>
      </c>
      <c r="V7" s="6">
        <f t="shared" si="0"/>
        <v>-363147292</v>
      </c>
      <c r="W7" s="6">
        <f t="shared" si="0"/>
        <v>17141075</v>
      </c>
      <c r="X7" s="6">
        <f t="shared" si="0"/>
        <v>-137738116</v>
      </c>
    </row>
    <row r="8" spans="1:24" ht="12.75">
      <c r="A8" s="67" t="s">
        <v>114</v>
      </c>
      <c r="B8" s="6">
        <v>21217411</v>
      </c>
      <c r="C8" s="6">
        <v>224641842</v>
      </c>
      <c r="D8" s="6">
        <v>691663333</v>
      </c>
      <c r="E8" s="6">
        <v>5839048</v>
      </c>
      <c r="F8" s="6">
        <v>170212587</v>
      </c>
      <c r="G8" s="6">
        <v>4704571</v>
      </c>
      <c r="H8" s="6">
        <v>39232578</v>
      </c>
      <c r="I8" s="6">
        <v>5202115</v>
      </c>
      <c r="J8" s="6">
        <v>12585701</v>
      </c>
      <c r="K8" s="6">
        <v>-19905703</v>
      </c>
      <c r="L8" s="6">
        <v>75691179</v>
      </c>
      <c r="M8" s="6">
        <v>0</v>
      </c>
      <c r="N8" s="6">
        <v>3956958</v>
      </c>
      <c r="O8" s="6">
        <v>1113068</v>
      </c>
      <c r="P8" s="6">
        <v>54514934</v>
      </c>
      <c r="Q8" s="6">
        <v>-11162033</v>
      </c>
      <c r="R8" s="6">
        <v>56085198</v>
      </c>
      <c r="S8" s="6">
        <v>15192000</v>
      </c>
      <c r="T8" s="6">
        <v>-549670</v>
      </c>
      <c r="U8" s="6">
        <v>62447155</v>
      </c>
      <c r="V8" s="6">
        <v>100001000</v>
      </c>
      <c r="W8" s="6">
        <v>-9341218</v>
      </c>
      <c r="X8" s="6">
        <v>3401980</v>
      </c>
    </row>
    <row r="9" spans="1:24" ht="12.75">
      <c r="A9" s="67" t="s">
        <v>115</v>
      </c>
      <c r="B9" s="6">
        <v>543940</v>
      </c>
      <c r="C9" s="6">
        <v>135255980</v>
      </c>
      <c r="D9" s="6">
        <v>149489309</v>
      </c>
      <c r="E9" s="6">
        <v>3314048</v>
      </c>
      <c r="F9" s="6">
        <v>9978000</v>
      </c>
      <c r="G9" s="6">
        <v>2115297</v>
      </c>
      <c r="H9" s="6">
        <v>11649950</v>
      </c>
      <c r="I9" s="6">
        <v>11365104</v>
      </c>
      <c r="J9" s="6">
        <v>13238142</v>
      </c>
      <c r="K9" s="6">
        <v>-23905703</v>
      </c>
      <c r="L9" s="6">
        <v>35329732</v>
      </c>
      <c r="M9" s="6">
        <v>-15354694</v>
      </c>
      <c r="N9" s="6">
        <v>2626160</v>
      </c>
      <c r="O9" s="6">
        <v>-3962932</v>
      </c>
      <c r="P9" s="6">
        <v>8087934</v>
      </c>
      <c r="Q9" s="6">
        <v>-11162033</v>
      </c>
      <c r="R9" s="6">
        <v>29988971</v>
      </c>
      <c r="S9" s="6">
        <v>-42799000</v>
      </c>
      <c r="T9" s="6">
        <v>-1549670</v>
      </c>
      <c r="U9" s="6">
        <v>-314152940</v>
      </c>
      <c r="V9" s="6">
        <v>10001000</v>
      </c>
      <c r="W9" s="6">
        <v>-4042218</v>
      </c>
      <c r="X9" s="6">
        <v>-135831340</v>
      </c>
    </row>
    <row r="10" spans="1:24" ht="12.75">
      <c r="A10" s="67" t="s">
        <v>116</v>
      </c>
      <c r="B10" s="6">
        <f>IF((B142+B143)=0,0,(B144-(B149-(((B146+B147+B148)*(B141/(B142+B143)))-B145))))</f>
        <v>30502426.655827403</v>
      </c>
      <c r="C10" s="6">
        <f aca="true" t="shared" si="1" ref="C10:X10">IF((C142+C143)=0,0,(C144-(C149-(((C146+C147+C148)*(C141/(C142+C143)))-C145))))</f>
        <v>5433080.018782318</v>
      </c>
      <c r="D10" s="6">
        <f t="shared" si="1"/>
        <v>52579205.50534296</v>
      </c>
      <c r="E10" s="6">
        <f t="shared" si="1"/>
        <v>28109560.77360346</v>
      </c>
      <c r="F10" s="6">
        <f t="shared" si="1"/>
        <v>147161312.09724718</v>
      </c>
      <c r="G10" s="6">
        <f t="shared" si="1"/>
        <v>19728694</v>
      </c>
      <c r="H10" s="6">
        <f t="shared" si="1"/>
        <v>26963137.49979342</v>
      </c>
      <c r="I10" s="6">
        <f t="shared" si="1"/>
        <v>2765347.2211425267</v>
      </c>
      <c r="J10" s="6">
        <f t="shared" si="1"/>
        <v>-10630352.315521091</v>
      </c>
      <c r="K10" s="6">
        <f t="shared" si="1"/>
        <v>37285115.21258494</v>
      </c>
      <c r="L10" s="6">
        <f t="shared" si="1"/>
        <v>91446642.1268918</v>
      </c>
      <c r="M10" s="6">
        <f t="shared" si="1"/>
        <v>-432987409</v>
      </c>
      <c r="N10" s="6">
        <f t="shared" si="1"/>
        <v>-30044645.94280739</v>
      </c>
      <c r="O10" s="6">
        <f t="shared" si="1"/>
        <v>-17699414.60066272</v>
      </c>
      <c r="P10" s="6">
        <f t="shared" si="1"/>
        <v>65615388.27187858</v>
      </c>
      <c r="Q10" s="6">
        <f t="shared" si="1"/>
        <v>-86651748.97564094</v>
      </c>
      <c r="R10" s="6">
        <f t="shared" si="1"/>
        <v>23087356.26495098</v>
      </c>
      <c r="S10" s="6">
        <f t="shared" si="1"/>
        <v>56964743.082139336</v>
      </c>
      <c r="T10" s="6">
        <f t="shared" si="1"/>
        <v>42270166.16123605</v>
      </c>
      <c r="U10" s="6">
        <f t="shared" si="1"/>
        <v>458363766.08822715</v>
      </c>
      <c r="V10" s="6">
        <f t="shared" si="1"/>
        <v>-246660119.0915261</v>
      </c>
      <c r="W10" s="6">
        <f t="shared" si="1"/>
        <v>47727267.134286016</v>
      </c>
      <c r="X10" s="6">
        <f t="shared" si="1"/>
        <v>-9266680</v>
      </c>
    </row>
    <row r="11" spans="1:24" ht="12.75">
      <c r="A11" s="67" t="s">
        <v>117</v>
      </c>
      <c r="B11" s="8">
        <f>IF(((B150+B151+(B152*B153/100))/12)=0,0,B8/((B150+B151+(B152*B153/100))/12))</f>
        <v>0.9176744692787423</v>
      </c>
      <c r="C11" s="8">
        <f aca="true" t="shared" si="2" ref="C11:X11">IF(((C150+C151+(C152*C153/100))/12)=0,0,C8/((C150+C151+(C152*C153/100))/12))</f>
        <v>2.0831433779862523</v>
      </c>
      <c r="D11" s="8">
        <f t="shared" si="2"/>
        <v>2.6841389279349532</v>
      </c>
      <c r="E11" s="8">
        <f t="shared" si="2"/>
        <v>0.5873284786609496</v>
      </c>
      <c r="F11" s="8">
        <f t="shared" si="2"/>
        <v>4.332000805575493</v>
      </c>
      <c r="G11" s="8">
        <f t="shared" si="2"/>
        <v>0.25311468785562447</v>
      </c>
      <c r="H11" s="8">
        <f t="shared" si="2"/>
        <v>5.9210704652317645</v>
      </c>
      <c r="I11" s="8">
        <f t="shared" si="2"/>
        <v>0.4391738073852856</v>
      </c>
      <c r="J11" s="8">
        <f t="shared" si="2"/>
        <v>0.3167882794552958</v>
      </c>
      <c r="K11" s="8">
        <f t="shared" si="2"/>
        <v>-0.732397257669878</v>
      </c>
      <c r="L11" s="8">
        <f t="shared" si="2"/>
        <v>4.160022025660879</v>
      </c>
      <c r="M11" s="8">
        <f t="shared" si="2"/>
        <v>0</v>
      </c>
      <c r="N11" s="8">
        <f t="shared" si="2"/>
        <v>0.14578476990127745</v>
      </c>
      <c r="O11" s="8">
        <f t="shared" si="2"/>
        <v>0.11191725790605395</v>
      </c>
      <c r="P11" s="8">
        <f t="shared" si="2"/>
        <v>4.627004086921703</v>
      </c>
      <c r="Q11" s="8">
        <f t="shared" si="2"/>
        <v>-0.7096319392808106</v>
      </c>
      <c r="R11" s="8">
        <f t="shared" si="2"/>
        <v>9.654097138344184</v>
      </c>
      <c r="S11" s="8">
        <f t="shared" si="2"/>
        <v>0.48094669760697994</v>
      </c>
      <c r="T11" s="8">
        <f t="shared" si="2"/>
        <v>-0.05510035111475036</v>
      </c>
      <c r="U11" s="8">
        <f t="shared" si="2"/>
        <v>0.8301292350520592</v>
      </c>
      <c r="V11" s="8">
        <f t="shared" si="2"/>
        <v>0.6242988722951497</v>
      </c>
      <c r="W11" s="8">
        <f t="shared" si="2"/>
        <v>-0.3947514935030817</v>
      </c>
      <c r="X11" s="8">
        <f t="shared" si="2"/>
        <v>0.14045272848540996</v>
      </c>
    </row>
    <row r="12" spans="1:24" ht="12.75">
      <c r="A12" s="68" t="s">
        <v>118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>
      <c r="A13" s="67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.75">
      <c r="A14" s="69" t="s">
        <v>120</v>
      </c>
      <c r="B14" s="14">
        <f>IF(B154=0,0,(B5-B154)*100/B154)</f>
        <v>20.08221962837519</v>
      </c>
      <c r="C14" s="14">
        <f aca="true" t="shared" si="3" ref="C14:X14">IF(C154=0,0,(C5-C154)*100/C154)</f>
        <v>8.66565434718002</v>
      </c>
      <c r="D14" s="14">
        <f t="shared" si="3"/>
        <v>-0.6728852236319433</v>
      </c>
      <c r="E14" s="14">
        <f t="shared" si="3"/>
        <v>7.831304211653619</v>
      </c>
      <c r="F14" s="14">
        <f t="shared" si="3"/>
        <v>17.99010734484349</v>
      </c>
      <c r="G14" s="14">
        <f t="shared" si="3"/>
        <v>10.19937580319442</v>
      </c>
      <c r="H14" s="14">
        <f t="shared" si="3"/>
        <v>-12.764281715863051</v>
      </c>
      <c r="I14" s="14">
        <f t="shared" si="3"/>
        <v>12.986072037418289</v>
      </c>
      <c r="J14" s="14">
        <f t="shared" si="3"/>
        <v>-0.24292046829608027</v>
      </c>
      <c r="K14" s="14">
        <f t="shared" si="3"/>
        <v>8.836018955242888</v>
      </c>
      <c r="L14" s="14">
        <f t="shared" si="3"/>
        <v>28.989552156555536</v>
      </c>
      <c r="M14" s="14">
        <f t="shared" si="3"/>
        <v>2.42948336863592</v>
      </c>
      <c r="N14" s="14">
        <f t="shared" si="3"/>
        <v>15.606170523654674</v>
      </c>
      <c r="O14" s="14">
        <f t="shared" si="3"/>
        <v>1.9650903563317261</v>
      </c>
      <c r="P14" s="14">
        <f t="shared" si="3"/>
        <v>24.49154061848263</v>
      </c>
      <c r="Q14" s="14">
        <f t="shared" si="3"/>
        <v>21.30631013942956</v>
      </c>
      <c r="R14" s="14">
        <f t="shared" si="3"/>
        <v>16.026506943209146</v>
      </c>
      <c r="S14" s="14">
        <f t="shared" si="3"/>
        <v>18.607112125389932</v>
      </c>
      <c r="T14" s="14">
        <f t="shared" si="3"/>
        <v>9.987626910303844</v>
      </c>
      <c r="U14" s="14">
        <f t="shared" si="3"/>
        <v>6.691975080726033</v>
      </c>
      <c r="V14" s="14">
        <f t="shared" si="3"/>
        <v>18.119290028795962</v>
      </c>
      <c r="W14" s="14">
        <f t="shared" si="3"/>
        <v>16.181964770465047</v>
      </c>
      <c r="X14" s="14">
        <f t="shared" si="3"/>
        <v>-0.3780384359194674</v>
      </c>
    </row>
    <row r="15" spans="1:24" ht="12.75">
      <c r="A15" s="70" t="s">
        <v>121</v>
      </c>
      <c r="B15" s="16">
        <f>IF(B156=0,0,(B155-B156)*100/B156)</f>
        <v>64.89013799274714</v>
      </c>
      <c r="C15" s="16">
        <f aca="true" t="shared" si="4" ref="C15:X15">IF(C156=0,0,(C155-C156)*100/C156)</f>
        <v>2.150748235909719</v>
      </c>
      <c r="D15" s="16">
        <f t="shared" si="4"/>
        <v>10.530102094433884</v>
      </c>
      <c r="E15" s="16">
        <f t="shared" si="4"/>
        <v>30.672943469785576</v>
      </c>
      <c r="F15" s="16">
        <f t="shared" si="4"/>
        <v>52.48391480666252</v>
      </c>
      <c r="G15" s="16">
        <f t="shared" si="4"/>
        <v>0</v>
      </c>
      <c r="H15" s="16">
        <f t="shared" si="4"/>
        <v>-76.89758862548935</v>
      </c>
      <c r="I15" s="16">
        <f t="shared" si="4"/>
        <v>21.581869100945326</v>
      </c>
      <c r="J15" s="16">
        <f t="shared" si="4"/>
        <v>-0.23595878314995675</v>
      </c>
      <c r="K15" s="16">
        <f t="shared" si="4"/>
        <v>11.303447197217954</v>
      </c>
      <c r="L15" s="16">
        <f t="shared" si="4"/>
        <v>141.8539</v>
      </c>
      <c r="M15" s="16">
        <f t="shared" si="4"/>
        <v>0</v>
      </c>
      <c r="N15" s="16">
        <f t="shared" si="4"/>
        <v>3.5305686490493637</v>
      </c>
      <c r="O15" s="16">
        <f t="shared" si="4"/>
        <v>-8.153838186372361</v>
      </c>
      <c r="P15" s="16">
        <f t="shared" si="4"/>
        <v>7.809375958596497</v>
      </c>
      <c r="Q15" s="16">
        <f t="shared" si="4"/>
        <v>80.65535781615263</v>
      </c>
      <c r="R15" s="16">
        <f t="shared" si="4"/>
        <v>61.582106455266135</v>
      </c>
      <c r="S15" s="16">
        <f t="shared" si="4"/>
        <v>0</v>
      </c>
      <c r="T15" s="16">
        <f t="shared" si="4"/>
        <v>10.867911685297786</v>
      </c>
      <c r="U15" s="16">
        <f t="shared" si="4"/>
        <v>11.274409820681054</v>
      </c>
      <c r="V15" s="16">
        <f t="shared" si="4"/>
        <v>17.1773065292153</v>
      </c>
      <c r="W15" s="16">
        <f t="shared" si="4"/>
        <v>-1.8014749585677652</v>
      </c>
      <c r="X15" s="16">
        <f t="shared" si="4"/>
        <v>0</v>
      </c>
    </row>
    <row r="16" spans="1:24" ht="12.75">
      <c r="A16" s="70" t="s">
        <v>122</v>
      </c>
      <c r="B16" s="16">
        <f>IF(B158=0,0,(B157-B158)*100/B158)</f>
        <v>0</v>
      </c>
      <c r="C16" s="16">
        <f aca="true" t="shared" si="5" ref="C16:X16">IF(C158=0,0,(C157-C158)*100/C158)</f>
        <v>-4.042687137560077</v>
      </c>
      <c r="D16" s="16">
        <f t="shared" si="5"/>
        <v>-5.295709903331172</v>
      </c>
      <c r="E16" s="16">
        <f t="shared" si="5"/>
        <v>12.579735212470638</v>
      </c>
      <c r="F16" s="16">
        <f t="shared" si="5"/>
        <v>0</v>
      </c>
      <c r="G16" s="16">
        <f t="shared" si="5"/>
        <v>0</v>
      </c>
      <c r="H16" s="16">
        <f t="shared" si="5"/>
        <v>0</v>
      </c>
      <c r="I16" s="16">
        <f t="shared" si="5"/>
        <v>2.363920626387237</v>
      </c>
      <c r="J16" s="16">
        <f t="shared" si="5"/>
        <v>0</v>
      </c>
      <c r="K16" s="16">
        <f t="shared" si="5"/>
        <v>21.86753498329349</v>
      </c>
      <c r="L16" s="16">
        <f t="shared" si="5"/>
        <v>76.58799873102816</v>
      </c>
      <c r="M16" s="16">
        <f t="shared" si="5"/>
        <v>0</v>
      </c>
      <c r="N16" s="16">
        <f t="shared" si="5"/>
        <v>38.399286901933266</v>
      </c>
      <c r="O16" s="16">
        <f t="shared" si="5"/>
        <v>12.200000698997638</v>
      </c>
      <c r="P16" s="16">
        <f t="shared" si="5"/>
        <v>11.334314342062683</v>
      </c>
      <c r="Q16" s="16">
        <f t="shared" si="5"/>
        <v>17.433536988110966</v>
      </c>
      <c r="R16" s="16">
        <f t="shared" si="5"/>
        <v>0</v>
      </c>
      <c r="S16" s="16">
        <f t="shared" si="5"/>
        <v>0</v>
      </c>
      <c r="T16" s="16">
        <f t="shared" si="5"/>
        <v>12.09428320616238</v>
      </c>
      <c r="U16" s="16">
        <f t="shared" si="5"/>
        <v>11.603125792541777</v>
      </c>
      <c r="V16" s="16">
        <f t="shared" si="5"/>
        <v>28.961455011289175</v>
      </c>
      <c r="W16" s="16">
        <f t="shared" si="5"/>
        <v>5.24031233992365</v>
      </c>
      <c r="X16" s="16">
        <f t="shared" si="5"/>
        <v>0</v>
      </c>
    </row>
    <row r="17" spans="1:24" ht="12.75">
      <c r="A17" s="70" t="s">
        <v>123</v>
      </c>
      <c r="B17" s="16">
        <f>IF(B160=0,0,(B159-B160)*100/B160)</f>
        <v>33.73932165486396</v>
      </c>
      <c r="C17" s="16">
        <f aca="true" t="shared" si="6" ref="C17:X17">IF(C160=0,0,(C159-C160)*100/C160)</f>
        <v>32.33380271941588</v>
      </c>
      <c r="D17" s="16">
        <f t="shared" si="6"/>
        <v>-18.373904839433656</v>
      </c>
      <c r="E17" s="16">
        <f t="shared" si="6"/>
        <v>9.636742565633943</v>
      </c>
      <c r="F17" s="16">
        <f t="shared" si="6"/>
        <v>2.4487942252563664</v>
      </c>
      <c r="G17" s="16">
        <f t="shared" si="6"/>
        <v>0</v>
      </c>
      <c r="H17" s="16">
        <f t="shared" si="6"/>
        <v>0</v>
      </c>
      <c r="I17" s="16">
        <f t="shared" si="6"/>
        <v>-1.904941534303034</v>
      </c>
      <c r="J17" s="16">
        <f t="shared" si="6"/>
        <v>-35.16320029103004</v>
      </c>
      <c r="K17" s="16">
        <f t="shared" si="6"/>
        <v>7.671215110839378</v>
      </c>
      <c r="L17" s="16">
        <f t="shared" si="6"/>
        <v>-18.158511560693643</v>
      </c>
      <c r="M17" s="16">
        <f t="shared" si="6"/>
        <v>0</v>
      </c>
      <c r="N17" s="16">
        <f t="shared" si="6"/>
        <v>-24.96747654247308</v>
      </c>
      <c r="O17" s="16">
        <f t="shared" si="6"/>
        <v>4.799998756621959</v>
      </c>
      <c r="P17" s="16">
        <f t="shared" si="6"/>
        <v>-76.3780510883484</v>
      </c>
      <c r="Q17" s="16">
        <f t="shared" si="6"/>
        <v>10.67265139226818</v>
      </c>
      <c r="R17" s="16">
        <f t="shared" si="6"/>
        <v>0</v>
      </c>
      <c r="S17" s="16">
        <f t="shared" si="6"/>
        <v>0</v>
      </c>
      <c r="T17" s="16">
        <f t="shared" si="6"/>
        <v>-20.54136578936139</v>
      </c>
      <c r="U17" s="16">
        <f t="shared" si="6"/>
        <v>6.454531048025529</v>
      </c>
      <c r="V17" s="16">
        <f t="shared" si="6"/>
        <v>20.6182946660305</v>
      </c>
      <c r="W17" s="16">
        <f t="shared" si="6"/>
        <v>7.437118523964848</v>
      </c>
      <c r="X17" s="16">
        <f t="shared" si="6"/>
        <v>0</v>
      </c>
    </row>
    <row r="18" spans="1:24" ht="12.75">
      <c r="A18" s="70" t="s">
        <v>124</v>
      </c>
      <c r="B18" s="16">
        <f>IF(B162=0,0,(B161-B162)*100/B162)</f>
        <v>52.6598775372259</v>
      </c>
      <c r="C18" s="16">
        <f aca="true" t="shared" si="7" ref="C18:X18">IF(C162=0,0,(C161-C162)*100/C162)</f>
        <v>2.634877598544175</v>
      </c>
      <c r="D18" s="16">
        <f t="shared" si="7"/>
        <v>-4.687756469336848</v>
      </c>
      <c r="E18" s="16">
        <f t="shared" si="7"/>
        <v>12.42510348864559</v>
      </c>
      <c r="F18" s="16">
        <f t="shared" si="7"/>
        <v>17.412146068812742</v>
      </c>
      <c r="G18" s="16">
        <f t="shared" si="7"/>
        <v>0</v>
      </c>
      <c r="H18" s="16">
        <f t="shared" si="7"/>
        <v>-76.89758862548935</v>
      </c>
      <c r="I18" s="16">
        <f t="shared" si="7"/>
        <v>6.805925443016716</v>
      </c>
      <c r="J18" s="16">
        <f t="shared" si="7"/>
        <v>-12.676303107124685</v>
      </c>
      <c r="K18" s="16">
        <f t="shared" si="7"/>
        <v>15.20558628870608</v>
      </c>
      <c r="L18" s="16">
        <f t="shared" si="7"/>
        <v>75.81199678934573</v>
      </c>
      <c r="M18" s="16">
        <f t="shared" si="7"/>
        <v>0</v>
      </c>
      <c r="N18" s="16">
        <f t="shared" si="7"/>
        <v>17.359759322795515</v>
      </c>
      <c r="O18" s="16">
        <f t="shared" si="7"/>
        <v>5.921580858104141</v>
      </c>
      <c r="P18" s="16">
        <f t="shared" si="7"/>
        <v>8.205829553611471</v>
      </c>
      <c r="Q18" s="16">
        <f t="shared" si="7"/>
        <v>21.345218607499607</v>
      </c>
      <c r="R18" s="16">
        <f t="shared" si="7"/>
        <v>61.582106455266135</v>
      </c>
      <c r="S18" s="16">
        <f t="shared" si="7"/>
        <v>0</v>
      </c>
      <c r="T18" s="16">
        <f t="shared" si="7"/>
        <v>7.201181349501858</v>
      </c>
      <c r="U18" s="16">
        <f t="shared" si="7"/>
        <v>10.461023444629534</v>
      </c>
      <c r="V18" s="16">
        <f t="shared" si="7"/>
        <v>21.604311489790486</v>
      </c>
      <c r="W18" s="16">
        <f t="shared" si="7"/>
        <v>7.707933944716601</v>
      </c>
      <c r="X18" s="16">
        <f t="shared" si="7"/>
        <v>0</v>
      </c>
    </row>
    <row r="19" spans="1:24" ht="12.75">
      <c r="A19" s="70" t="s">
        <v>125</v>
      </c>
      <c r="B19" s="16">
        <f>IF(B164=0,0,(B163-B164)*100/B164)</f>
        <v>19.573413312005687</v>
      </c>
      <c r="C19" s="16">
        <f aca="true" t="shared" si="8" ref="C19:X19">IF(C164=0,0,(C163-C164)*100/C164)</f>
        <v>24.682034764553997</v>
      </c>
      <c r="D19" s="16">
        <f t="shared" si="8"/>
        <v>39.939068463637426</v>
      </c>
      <c r="E19" s="16">
        <f t="shared" si="8"/>
        <v>6.750562725536822</v>
      </c>
      <c r="F19" s="16">
        <f t="shared" si="8"/>
        <v>17.88392753700971</v>
      </c>
      <c r="G19" s="16">
        <f t="shared" si="8"/>
        <v>10.299157754158658</v>
      </c>
      <c r="H19" s="16">
        <f t="shared" si="8"/>
        <v>20.029982979586777</v>
      </c>
      <c r="I19" s="16">
        <f t="shared" si="8"/>
        <v>16.003382620505857</v>
      </c>
      <c r="J19" s="16">
        <f t="shared" si="8"/>
        <v>29.163836790136358</v>
      </c>
      <c r="K19" s="16">
        <f t="shared" si="8"/>
        <v>0.7520631306702905</v>
      </c>
      <c r="L19" s="16">
        <f t="shared" si="8"/>
        <v>33.79836007498487</v>
      </c>
      <c r="M19" s="16">
        <f t="shared" si="8"/>
        <v>8.969992714210678</v>
      </c>
      <c r="N19" s="16">
        <f t="shared" si="8"/>
        <v>19.78977303407189</v>
      </c>
      <c r="O19" s="16">
        <f t="shared" si="8"/>
        <v>-12.781476811693684</v>
      </c>
      <c r="P19" s="16">
        <f t="shared" si="8"/>
        <v>28.09016584188639</v>
      </c>
      <c r="Q19" s="16">
        <f t="shared" si="8"/>
        <v>6.943361064080132</v>
      </c>
      <c r="R19" s="16">
        <f t="shared" si="8"/>
        <v>19.030668322280313</v>
      </c>
      <c r="S19" s="16">
        <f t="shared" si="8"/>
        <v>13.76339894734121</v>
      </c>
      <c r="T19" s="16">
        <f t="shared" si="8"/>
        <v>14.701809011010077</v>
      </c>
      <c r="U19" s="16">
        <f t="shared" si="8"/>
        <v>13.795603698729833</v>
      </c>
      <c r="V19" s="16">
        <f t="shared" si="8"/>
        <v>0.9826630669137716</v>
      </c>
      <c r="W19" s="16">
        <f t="shared" si="8"/>
        <v>13.11105893402207</v>
      </c>
      <c r="X19" s="16">
        <f t="shared" si="8"/>
        <v>0.7845807605747591</v>
      </c>
    </row>
    <row r="20" spans="1:24" ht="12.75">
      <c r="A20" s="70" t="s">
        <v>126</v>
      </c>
      <c r="B20" s="16">
        <f>IF(B166=0,0,(B165-B166)*100/B166)</f>
        <v>4.565400056017179</v>
      </c>
      <c r="C20" s="16">
        <f aca="true" t="shared" si="9" ref="C20:X20">IF(C166=0,0,(C165-C166)*100/C166)</f>
        <v>0</v>
      </c>
      <c r="D20" s="16">
        <f t="shared" si="9"/>
        <v>-4.758548761023164</v>
      </c>
      <c r="E20" s="16">
        <f t="shared" si="9"/>
        <v>0</v>
      </c>
      <c r="F20" s="16">
        <f t="shared" si="9"/>
        <v>14.20407447321445</v>
      </c>
      <c r="G20" s="16">
        <f t="shared" si="9"/>
        <v>-22.7784</v>
      </c>
      <c r="H20" s="16">
        <f t="shared" si="9"/>
        <v>3.971324533454711</v>
      </c>
      <c r="I20" s="16">
        <f t="shared" si="9"/>
        <v>7.991125013639835</v>
      </c>
      <c r="J20" s="16">
        <f t="shared" si="9"/>
        <v>9.67921276477456</v>
      </c>
      <c r="K20" s="16">
        <f t="shared" si="9"/>
        <v>0</v>
      </c>
      <c r="L20" s="16">
        <f t="shared" si="9"/>
        <v>91.27994458907546</v>
      </c>
      <c r="M20" s="16">
        <f t="shared" si="9"/>
        <v>-7.414378644292118</v>
      </c>
      <c r="N20" s="16">
        <f t="shared" si="9"/>
        <v>65.82764332754232</v>
      </c>
      <c r="O20" s="16">
        <f t="shared" si="9"/>
        <v>17.50504302581549</v>
      </c>
      <c r="P20" s="16">
        <f t="shared" si="9"/>
        <v>-9.130870873312734</v>
      </c>
      <c r="Q20" s="16">
        <f t="shared" si="9"/>
        <v>-29.287325214253496</v>
      </c>
      <c r="R20" s="16">
        <f t="shared" si="9"/>
        <v>0</v>
      </c>
      <c r="S20" s="16">
        <f t="shared" si="9"/>
        <v>38.216404870850546</v>
      </c>
      <c r="T20" s="16">
        <f t="shared" si="9"/>
        <v>0</v>
      </c>
      <c r="U20" s="16">
        <f t="shared" si="9"/>
        <v>8.617783710269512</v>
      </c>
      <c r="V20" s="16">
        <f t="shared" si="9"/>
        <v>12.251124309453884</v>
      </c>
      <c r="W20" s="16">
        <f t="shared" si="9"/>
        <v>0</v>
      </c>
      <c r="X20" s="16">
        <f t="shared" si="9"/>
        <v>45.55515887183149</v>
      </c>
    </row>
    <row r="21" spans="1:24" ht="12.75">
      <c r="A21" s="70" t="s">
        <v>127</v>
      </c>
      <c r="B21" s="16">
        <f>IF((B142+B143)=0,0,B141*100/(B142+B143))</f>
        <v>37.289175703842496</v>
      </c>
      <c r="C21" s="16">
        <f aca="true" t="shared" si="10" ref="C21:X21">IF((C142+C143)=0,0,C141*100/(C142+C143))</f>
        <v>74.81665499818241</v>
      </c>
      <c r="D21" s="16">
        <f t="shared" si="10"/>
        <v>85.997431176883</v>
      </c>
      <c r="E21" s="16">
        <f t="shared" si="10"/>
        <v>84.57314917148427</v>
      </c>
      <c r="F21" s="16">
        <f t="shared" si="10"/>
        <v>57.73505221156737</v>
      </c>
      <c r="G21" s="16">
        <f t="shared" si="10"/>
        <v>100</v>
      </c>
      <c r="H21" s="16">
        <f t="shared" si="10"/>
        <v>30.38653654281946</v>
      </c>
      <c r="I21" s="16">
        <f t="shared" si="10"/>
        <v>82.7991932858982</v>
      </c>
      <c r="J21" s="16">
        <f t="shared" si="10"/>
        <v>74.41218345778029</v>
      </c>
      <c r="K21" s="16">
        <f t="shared" si="10"/>
        <v>88.07834248189096</v>
      </c>
      <c r="L21" s="16">
        <f t="shared" si="10"/>
        <v>110.15913996024389</v>
      </c>
      <c r="M21" s="16">
        <f t="shared" si="10"/>
        <v>100</v>
      </c>
      <c r="N21" s="16">
        <f t="shared" si="10"/>
        <v>106.40207457411437</v>
      </c>
      <c r="O21" s="16">
        <f t="shared" si="10"/>
        <v>50.795973806893976</v>
      </c>
      <c r="P21" s="16">
        <f t="shared" si="10"/>
        <v>90.28611656468478</v>
      </c>
      <c r="Q21" s="16">
        <f t="shared" si="10"/>
        <v>78.90092838909104</v>
      </c>
      <c r="R21" s="16">
        <f t="shared" si="10"/>
        <v>149.22291711972662</v>
      </c>
      <c r="S21" s="16">
        <f t="shared" si="10"/>
        <v>81.40654052280433</v>
      </c>
      <c r="T21" s="16">
        <f t="shared" si="10"/>
        <v>101.29232152947871</v>
      </c>
      <c r="U21" s="16">
        <f t="shared" si="10"/>
        <v>99.72851832283152</v>
      </c>
      <c r="V21" s="16">
        <f t="shared" si="10"/>
        <v>73.97312817947612</v>
      </c>
      <c r="W21" s="16">
        <f t="shared" si="10"/>
        <v>55.038323777856554</v>
      </c>
      <c r="X21" s="16">
        <f t="shared" si="10"/>
        <v>100</v>
      </c>
    </row>
    <row r="22" spans="1:24" ht="12.75">
      <c r="A22" s="70" t="s">
        <v>128</v>
      </c>
      <c r="B22" s="16">
        <f>IF(+B183=0,0,+B192*100/B183)</f>
        <v>35.14492815047139</v>
      </c>
      <c r="C22" s="16">
        <f aca="true" t="shared" si="11" ref="C22:X22">IF(+C183=0,0,+C192*100/C183)</f>
        <v>73.79716130744394</v>
      </c>
      <c r="D22" s="16">
        <f t="shared" si="11"/>
        <v>84.59919727921124</v>
      </c>
      <c r="E22" s="16">
        <f t="shared" si="11"/>
        <v>80.10649806642716</v>
      </c>
      <c r="F22" s="16">
        <f t="shared" si="11"/>
        <v>55.531672638651884</v>
      </c>
      <c r="G22" s="16">
        <f t="shared" si="11"/>
        <v>0</v>
      </c>
      <c r="H22" s="16">
        <f t="shared" si="11"/>
        <v>10.242508164742222</v>
      </c>
      <c r="I22" s="16">
        <f t="shared" si="11"/>
        <v>79.45092071457806</v>
      </c>
      <c r="J22" s="16">
        <f t="shared" si="11"/>
        <v>72.79678373740059</v>
      </c>
      <c r="K22" s="16">
        <f t="shared" si="11"/>
        <v>84.49350679819489</v>
      </c>
      <c r="L22" s="16">
        <f t="shared" si="11"/>
        <v>81.60975221192717</v>
      </c>
      <c r="M22" s="16">
        <f t="shared" si="11"/>
        <v>0</v>
      </c>
      <c r="N22" s="16">
        <f t="shared" si="11"/>
        <v>82.60140932016222</v>
      </c>
      <c r="O22" s="16">
        <f t="shared" si="11"/>
        <v>45.23569322763789</v>
      </c>
      <c r="P22" s="16">
        <f t="shared" si="11"/>
        <v>71.0462584458427</v>
      </c>
      <c r="Q22" s="16">
        <f t="shared" si="11"/>
        <v>37.189837442627145</v>
      </c>
      <c r="R22" s="16">
        <f t="shared" si="11"/>
        <v>83.20983375689758</v>
      </c>
      <c r="S22" s="16">
        <f t="shared" si="11"/>
        <v>0</v>
      </c>
      <c r="T22" s="16">
        <f t="shared" si="11"/>
        <v>57.635662200548744</v>
      </c>
      <c r="U22" s="16">
        <f t="shared" si="11"/>
        <v>97.45523200823386</v>
      </c>
      <c r="V22" s="16">
        <f t="shared" si="11"/>
        <v>75.48913559563907</v>
      </c>
      <c r="W22" s="16">
        <f t="shared" si="11"/>
        <v>48.640852869462364</v>
      </c>
      <c r="X22" s="16">
        <f t="shared" si="11"/>
        <v>0</v>
      </c>
    </row>
    <row r="23" spans="1:24" ht="12.75">
      <c r="A23" s="70" t="s">
        <v>129</v>
      </c>
      <c r="B23" s="16">
        <f>IF(+B183=0,0,+(B184+B192)*100/B183)</f>
        <v>35.14492815047139</v>
      </c>
      <c r="C23" s="16">
        <f aca="true" t="shared" si="12" ref="C23:X23">IF(+C183=0,0,+(C184+C192)*100/C183)</f>
        <v>73.79716130744394</v>
      </c>
      <c r="D23" s="16">
        <f t="shared" si="12"/>
        <v>84.59919727921124</v>
      </c>
      <c r="E23" s="16">
        <f t="shared" si="12"/>
        <v>80.10649806642716</v>
      </c>
      <c r="F23" s="16">
        <f t="shared" si="12"/>
        <v>55.531672638651884</v>
      </c>
      <c r="G23" s="16">
        <f t="shared" si="12"/>
        <v>0</v>
      </c>
      <c r="H23" s="16">
        <f t="shared" si="12"/>
        <v>10.242508164742222</v>
      </c>
      <c r="I23" s="16">
        <f t="shared" si="12"/>
        <v>79.45092071457806</v>
      </c>
      <c r="J23" s="16">
        <f t="shared" si="12"/>
        <v>72.79678373740059</v>
      </c>
      <c r="K23" s="16">
        <f t="shared" si="12"/>
        <v>86.19592028568803</v>
      </c>
      <c r="L23" s="16">
        <f t="shared" si="12"/>
        <v>122.35191569273137</v>
      </c>
      <c r="M23" s="16">
        <f t="shared" si="12"/>
        <v>0</v>
      </c>
      <c r="N23" s="16">
        <f t="shared" si="12"/>
        <v>106.21467004679197</v>
      </c>
      <c r="O23" s="16">
        <f t="shared" si="12"/>
        <v>47.350865719911276</v>
      </c>
      <c r="P23" s="16">
        <f t="shared" si="12"/>
        <v>71.0462584458427</v>
      </c>
      <c r="Q23" s="16">
        <f t="shared" si="12"/>
        <v>37.189837442627145</v>
      </c>
      <c r="R23" s="16">
        <f t="shared" si="12"/>
        <v>83.20983375689758</v>
      </c>
      <c r="S23" s="16">
        <f t="shared" si="12"/>
        <v>0</v>
      </c>
      <c r="T23" s="16">
        <f t="shared" si="12"/>
        <v>101.19343175209345</v>
      </c>
      <c r="U23" s="16">
        <f t="shared" si="12"/>
        <v>97.45523200823386</v>
      </c>
      <c r="V23" s="16">
        <f t="shared" si="12"/>
        <v>75.49083320026588</v>
      </c>
      <c r="W23" s="16">
        <f t="shared" si="12"/>
        <v>48.640852869462364</v>
      </c>
      <c r="X23" s="16">
        <f t="shared" si="12"/>
        <v>0</v>
      </c>
    </row>
    <row r="24" spans="1:24" ht="12.75">
      <c r="A24" s="70" t="s">
        <v>130</v>
      </c>
      <c r="B24" s="16">
        <f>IF(+B5=0,0,+B182*100/B5)</f>
        <v>11.886950593475923</v>
      </c>
      <c r="C24" s="16">
        <f aca="true" t="shared" si="13" ref="C24:X24">IF(+C5=0,0,+C182*100/C5)</f>
        <v>5.14380993251455</v>
      </c>
      <c r="D24" s="16">
        <f t="shared" si="13"/>
        <v>13.37894756926507</v>
      </c>
      <c r="E24" s="16">
        <f t="shared" si="13"/>
        <v>39.9658031736323</v>
      </c>
      <c r="F24" s="16">
        <f t="shared" si="13"/>
        <v>24.171622291022224</v>
      </c>
      <c r="G24" s="16">
        <f t="shared" si="13"/>
        <v>0.5462402708177844</v>
      </c>
      <c r="H24" s="16">
        <f t="shared" si="13"/>
        <v>68.02395824434132</v>
      </c>
      <c r="I24" s="16">
        <f t="shared" si="13"/>
        <v>15.452849672525092</v>
      </c>
      <c r="J24" s="16">
        <f t="shared" si="13"/>
        <v>62.55284809472727</v>
      </c>
      <c r="K24" s="16">
        <f t="shared" si="13"/>
        <v>83.04950956707157</v>
      </c>
      <c r="L24" s="16">
        <f t="shared" si="13"/>
        <v>28.789123677718884</v>
      </c>
      <c r="M24" s="16">
        <f t="shared" si="13"/>
        <v>1.8752048768599803</v>
      </c>
      <c r="N24" s="16">
        <f t="shared" si="13"/>
        <v>16.968500395038035</v>
      </c>
      <c r="O24" s="16">
        <f t="shared" si="13"/>
        <v>18.20541534239127</v>
      </c>
      <c r="P24" s="16">
        <f t="shared" si="13"/>
        <v>10.457146408295547</v>
      </c>
      <c r="Q24" s="16">
        <f t="shared" si="13"/>
        <v>41.38368375128735</v>
      </c>
      <c r="R24" s="16">
        <f t="shared" si="13"/>
        <v>2.6886906606887786</v>
      </c>
      <c r="S24" s="16">
        <f t="shared" si="13"/>
        <v>33.582089552238806</v>
      </c>
      <c r="T24" s="16">
        <f t="shared" si="13"/>
        <v>58.74289672972353</v>
      </c>
      <c r="U24" s="16">
        <f t="shared" si="13"/>
        <v>16.013306402587475</v>
      </c>
      <c r="V24" s="16">
        <f t="shared" si="13"/>
        <v>4.744503108941429</v>
      </c>
      <c r="W24" s="16">
        <f t="shared" si="13"/>
        <v>123.3188559477545</v>
      </c>
      <c r="X24" s="16">
        <f t="shared" si="13"/>
        <v>3.57993386485254</v>
      </c>
    </row>
    <row r="25" spans="1:24" ht="12.75">
      <c r="A25" s="70" t="s">
        <v>131</v>
      </c>
      <c r="B25" s="16">
        <f>IF(+B142=0,0,+B190*100/B142)</f>
        <v>55.03004333541662</v>
      </c>
      <c r="C25" s="16">
        <f aca="true" t="shared" si="14" ref="C25:X25">IF(+C142=0,0,+C190*100/C142)</f>
        <v>8.130119133343854</v>
      </c>
      <c r="D25" s="16">
        <f t="shared" si="14"/>
        <v>17.022734195139677</v>
      </c>
      <c r="E25" s="16">
        <f t="shared" si="14"/>
        <v>98.58427663769872</v>
      </c>
      <c r="F25" s="16">
        <f t="shared" si="14"/>
        <v>68.01942539600668</v>
      </c>
      <c r="G25" s="16">
        <f t="shared" si="14"/>
        <v>0</v>
      </c>
      <c r="H25" s="16">
        <f t="shared" si="14"/>
        <v>800.4696788935272</v>
      </c>
      <c r="I25" s="16">
        <f t="shared" si="14"/>
        <v>37.43104893980048</v>
      </c>
      <c r="J25" s="16">
        <f t="shared" si="14"/>
        <v>109.8875018299342</v>
      </c>
      <c r="K25" s="16">
        <f t="shared" si="14"/>
        <v>118.16720306365131</v>
      </c>
      <c r="L25" s="16">
        <f t="shared" si="14"/>
        <v>73.88847702469158</v>
      </c>
      <c r="M25" s="16">
        <f t="shared" si="14"/>
        <v>4730.123786407767</v>
      </c>
      <c r="N25" s="16">
        <f t="shared" si="14"/>
        <v>24.32624398609394</v>
      </c>
      <c r="O25" s="16">
        <f t="shared" si="14"/>
        <v>35.722077136722426</v>
      </c>
      <c r="P25" s="16">
        <f t="shared" si="14"/>
        <v>103.83164779544559</v>
      </c>
      <c r="Q25" s="16">
        <f t="shared" si="14"/>
        <v>67.8503559865201</v>
      </c>
      <c r="R25" s="16">
        <f t="shared" si="14"/>
        <v>26.25857969252158</v>
      </c>
      <c r="S25" s="16">
        <f t="shared" si="14"/>
        <v>0</v>
      </c>
      <c r="T25" s="16">
        <f t="shared" si="14"/>
        <v>120.78196141762739</v>
      </c>
      <c r="U25" s="16">
        <f t="shared" si="14"/>
        <v>19.29566670946697</v>
      </c>
      <c r="V25" s="16">
        <f t="shared" si="14"/>
        <v>6.254448705361555</v>
      </c>
      <c r="W25" s="16">
        <f t="shared" si="14"/>
        <v>222.69446044641788</v>
      </c>
      <c r="X25" s="16">
        <f t="shared" si="14"/>
        <v>0</v>
      </c>
    </row>
    <row r="26" spans="1:24" ht="12.75">
      <c r="A26" s="67" t="s">
        <v>132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2.75">
      <c r="A27" s="69" t="s">
        <v>133</v>
      </c>
      <c r="B27" s="14">
        <f>IF(B167=0,0,(B6-B167)*100/B167)</f>
        <v>20.626506024096386</v>
      </c>
      <c r="C27" s="14">
        <f aca="true" t="shared" si="15" ref="C27:X27">IF(C167=0,0,(C6-C167)*100/C167)</f>
        <v>8.660628299598153</v>
      </c>
      <c r="D27" s="14">
        <f t="shared" si="15"/>
        <v>0.17934318121672707</v>
      </c>
      <c r="E27" s="14">
        <f t="shared" si="15"/>
        <v>8.19338049447249</v>
      </c>
      <c r="F27" s="14">
        <f t="shared" si="15"/>
        <v>18.128749253670055</v>
      </c>
      <c r="G27" s="14">
        <f t="shared" si="15"/>
        <v>-7.803778665366357</v>
      </c>
      <c r="H27" s="14">
        <f t="shared" si="15"/>
        <v>-4.937945940844363</v>
      </c>
      <c r="I27" s="14">
        <f t="shared" si="15"/>
        <v>12.559217755207188</v>
      </c>
      <c r="J27" s="14">
        <f t="shared" si="15"/>
        <v>13.822098768682828</v>
      </c>
      <c r="K27" s="14">
        <f t="shared" si="15"/>
        <v>7.715766525472851</v>
      </c>
      <c r="L27" s="14">
        <f t="shared" si="15"/>
        <v>17.277592804697576</v>
      </c>
      <c r="M27" s="14">
        <f t="shared" si="15"/>
        <v>1.8960266893097335</v>
      </c>
      <c r="N27" s="14">
        <f t="shared" si="15"/>
        <v>6.699681372410876</v>
      </c>
      <c r="O27" s="14">
        <f t="shared" si="15"/>
        <v>-4.981152146823803</v>
      </c>
      <c r="P27" s="14">
        <f t="shared" si="15"/>
        <v>20.249165260852667</v>
      </c>
      <c r="Q27" s="14">
        <f t="shared" si="15"/>
        <v>7.33224135838467</v>
      </c>
      <c r="R27" s="14">
        <f t="shared" si="15"/>
        <v>10.96152189200125</v>
      </c>
      <c r="S27" s="14">
        <f t="shared" si="15"/>
        <v>144.77162459687798</v>
      </c>
      <c r="T27" s="14">
        <f t="shared" si="15"/>
        <v>6.233548460731156</v>
      </c>
      <c r="U27" s="14">
        <f t="shared" si="15"/>
        <v>3.907236244961943</v>
      </c>
      <c r="V27" s="14">
        <f t="shared" si="15"/>
        <v>29.41151725628903</v>
      </c>
      <c r="W27" s="14">
        <f t="shared" si="15"/>
        <v>19.479830592841918</v>
      </c>
      <c r="X27" s="14">
        <f t="shared" si="15"/>
        <v>-1.6033892153624307</v>
      </c>
    </row>
    <row r="28" spans="1:24" ht="12.75">
      <c r="A28" s="70" t="s">
        <v>134</v>
      </c>
      <c r="B28" s="16">
        <f>IF(B169=0,0,(B168-B169)*100/B169)</f>
        <v>16.781535485790805</v>
      </c>
      <c r="C28" s="16">
        <f aca="true" t="shared" si="16" ref="C28:X28">IF(C169=0,0,(C168-C169)*100/C169)</f>
        <v>10.593461278148117</v>
      </c>
      <c r="D28" s="16">
        <f t="shared" si="16"/>
        <v>10.01467914671144</v>
      </c>
      <c r="E28" s="16">
        <f t="shared" si="16"/>
        <v>7.708553583254236</v>
      </c>
      <c r="F28" s="16">
        <f t="shared" si="16"/>
        <v>16.416526014948396</v>
      </c>
      <c r="G28" s="16">
        <f t="shared" si="16"/>
        <v>1.3521286221376703</v>
      </c>
      <c r="H28" s="16">
        <f t="shared" si="16"/>
        <v>7.058956809908226</v>
      </c>
      <c r="I28" s="16">
        <f t="shared" si="16"/>
        <v>1.1849103276225303</v>
      </c>
      <c r="J28" s="16">
        <f t="shared" si="16"/>
        <v>8.344154382397539</v>
      </c>
      <c r="K28" s="16">
        <f t="shared" si="16"/>
        <v>1.6522897265801977E-05</v>
      </c>
      <c r="L28" s="16">
        <f t="shared" si="16"/>
        <v>21.20526369110623</v>
      </c>
      <c r="M28" s="16">
        <f t="shared" si="16"/>
        <v>15.268082083333333</v>
      </c>
      <c r="N28" s="16">
        <f t="shared" si="16"/>
        <v>9.357048763613637</v>
      </c>
      <c r="O28" s="16">
        <f t="shared" si="16"/>
        <v>-23.831849629610847</v>
      </c>
      <c r="P28" s="16">
        <f t="shared" si="16"/>
        <v>18.77577880699287</v>
      </c>
      <c r="Q28" s="16">
        <f t="shared" si="16"/>
        <v>-4.422906427556291</v>
      </c>
      <c r="R28" s="16">
        <f t="shared" si="16"/>
        <v>-6.286708325675427</v>
      </c>
      <c r="S28" s="16">
        <f t="shared" si="16"/>
        <v>2.086648731498003</v>
      </c>
      <c r="T28" s="16">
        <f t="shared" si="16"/>
        <v>-0.12432074337846521</v>
      </c>
      <c r="U28" s="16">
        <f t="shared" si="16"/>
        <v>6.594933550378093</v>
      </c>
      <c r="V28" s="16">
        <f t="shared" si="16"/>
        <v>6.459479724531273</v>
      </c>
      <c r="W28" s="16">
        <f t="shared" si="16"/>
        <v>5.784005232507965</v>
      </c>
      <c r="X28" s="16">
        <f t="shared" si="16"/>
        <v>16.50669067617884</v>
      </c>
    </row>
    <row r="29" spans="1:24" ht="12.75">
      <c r="A29" s="70" t="s">
        <v>135</v>
      </c>
      <c r="B29" s="16">
        <f>IF(B168=0,0,B170*100/B168)</f>
        <v>1.6287798627893473</v>
      </c>
      <c r="C29" s="16">
        <f aca="true" t="shared" si="17" ref="C29:X29">IF(C168=0,0,C170*100/C168)</f>
        <v>6.654595550474051</v>
      </c>
      <c r="D29" s="16">
        <f t="shared" si="17"/>
        <v>5.570254200416359</v>
      </c>
      <c r="E29" s="16">
        <f t="shared" si="17"/>
        <v>3.0735883843980583</v>
      </c>
      <c r="F29" s="16">
        <f t="shared" si="17"/>
        <v>2.7817637349268476</v>
      </c>
      <c r="G29" s="16">
        <f t="shared" si="17"/>
        <v>3.431094449101945</v>
      </c>
      <c r="H29" s="16">
        <f t="shared" si="17"/>
        <v>0.42884994516831815</v>
      </c>
      <c r="I29" s="16">
        <f t="shared" si="17"/>
        <v>3.4531842386762195</v>
      </c>
      <c r="J29" s="16">
        <f t="shared" si="17"/>
        <v>1.228627218326973</v>
      </c>
      <c r="K29" s="16">
        <f t="shared" si="17"/>
        <v>5.371317631993832</v>
      </c>
      <c r="L29" s="16">
        <f t="shared" si="17"/>
        <v>1.9997882268326062</v>
      </c>
      <c r="M29" s="16">
        <f t="shared" si="17"/>
        <v>0.9038014379211805</v>
      </c>
      <c r="N29" s="16">
        <f t="shared" si="17"/>
        <v>5.331272249647437</v>
      </c>
      <c r="O29" s="16">
        <f t="shared" si="17"/>
        <v>5.444633839638417</v>
      </c>
      <c r="P29" s="16">
        <f t="shared" si="17"/>
        <v>0</v>
      </c>
      <c r="Q29" s="16">
        <f t="shared" si="17"/>
        <v>4.808421244205484</v>
      </c>
      <c r="R29" s="16">
        <f t="shared" si="17"/>
        <v>0</v>
      </c>
      <c r="S29" s="16">
        <f t="shared" si="17"/>
        <v>0</v>
      </c>
      <c r="T29" s="16">
        <f t="shared" si="17"/>
        <v>4.594246777628732</v>
      </c>
      <c r="U29" s="16">
        <f t="shared" si="17"/>
        <v>1.9868846013253065</v>
      </c>
      <c r="V29" s="16">
        <f t="shared" si="17"/>
        <v>4.04404764528506</v>
      </c>
      <c r="W29" s="16">
        <f t="shared" si="17"/>
        <v>2.2335444312013872</v>
      </c>
      <c r="X29" s="16">
        <f t="shared" si="17"/>
        <v>0.7217417169456497</v>
      </c>
    </row>
    <row r="30" spans="1:24" ht="12.75">
      <c r="A30" s="70" t="s">
        <v>136</v>
      </c>
      <c r="B30" s="16">
        <f>IF(B172=0,0,(B171-B172)*100/B172)</f>
        <v>0</v>
      </c>
      <c r="C30" s="16">
        <f aca="true" t="shared" si="18" ref="C30:X30">IF(C172=0,0,(C171-C172)*100/C172)</f>
        <v>29.794245860102453</v>
      </c>
      <c r="D30" s="16">
        <f t="shared" si="18"/>
        <v>6.704872840230625</v>
      </c>
      <c r="E30" s="16">
        <f t="shared" si="18"/>
        <v>-21.31797723959538</v>
      </c>
      <c r="F30" s="16">
        <f t="shared" si="18"/>
        <v>0</v>
      </c>
      <c r="G30" s="16">
        <f t="shared" si="18"/>
        <v>0</v>
      </c>
      <c r="H30" s="16">
        <f t="shared" si="18"/>
        <v>0</v>
      </c>
      <c r="I30" s="16">
        <f t="shared" si="18"/>
        <v>14.24000099314876</v>
      </c>
      <c r="J30" s="16">
        <f t="shared" si="18"/>
        <v>0</v>
      </c>
      <c r="K30" s="16">
        <f t="shared" si="18"/>
        <v>5.208333333333333</v>
      </c>
      <c r="L30" s="16">
        <f t="shared" si="18"/>
        <v>14.082463333333333</v>
      </c>
      <c r="M30" s="16">
        <f t="shared" si="18"/>
        <v>0</v>
      </c>
      <c r="N30" s="16">
        <f t="shared" si="18"/>
        <v>16.60358620689655</v>
      </c>
      <c r="O30" s="16">
        <f t="shared" si="18"/>
        <v>6.8590661850191</v>
      </c>
      <c r="P30" s="16">
        <f t="shared" si="18"/>
        <v>14.239977333899986</v>
      </c>
      <c r="Q30" s="16">
        <f t="shared" si="18"/>
        <v>13.417654792617583</v>
      </c>
      <c r="R30" s="16">
        <f t="shared" si="18"/>
        <v>0</v>
      </c>
      <c r="S30" s="16">
        <f t="shared" si="18"/>
        <v>0</v>
      </c>
      <c r="T30" s="16">
        <f t="shared" si="18"/>
        <v>14.24</v>
      </c>
      <c r="U30" s="16">
        <f t="shared" si="18"/>
        <v>10.96799832593417</v>
      </c>
      <c r="V30" s="16">
        <f t="shared" si="18"/>
        <v>19.65414792414357</v>
      </c>
      <c r="W30" s="16">
        <f t="shared" si="18"/>
        <v>10.75568798827758</v>
      </c>
      <c r="X30" s="16">
        <f t="shared" si="18"/>
        <v>0</v>
      </c>
    </row>
    <row r="31" spans="1:24" ht="12.75">
      <c r="A31" s="70" t="s">
        <v>137</v>
      </c>
      <c r="B31" s="16">
        <f>IF(B174=0,0,(B173-B174)*100/B174)</f>
        <v>0</v>
      </c>
      <c r="C31" s="16">
        <f aca="true" t="shared" si="19" ref="C31:X31">IF(C174=0,0,(C173-C174)*100/C174)</f>
        <v>-28.812567032638988</v>
      </c>
      <c r="D31" s="16">
        <f t="shared" si="19"/>
        <v>3.191309518246106</v>
      </c>
      <c r="E31" s="16">
        <f t="shared" si="19"/>
        <v>-100</v>
      </c>
      <c r="F31" s="16">
        <f t="shared" si="19"/>
        <v>26.436781609195403</v>
      </c>
      <c r="G31" s="16">
        <f t="shared" si="19"/>
        <v>0</v>
      </c>
      <c r="H31" s="16">
        <f t="shared" si="19"/>
        <v>0</v>
      </c>
      <c r="I31" s="16">
        <f t="shared" si="19"/>
        <v>4.799941906905817</v>
      </c>
      <c r="J31" s="16">
        <f t="shared" si="19"/>
        <v>3</v>
      </c>
      <c r="K31" s="16">
        <f t="shared" si="19"/>
        <v>33.333333333333336</v>
      </c>
      <c r="L31" s="16">
        <f t="shared" si="19"/>
        <v>0</v>
      </c>
      <c r="M31" s="16">
        <f t="shared" si="19"/>
        <v>241.66666666666666</v>
      </c>
      <c r="N31" s="16">
        <f t="shared" si="19"/>
        <v>100</v>
      </c>
      <c r="O31" s="16">
        <f t="shared" si="19"/>
        <v>0</v>
      </c>
      <c r="P31" s="16">
        <f t="shared" si="19"/>
        <v>0</v>
      </c>
      <c r="Q31" s="16">
        <f t="shared" si="19"/>
        <v>0</v>
      </c>
      <c r="R31" s="16">
        <f t="shared" si="19"/>
        <v>0</v>
      </c>
      <c r="S31" s="16">
        <f t="shared" si="19"/>
        <v>57.48277532144922</v>
      </c>
      <c r="T31" s="16">
        <f t="shared" si="19"/>
        <v>4.800086918730987</v>
      </c>
      <c r="U31" s="16">
        <f t="shared" si="19"/>
        <v>12.87801925918015</v>
      </c>
      <c r="V31" s="16">
        <f t="shared" si="19"/>
        <v>32.598990672729</v>
      </c>
      <c r="W31" s="16">
        <f t="shared" si="19"/>
        <v>10.767076461360723</v>
      </c>
      <c r="X31" s="16">
        <f t="shared" si="19"/>
        <v>0</v>
      </c>
    </row>
    <row r="32" spans="1:24" ht="25.5">
      <c r="A32" s="70" t="s">
        <v>138</v>
      </c>
      <c r="B32" s="16">
        <f>IF((B6-B151-B176)=0,0,B168*100/(B6-B151-B176))</f>
        <v>29.701070498904706</v>
      </c>
      <c r="C32" s="16">
        <f aca="true" t="shared" si="20" ref="C32:X32">IF((C6-C151-C176)=0,0,C168*100/(C6-C151-C176))</f>
        <v>27.89348437914425</v>
      </c>
      <c r="D32" s="16">
        <f t="shared" si="20"/>
        <v>18.33645535068679</v>
      </c>
      <c r="E32" s="16">
        <f t="shared" si="20"/>
        <v>32.48441623342179</v>
      </c>
      <c r="F32" s="16">
        <f t="shared" si="20"/>
        <v>34.27396451372217</v>
      </c>
      <c r="G32" s="16">
        <f t="shared" si="20"/>
        <v>51.97749399281487</v>
      </c>
      <c r="H32" s="16">
        <f t="shared" si="20"/>
        <v>49.7043151040889</v>
      </c>
      <c r="I32" s="16">
        <f t="shared" si="20"/>
        <v>44.11444825711058</v>
      </c>
      <c r="J32" s="16">
        <f t="shared" si="20"/>
        <v>47.21163736013772</v>
      </c>
      <c r="K32" s="16">
        <f t="shared" si="20"/>
        <v>46.7859294022154</v>
      </c>
      <c r="L32" s="16">
        <f t="shared" si="20"/>
        <v>39.50582168331417</v>
      </c>
      <c r="M32" s="16">
        <f t="shared" si="20"/>
        <v>69.42810283837166</v>
      </c>
      <c r="N32" s="16">
        <f t="shared" si="20"/>
        <v>44.19464204418095</v>
      </c>
      <c r="O32" s="16">
        <f t="shared" si="20"/>
        <v>44.631836130167855</v>
      </c>
      <c r="P32" s="16">
        <f t="shared" si="20"/>
        <v>45.24067272794737</v>
      </c>
      <c r="Q32" s="16">
        <f t="shared" si="20"/>
        <v>24.90168103822406</v>
      </c>
      <c r="R32" s="16">
        <f t="shared" si="20"/>
        <v>25.622955679736695</v>
      </c>
      <c r="S32" s="16">
        <f t="shared" si="20"/>
        <v>16.237651562136254</v>
      </c>
      <c r="T32" s="16">
        <f t="shared" si="20"/>
        <v>31.772776458431384</v>
      </c>
      <c r="U32" s="16">
        <f t="shared" si="20"/>
        <v>33.25535934622047</v>
      </c>
      <c r="V32" s="16">
        <f t="shared" si="20"/>
        <v>26.18724350957718</v>
      </c>
      <c r="W32" s="16">
        <f t="shared" si="20"/>
        <v>33.468026900465155</v>
      </c>
      <c r="X32" s="16">
        <f t="shared" si="20"/>
        <v>29.612493036124437</v>
      </c>
    </row>
    <row r="33" spans="1:24" ht="25.5">
      <c r="A33" s="70" t="s">
        <v>139</v>
      </c>
      <c r="B33" s="16">
        <f>IF((B6-B151-B176)=0,0,B177*100/(B6-B151-B176))</f>
        <v>15.625333120143322</v>
      </c>
      <c r="C33" s="16">
        <f aca="true" t="shared" si="21" ref="C33:X33">IF((C6-C151-C176)=0,0,C177*100/(C6-C151-C176))</f>
        <v>6.038366956675497</v>
      </c>
      <c r="D33" s="16">
        <f t="shared" si="21"/>
        <v>8.639017558701104</v>
      </c>
      <c r="E33" s="16">
        <f t="shared" si="21"/>
        <v>3.984796107339972</v>
      </c>
      <c r="F33" s="16">
        <f t="shared" si="21"/>
        <v>5.77515728005585</v>
      </c>
      <c r="G33" s="16">
        <f t="shared" si="21"/>
        <v>21.600192513255898</v>
      </c>
      <c r="H33" s="16">
        <f t="shared" si="21"/>
        <v>6.719772157412214</v>
      </c>
      <c r="I33" s="16">
        <f t="shared" si="21"/>
        <v>3.7243757116205893</v>
      </c>
      <c r="J33" s="16">
        <f t="shared" si="21"/>
        <v>3.964192614420793</v>
      </c>
      <c r="K33" s="16">
        <f t="shared" si="21"/>
        <v>5.218013096568673</v>
      </c>
      <c r="L33" s="16">
        <f t="shared" si="21"/>
        <v>5.633868509341686</v>
      </c>
      <c r="M33" s="16">
        <f t="shared" si="21"/>
        <v>1.6689242862180858</v>
      </c>
      <c r="N33" s="16">
        <f t="shared" si="21"/>
        <v>4.371412259293581</v>
      </c>
      <c r="O33" s="16">
        <f t="shared" si="21"/>
        <v>5.709444169980764</v>
      </c>
      <c r="P33" s="16">
        <f t="shared" si="21"/>
        <v>10.333597892299146</v>
      </c>
      <c r="Q33" s="16">
        <f t="shared" si="21"/>
        <v>6.331768285216607</v>
      </c>
      <c r="R33" s="16">
        <f t="shared" si="21"/>
        <v>10.834230306429621</v>
      </c>
      <c r="S33" s="16">
        <f t="shared" si="21"/>
        <v>2.5074503796717034</v>
      </c>
      <c r="T33" s="16">
        <f t="shared" si="21"/>
        <v>5.275427547908284</v>
      </c>
      <c r="U33" s="16">
        <f t="shared" si="21"/>
        <v>6.063678628860422</v>
      </c>
      <c r="V33" s="16">
        <f t="shared" si="21"/>
        <v>1.6527547721455027</v>
      </c>
      <c r="W33" s="16">
        <f t="shared" si="21"/>
        <v>5.72247736774077</v>
      </c>
      <c r="X33" s="16">
        <f t="shared" si="21"/>
        <v>1.2849835268704812</v>
      </c>
    </row>
    <row r="34" spans="1:24" ht="12.75">
      <c r="A34" s="70" t="s">
        <v>140</v>
      </c>
      <c r="B34" s="16">
        <f>IF(B142=0,0,B151*100/B142)</f>
        <v>51.39860812424124</v>
      </c>
      <c r="C34" s="16">
        <f aca="true" t="shared" si="22" ref="C34:X34">IF(C142=0,0,C151*100/C142)</f>
        <v>21.755970515046084</v>
      </c>
      <c r="D34" s="16">
        <f t="shared" si="22"/>
        <v>14.0033183641673</v>
      </c>
      <c r="E34" s="16">
        <f t="shared" si="22"/>
        <v>8.910398396892788</v>
      </c>
      <c r="F34" s="16">
        <f t="shared" si="22"/>
        <v>29.655101088457045</v>
      </c>
      <c r="G34" s="16">
        <f t="shared" si="22"/>
        <v>0</v>
      </c>
      <c r="H34" s="16">
        <f t="shared" si="22"/>
        <v>37.16441278543012</v>
      </c>
      <c r="I34" s="16">
        <f t="shared" si="22"/>
        <v>6.683570320199367</v>
      </c>
      <c r="J34" s="16">
        <f t="shared" si="22"/>
        <v>23.195248195049597</v>
      </c>
      <c r="K34" s="16">
        <f t="shared" si="22"/>
        <v>10.937284125387709</v>
      </c>
      <c r="L34" s="16">
        <f t="shared" si="22"/>
        <v>0</v>
      </c>
      <c r="M34" s="16">
        <f t="shared" si="22"/>
        <v>0</v>
      </c>
      <c r="N34" s="16">
        <f t="shared" si="22"/>
        <v>7.9046605234898815</v>
      </c>
      <c r="O34" s="16">
        <f t="shared" si="22"/>
        <v>43.62811134684847</v>
      </c>
      <c r="P34" s="16">
        <f t="shared" si="22"/>
        <v>11.882470586654858</v>
      </c>
      <c r="Q34" s="16">
        <f t="shared" si="22"/>
        <v>21.679184068358808</v>
      </c>
      <c r="R34" s="16">
        <f t="shared" si="22"/>
        <v>20.81589226534438</v>
      </c>
      <c r="S34" s="16">
        <f t="shared" si="22"/>
        <v>0</v>
      </c>
      <c r="T34" s="16">
        <f t="shared" si="22"/>
        <v>4.071302070257103</v>
      </c>
      <c r="U34" s="16">
        <f t="shared" si="22"/>
        <v>0.5563828021973466</v>
      </c>
      <c r="V34" s="16">
        <f t="shared" si="22"/>
        <v>20.710796803624067</v>
      </c>
      <c r="W34" s="16">
        <f t="shared" si="22"/>
        <v>47.36239202875895</v>
      </c>
      <c r="X34" s="16">
        <f t="shared" si="22"/>
        <v>0</v>
      </c>
    </row>
    <row r="35" spans="1:24" ht="12.75">
      <c r="A35" s="70" t="s">
        <v>141</v>
      </c>
      <c r="B35" s="16">
        <f>IF(B171=0,0,B178*100/B171)</f>
        <v>0</v>
      </c>
      <c r="C35" s="16">
        <f aca="true" t="shared" si="23" ref="C35:X35">IF(C171=0,0,C178*100/C171)</f>
        <v>29.496436830430884</v>
      </c>
      <c r="D35" s="16">
        <f t="shared" si="23"/>
        <v>5.55198246537205</v>
      </c>
      <c r="E35" s="16">
        <f t="shared" si="23"/>
        <v>0</v>
      </c>
      <c r="F35" s="16">
        <f t="shared" si="23"/>
        <v>0</v>
      </c>
      <c r="G35" s="16">
        <f t="shared" si="23"/>
        <v>0</v>
      </c>
      <c r="H35" s="16">
        <f t="shared" si="23"/>
        <v>0</v>
      </c>
      <c r="I35" s="16">
        <f t="shared" si="23"/>
        <v>0</v>
      </c>
      <c r="J35" s="16">
        <f t="shared" si="23"/>
        <v>0</v>
      </c>
      <c r="K35" s="16">
        <f t="shared" si="23"/>
        <v>0</v>
      </c>
      <c r="L35" s="16">
        <f t="shared" si="23"/>
        <v>30.08765676781348</v>
      </c>
      <c r="M35" s="16">
        <f t="shared" si="23"/>
        <v>0</v>
      </c>
      <c r="N35" s="16">
        <f t="shared" si="23"/>
        <v>14.375405736618973</v>
      </c>
      <c r="O35" s="16">
        <f t="shared" si="23"/>
        <v>0</v>
      </c>
      <c r="P35" s="16">
        <f t="shared" si="23"/>
        <v>0</v>
      </c>
      <c r="Q35" s="16">
        <f t="shared" si="23"/>
        <v>12.073476203729474</v>
      </c>
      <c r="R35" s="16">
        <f t="shared" si="23"/>
        <v>0</v>
      </c>
      <c r="S35" s="16">
        <f t="shared" si="23"/>
        <v>0</v>
      </c>
      <c r="T35" s="16">
        <f t="shared" si="23"/>
        <v>0</v>
      </c>
      <c r="U35" s="16">
        <f t="shared" si="23"/>
        <v>8.299186079724029</v>
      </c>
      <c r="V35" s="16">
        <f t="shared" si="23"/>
        <v>0</v>
      </c>
      <c r="W35" s="16">
        <f t="shared" si="23"/>
        <v>0</v>
      </c>
      <c r="X35" s="16">
        <f t="shared" si="23"/>
        <v>0</v>
      </c>
    </row>
    <row r="36" spans="1:24" ht="12.75">
      <c r="A36" s="70" t="s">
        <v>142</v>
      </c>
      <c r="B36" s="16">
        <f>IF(B173=0,0,B179*100/B173)</f>
        <v>0</v>
      </c>
      <c r="C36" s="16">
        <f aca="true" t="shared" si="24" ref="C36:X36">IF(C173=0,0,C179*100/C173)</f>
        <v>214.110313008037</v>
      </c>
      <c r="D36" s="16">
        <f t="shared" si="24"/>
        <v>18.085385920376655</v>
      </c>
      <c r="E36" s="16">
        <f t="shared" si="24"/>
        <v>0</v>
      </c>
      <c r="F36" s="16">
        <f t="shared" si="24"/>
        <v>7.4023</v>
      </c>
      <c r="G36" s="16">
        <f t="shared" si="24"/>
        <v>0</v>
      </c>
      <c r="H36" s="16">
        <f t="shared" si="24"/>
        <v>0</v>
      </c>
      <c r="I36" s="16">
        <f t="shared" si="24"/>
        <v>0</v>
      </c>
      <c r="J36" s="16">
        <f t="shared" si="24"/>
        <v>0.012447099825740602</v>
      </c>
      <c r="K36" s="16">
        <f t="shared" si="24"/>
        <v>0</v>
      </c>
      <c r="L36" s="16">
        <f t="shared" si="24"/>
        <v>414.84981029941275</v>
      </c>
      <c r="M36" s="16">
        <f t="shared" si="24"/>
        <v>0</v>
      </c>
      <c r="N36" s="16">
        <f t="shared" si="24"/>
        <v>44.98833</v>
      </c>
      <c r="O36" s="16">
        <f t="shared" si="24"/>
        <v>0</v>
      </c>
      <c r="P36" s="16">
        <f t="shared" si="24"/>
        <v>0</v>
      </c>
      <c r="Q36" s="16">
        <f t="shared" si="24"/>
        <v>0</v>
      </c>
      <c r="R36" s="16">
        <f t="shared" si="24"/>
        <v>0</v>
      </c>
      <c r="S36" s="16">
        <f t="shared" si="24"/>
        <v>0</v>
      </c>
      <c r="T36" s="16">
        <f t="shared" si="24"/>
        <v>0</v>
      </c>
      <c r="U36" s="16">
        <f t="shared" si="24"/>
        <v>0.06564274000252303</v>
      </c>
      <c r="V36" s="16">
        <f t="shared" si="24"/>
        <v>0</v>
      </c>
      <c r="W36" s="16">
        <f t="shared" si="24"/>
        <v>0</v>
      </c>
      <c r="X36" s="16">
        <f t="shared" si="24"/>
        <v>0</v>
      </c>
    </row>
    <row r="37" spans="1:24" ht="12.75">
      <c r="A37" s="74" t="s">
        <v>143</v>
      </c>
      <c r="B37" s="75">
        <f>IF(+B5=0,0,+B168*100/B5)</f>
        <v>24.25508668143087</v>
      </c>
      <c r="C37" s="75">
        <f aca="true" t="shared" si="25" ref="C37:X37">IF(+C5=0,0,+C168*100/C5)</f>
        <v>22.53078998840197</v>
      </c>
      <c r="D37" s="75">
        <f t="shared" si="25"/>
        <v>14.81028101723015</v>
      </c>
      <c r="E37" s="75">
        <f t="shared" si="25"/>
        <v>27.995977702557116</v>
      </c>
      <c r="F37" s="75">
        <f t="shared" si="25"/>
        <v>30.04060651331121</v>
      </c>
      <c r="G37" s="75">
        <f t="shared" si="25"/>
        <v>43.66717667128692</v>
      </c>
      <c r="H37" s="75">
        <f t="shared" si="25"/>
        <v>39.27694113308067</v>
      </c>
      <c r="I37" s="75">
        <f t="shared" si="25"/>
        <v>39.87439627296697</v>
      </c>
      <c r="J37" s="75">
        <f t="shared" si="25"/>
        <v>41.60306135637454</v>
      </c>
      <c r="K37" s="75">
        <f t="shared" si="25"/>
        <v>38.6573803931421</v>
      </c>
      <c r="L37" s="75">
        <f t="shared" si="25"/>
        <v>35.078596096611946</v>
      </c>
      <c r="M37" s="75">
        <f t="shared" si="25"/>
        <v>53.23892847541518</v>
      </c>
      <c r="N37" s="75">
        <f t="shared" si="25"/>
        <v>42.86965513783825</v>
      </c>
      <c r="O37" s="75">
        <f t="shared" si="25"/>
        <v>31.445841865797306</v>
      </c>
      <c r="P37" s="75">
        <f t="shared" si="25"/>
        <v>35.87387141963095</v>
      </c>
      <c r="Q37" s="75">
        <f t="shared" si="25"/>
        <v>20.14898548885458</v>
      </c>
      <c r="R37" s="75">
        <f t="shared" si="25"/>
        <v>20.77192862901602</v>
      </c>
      <c r="S37" s="75">
        <f t="shared" si="25"/>
        <v>28.9303377047727</v>
      </c>
      <c r="T37" s="75">
        <f t="shared" si="25"/>
        <v>28.346688431899953</v>
      </c>
      <c r="U37" s="75">
        <f t="shared" si="25"/>
        <v>30.97763698286421</v>
      </c>
      <c r="V37" s="75">
        <f t="shared" si="25"/>
        <v>20.968787958808218</v>
      </c>
      <c r="W37" s="75">
        <f t="shared" si="25"/>
        <v>19.87187155633614</v>
      </c>
      <c r="X37" s="75">
        <f t="shared" si="25"/>
        <v>51.541413776466726</v>
      </c>
    </row>
    <row r="38" spans="1:24" ht="25.5">
      <c r="A38" s="68" t="s">
        <v>144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20" customFormat="1" ht="12.75">
      <c r="A39" s="67" t="s">
        <v>145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s="20" customFormat="1" ht="12.75">
      <c r="A40" s="69" t="s">
        <v>146</v>
      </c>
      <c r="B40" s="21">
        <v>124214801</v>
      </c>
      <c r="C40" s="21">
        <v>292461000</v>
      </c>
      <c r="D40" s="21">
        <v>1063748483</v>
      </c>
      <c r="E40" s="21">
        <v>27852100</v>
      </c>
      <c r="F40" s="21">
        <v>150257273</v>
      </c>
      <c r="G40" s="21">
        <v>965270</v>
      </c>
      <c r="H40" s="21">
        <v>33205000</v>
      </c>
      <c r="I40" s="21">
        <v>30190000</v>
      </c>
      <c r="J40" s="21">
        <v>59184000</v>
      </c>
      <c r="K40" s="21">
        <v>37392000</v>
      </c>
      <c r="L40" s="21">
        <v>105703023</v>
      </c>
      <c r="M40" s="21">
        <v>282763552</v>
      </c>
      <c r="N40" s="21">
        <v>41363000</v>
      </c>
      <c r="O40" s="21">
        <v>28723000</v>
      </c>
      <c r="P40" s="21">
        <v>71110938</v>
      </c>
      <c r="Q40" s="21">
        <v>20504000</v>
      </c>
      <c r="R40" s="21">
        <v>60154000</v>
      </c>
      <c r="S40" s="21">
        <v>264864000</v>
      </c>
      <c r="T40" s="21">
        <v>26300000</v>
      </c>
      <c r="U40" s="21">
        <v>224076728</v>
      </c>
      <c r="V40" s="21">
        <v>138927364</v>
      </c>
      <c r="W40" s="21">
        <v>27235301</v>
      </c>
      <c r="X40" s="21">
        <v>5572200</v>
      </c>
    </row>
    <row r="41" spans="1:24" s="20" customFormat="1" ht="12.75">
      <c r="A41" s="70" t="s">
        <v>147</v>
      </c>
      <c r="B41" s="23">
        <v>12200000</v>
      </c>
      <c r="C41" s="23">
        <v>8000000</v>
      </c>
      <c r="D41" s="23">
        <v>90440431</v>
      </c>
      <c r="E41" s="23">
        <v>5700000</v>
      </c>
      <c r="F41" s="23">
        <v>13786000</v>
      </c>
      <c r="G41" s="23">
        <v>0</v>
      </c>
      <c r="H41" s="23">
        <v>5794000</v>
      </c>
      <c r="I41" s="23">
        <v>500000</v>
      </c>
      <c r="J41" s="23">
        <v>0</v>
      </c>
      <c r="K41" s="23">
        <v>0</v>
      </c>
      <c r="L41" s="23">
        <v>25616023</v>
      </c>
      <c r="M41" s="23">
        <v>6225000</v>
      </c>
      <c r="N41" s="23">
        <v>450000</v>
      </c>
      <c r="O41" s="23">
        <v>11106500</v>
      </c>
      <c r="P41" s="23">
        <v>26410200</v>
      </c>
      <c r="Q41" s="23">
        <v>1400000</v>
      </c>
      <c r="R41" s="23">
        <v>32458000</v>
      </c>
      <c r="S41" s="23">
        <v>0</v>
      </c>
      <c r="T41" s="23">
        <v>0</v>
      </c>
      <c r="U41" s="23">
        <v>169400128</v>
      </c>
      <c r="V41" s="23">
        <v>10000000</v>
      </c>
      <c r="W41" s="23">
        <v>283300</v>
      </c>
      <c r="X41" s="23">
        <v>0</v>
      </c>
    </row>
    <row r="42" spans="1:24" s="20" customFormat="1" ht="12.75">
      <c r="A42" s="70" t="s">
        <v>148</v>
      </c>
      <c r="B42" s="23">
        <v>112014801</v>
      </c>
      <c r="C42" s="23">
        <v>284461000</v>
      </c>
      <c r="D42" s="23">
        <v>653616518</v>
      </c>
      <c r="E42" s="23">
        <v>22152100</v>
      </c>
      <c r="F42" s="23">
        <v>136471273</v>
      </c>
      <c r="G42" s="23">
        <v>965270</v>
      </c>
      <c r="H42" s="23">
        <v>27411000</v>
      </c>
      <c r="I42" s="23">
        <v>29690000</v>
      </c>
      <c r="J42" s="23">
        <v>59184000</v>
      </c>
      <c r="K42" s="23">
        <v>37392000</v>
      </c>
      <c r="L42" s="23">
        <v>80087000</v>
      </c>
      <c r="M42" s="23">
        <v>276538552</v>
      </c>
      <c r="N42" s="23">
        <v>40913000</v>
      </c>
      <c r="O42" s="23">
        <v>17616500</v>
      </c>
      <c r="P42" s="23">
        <v>44700738</v>
      </c>
      <c r="Q42" s="23">
        <v>19104000</v>
      </c>
      <c r="R42" s="23">
        <v>27696000</v>
      </c>
      <c r="S42" s="23">
        <v>264864000</v>
      </c>
      <c r="T42" s="23">
        <v>26300000</v>
      </c>
      <c r="U42" s="23">
        <v>54676600</v>
      </c>
      <c r="V42" s="23">
        <v>128927364</v>
      </c>
      <c r="W42" s="23">
        <v>26952001</v>
      </c>
      <c r="X42" s="23">
        <v>5572200</v>
      </c>
    </row>
    <row r="43" spans="1:24" ht="12.75">
      <c r="A43" s="70" t="s">
        <v>149</v>
      </c>
      <c r="B43" s="16">
        <f>IF((B41+B48)=0,0,B41*100/(B41+B48))</f>
        <v>100</v>
      </c>
      <c r="C43" s="16">
        <f aca="true" t="shared" si="26" ref="C43:X43">IF((C41+C48)=0,0,C41*100/(C41+C48))</f>
        <v>100</v>
      </c>
      <c r="D43" s="16">
        <f t="shared" si="26"/>
        <v>22.05154406826105</v>
      </c>
      <c r="E43" s="16">
        <f t="shared" si="26"/>
        <v>100</v>
      </c>
      <c r="F43" s="16">
        <f t="shared" si="26"/>
        <v>100</v>
      </c>
      <c r="G43" s="16">
        <f t="shared" si="26"/>
        <v>0</v>
      </c>
      <c r="H43" s="16">
        <f t="shared" si="26"/>
        <v>100</v>
      </c>
      <c r="I43" s="16">
        <f t="shared" si="26"/>
        <v>100</v>
      </c>
      <c r="J43" s="16">
        <f t="shared" si="26"/>
        <v>0</v>
      </c>
      <c r="K43" s="16">
        <f t="shared" si="26"/>
        <v>0</v>
      </c>
      <c r="L43" s="16">
        <f t="shared" si="26"/>
        <v>100</v>
      </c>
      <c r="M43" s="16">
        <f t="shared" si="26"/>
        <v>100</v>
      </c>
      <c r="N43" s="16">
        <f t="shared" si="26"/>
        <v>100</v>
      </c>
      <c r="O43" s="16">
        <f t="shared" si="26"/>
        <v>100</v>
      </c>
      <c r="P43" s="16">
        <f t="shared" si="26"/>
        <v>100</v>
      </c>
      <c r="Q43" s="16">
        <f t="shared" si="26"/>
        <v>100</v>
      </c>
      <c r="R43" s="16">
        <f t="shared" si="26"/>
        <v>100</v>
      </c>
      <c r="S43" s="16">
        <f t="shared" si="26"/>
        <v>0</v>
      </c>
      <c r="T43" s="16">
        <f t="shared" si="26"/>
        <v>0</v>
      </c>
      <c r="U43" s="16">
        <f t="shared" si="26"/>
        <v>100</v>
      </c>
      <c r="V43" s="16">
        <f t="shared" si="26"/>
        <v>100</v>
      </c>
      <c r="W43" s="16">
        <f t="shared" si="26"/>
        <v>100</v>
      </c>
      <c r="X43" s="16">
        <f t="shared" si="26"/>
        <v>0</v>
      </c>
    </row>
    <row r="44" spans="1:24" ht="12.75">
      <c r="A44" s="70" t="s">
        <v>150</v>
      </c>
      <c r="B44" s="16">
        <f>IF((B41+B48)=0,0,B48*100/(B41+B48))</f>
        <v>0</v>
      </c>
      <c r="C44" s="16">
        <f aca="true" t="shared" si="27" ref="C44:X44">IF((C41+C48)=0,0,C48*100/(C41+C48))</f>
        <v>0</v>
      </c>
      <c r="D44" s="16">
        <f t="shared" si="27"/>
        <v>77.94845593173895</v>
      </c>
      <c r="E44" s="16">
        <f t="shared" si="27"/>
        <v>0</v>
      </c>
      <c r="F44" s="16">
        <f t="shared" si="27"/>
        <v>0</v>
      </c>
      <c r="G44" s="16">
        <f t="shared" si="27"/>
        <v>0</v>
      </c>
      <c r="H44" s="16">
        <f t="shared" si="27"/>
        <v>0</v>
      </c>
      <c r="I44" s="16">
        <f t="shared" si="27"/>
        <v>0</v>
      </c>
      <c r="J44" s="16">
        <f t="shared" si="27"/>
        <v>0</v>
      </c>
      <c r="K44" s="16">
        <f t="shared" si="27"/>
        <v>0</v>
      </c>
      <c r="L44" s="16">
        <f t="shared" si="27"/>
        <v>0</v>
      </c>
      <c r="M44" s="16">
        <f t="shared" si="27"/>
        <v>0</v>
      </c>
      <c r="N44" s="16">
        <f t="shared" si="27"/>
        <v>0</v>
      </c>
      <c r="O44" s="16">
        <f t="shared" si="27"/>
        <v>0</v>
      </c>
      <c r="P44" s="16">
        <f t="shared" si="27"/>
        <v>0</v>
      </c>
      <c r="Q44" s="16">
        <f t="shared" si="27"/>
        <v>0</v>
      </c>
      <c r="R44" s="16">
        <f t="shared" si="27"/>
        <v>0</v>
      </c>
      <c r="S44" s="16">
        <f t="shared" si="27"/>
        <v>0</v>
      </c>
      <c r="T44" s="16">
        <f t="shared" si="27"/>
        <v>0</v>
      </c>
      <c r="U44" s="16">
        <f t="shared" si="27"/>
        <v>0</v>
      </c>
      <c r="V44" s="16">
        <f t="shared" si="27"/>
        <v>0</v>
      </c>
      <c r="W44" s="16">
        <f t="shared" si="27"/>
        <v>0</v>
      </c>
      <c r="X44" s="16">
        <f t="shared" si="27"/>
        <v>0</v>
      </c>
    </row>
    <row r="45" spans="1:24" ht="12.75">
      <c r="A45" s="70" t="s">
        <v>151</v>
      </c>
      <c r="B45" s="16">
        <f>IF((B41+B48+B42)=0,0,B42*100/(B41+B48+B42))</f>
        <v>90.17830411369415</v>
      </c>
      <c r="C45" s="16">
        <f aca="true" t="shared" si="28" ref="C45:X45">IF((C41+C48+C42)=0,0,C42*100/(C41+C48+C42))</f>
        <v>97.26459254396313</v>
      </c>
      <c r="D45" s="16">
        <f t="shared" si="28"/>
        <v>61.44464865948956</v>
      </c>
      <c r="E45" s="16">
        <f t="shared" si="28"/>
        <v>79.53475680469336</v>
      </c>
      <c r="F45" s="16">
        <f t="shared" si="28"/>
        <v>90.82506974554236</v>
      </c>
      <c r="G45" s="16">
        <f t="shared" si="28"/>
        <v>100</v>
      </c>
      <c r="H45" s="16">
        <f t="shared" si="28"/>
        <v>82.55082065953923</v>
      </c>
      <c r="I45" s="16">
        <f t="shared" si="28"/>
        <v>98.34382245776747</v>
      </c>
      <c r="J45" s="16">
        <f t="shared" si="28"/>
        <v>100</v>
      </c>
      <c r="K45" s="16">
        <f t="shared" si="28"/>
        <v>100</v>
      </c>
      <c r="L45" s="16">
        <f t="shared" si="28"/>
        <v>75.76604502597812</v>
      </c>
      <c r="M45" s="16">
        <f t="shared" si="28"/>
        <v>97.79851400367187</v>
      </c>
      <c r="N45" s="16">
        <f t="shared" si="28"/>
        <v>98.91207117472138</v>
      </c>
      <c r="O45" s="16">
        <f t="shared" si="28"/>
        <v>61.332381715001915</v>
      </c>
      <c r="P45" s="16">
        <f t="shared" si="28"/>
        <v>62.860565838689965</v>
      </c>
      <c r="Q45" s="16">
        <f t="shared" si="28"/>
        <v>93.17206398751463</v>
      </c>
      <c r="R45" s="16">
        <f t="shared" si="28"/>
        <v>46.04182597998471</v>
      </c>
      <c r="S45" s="16">
        <f t="shared" si="28"/>
        <v>100</v>
      </c>
      <c r="T45" s="16">
        <f t="shared" si="28"/>
        <v>100</v>
      </c>
      <c r="U45" s="16">
        <f t="shared" si="28"/>
        <v>24.40083827000544</v>
      </c>
      <c r="V45" s="16">
        <f t="shared" si="28"/>
        <v>92.80199399738125</v>
      </c>
      <c r="W45" s="16">
        <f t="shared" si="28"/>
        <v>98.95980587840758</v>
      </c>
      <c r="X45" s="16">
        <f t="shared" si="28"/>
        <v>100</v>
      </c>
    </row>
    <row r="46" spans="1:24" ht="12.75">
      <c r="A46" s="67" t="s">
        <v>152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2.75">
      <c r="A47" s="69" t="s">
        <v>153</v>
      </c>
      <c r="B47" s="21">
        <v>0</v>
      </c>
      <c r="C47" s="21">
        <v>550000000</v>
      </c>
      <c r="D47" s="21">
        <v>100000000</v>
      </c>
      <c r="E47" s="21">
        <v>0</v>
      </c>
      <c r="F47" s="21">
        <v>74375000</v>
      </c>
      <c r="G47" s="21">
        <v>1500000</v>
      </c>
      <c r="H47" s="21">
        <v>0</v>
      </c>
      <c r="I47" s="21">
        <v>0</v>
      </c>
      <c r="J47" s="21">
        <v>17867502</v>
      </c>
      <c r="K47" s="21">
        <v>1900000</v>
      </c>
      <c r="L47" s="21">
        <v>6285164</v>
      </c>
      <c r="M47" s="21">
        <v>0</v>
      </c>
      <c r="N47" s="21">
        <v>693558</v>
      </c>
      <c r="O47" s="21">
        <v>0</v>
      </c>
      <c r="P47" s="21">
        <v>1201630</v>
      </c>
      <c r="Q47" s="21">
        <v>4055500</v>
      </c>
      <c r="R47" s="21">
        <v>0</v>
      </c>
      <c r="S47" s="21">
        <v>0</v>
      </c>
      <c r="T47" s="21">
        <v>0</v>
      </c>
      <c r="U47" s="21">
        <v>0</v>
      </c>
      <c r="V47" s="21">
        <v>59000000</v>
      </c>
      <c r="W47" s="21">
        <v>45500000</v>
      </c>
      <c r="X47" s="21">
        <v>0</v>
      </c>
    </row>
    <row r="48" spans="1:24" ht="12.75">
      <c r="A48" s="70" t="s">
        <v>154</v>
      </c>
      <c r="B48" s="23">
        <v>0</v>
      </c>
      <c r="C48" s="23">
        <v>0</v>
      </c>
      <c r="D48" s="23">
        <v>319691534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</row>
    <row r="49" spans="1:24" ht="12.75">
      <c r="A49" s="70" t="s">
        <v>155</v>
      </c>
      <c r="B49" s="23">
        <v>170000</v>
      </c>
      <c r="C49" s="23">
        <v>34549932</v>
      </c>
      <c r="D49" s="23">
        <v>107079145</v>
      </c>
      <c r="E49" s="23">
        <v>365500</v>
      </c>
      <c r="F49" s="23">
        <v>15518376</v>
      </c>
      <c r="G49" s="23">
        <v>318600</v>
      </c>
      <c r="H49" s="23">
        <v>70000</v>
      </c>
      <c r="I49" s="23">
        <v>0</v>
      </c>
      <c r="J49" s="23">
        <v>15242100</v>
      </c>
      <c r="K49" s="23">
        <v>1100000</v>
      </c>
      <c r="L49" s="23">
        <v>1284985</v>
      </c>
      <c r="M49" s="23">
        <v>3000000</v>
      </c>
      <c r="N49" s="23">
        <v>26324025</v>
      </c>
      <c r="O49" s="23">
        <v>500000</v>
      </c>
      <c r="P49" s="23">
        <v>216000</v>
      </c>
      <c r="Q49" s="23">
        <v>722220</v>
      </c>
      <c r="R49" s="23">
        <v>0</v>
      </c>
      <c r="S49" s="23">
        <v>111000</v>
      </c>
      <c r="T49" s="23">
        <v>1181930</v>
      </c>
      <c r="U49" s="23">
        <v>0</v>
      </c>
      <c r="V49" s="23">
        <v>49099000</v>
      </c>
      <c r="W49" s="23">
        <v>5528000</v>
      </c>
      <c r="X49" s="23">
        <v>0</v>
      </c>
    </row>
    <row r="50" spans="1:24" ht="12.75">
      <c r="A50" s="70" t="s">
        <v>156</v>
      </c>
      <c r="B50" s="16">
        <f>IF(B47=0,0,B49*100/B47)</f>
        <v>0</v>
      </c>
      <c r="C50" s="16">
        <f aca="true" t="shared" si="29" ref="C50:X50">IF(C47=0,0,C49*100/C47)</f>
        <v>6.281805818181819</v>
      </c>
      <c r="D50" s="16">
        <f t="shared" si="29"/>
        <v>107.079145</v>
      </c>
      <c r="E50" s="16">
        <f t="shared" si="29"/>
        <v>0</v>
      </c>
      <c r="F50" s="16">
        <f t="shared" si="29"/>
        <v>20.865043361344537</v>
      </c>
      <c r="G50" s="16">
        <f t="shared" si="29"/>
        <v>21.24</v>
      </c>
      <c r="H50" s="16">
        <f t="shared" si="29"/>
        <v>0</v>
      </c>
      <c r="I50" s="16">
        <f t="shared" si="29"/>
        <v>0</v>
      </c>
      <c r="J50" s="16">
        <f t="shared" si="29"/>
        <v>85.30627280746911</v>
      </c>
      <c r="K50" s="16">
        <f t="shared" si="29"/>
        <v>57.89473684210526</v>
      </c>
      <c r="L50" s="16">
        <f t="shared" si="29"/>
        <v>20.44473302526394</v>
      </c>
      <c r="M50" s="16">
        <f t="shared" si="29"/>
        <v>0</v>
      </c>
      <c r="N50" s="16">
        <f t="shared" si="29"/>
        <v>3795.5044855657347</v>
      </c>
      <c r="O50" s="16">
        <f t="shared" si="29"/>
        <v>0</v>
      </c>
      <c r="P50" s="16">
        <f t="shared" si="29"/>
        <v>17.975583166199247</v>
      </c>
      <c r="Q50" s="16">
        <f t="shared" si="29"/>
        <v>17.808408334360745</v>
      </c>
      <c r="R50" s="16">
        <f t="shared" si="29"/>
        <v>0</v>
      </c>
      <c r="S50" s="16">
        <f t="shared" si="29"/>
        <v>0</v>
      </c>
      <c r="T50" s="16">
        <f t="shared" si="29"/>
        <v>0</v>
      </c>
      <c r="U50" s="16">
        <f t="shared" si="29"/>
        <v>0</v>
      </c>
      <c r="V50" s="16">
        <f t="shared" si="29"/>
        <v>83.2186440677966</v>
      </c>
      <c r="W50" s="16">
        <f t="shared" si="29"/>
        <v>12.149450549450549</v>
      </c>
      <c r="X50" s="16">
        <f t="shared" si="29"/>
        <v>0</v>
      </c>
    </row>
    <row r="51" spans="1:24" ht="12.75">
      <c r="A51" s="70" t="s">
        <v>157</v>
      </c>
      <c r="B51" s="16">
        <f>IF(B89=0,0,B49*100/B89)</f>
        <v>0.012796815126242568</v>
      </c>
      <c r="C51" s="16">
        <f aca="true" t="shared" si="30" ref="C51:X51">IF(C89=0,0,C49*100/C89)</f>
        <v>0.7942513103448275</v>
      </c>
      <c r="D51" s="16">
        <f t="shared" si="30"/>
        <v>1.2625816964089553</v>
      </c>
      <c r="E51" s="16">
        <f t="shared" si="30"/>
        <v>0.13847886547110871</v>
      </c>
      <c r="F51" s="16">
        <f t="shared" si="30"/>
        <v>1.3800417257306894</v>
      </c>
      <c r="G51" s="16">
        <f t="shared" si="30"/>
        <v>0.8174696287325436</v>
      </c>
      <c r="H51" s="16">
        <f t="shared" si="30"/>
        <v>0.02913607378918802</v>
      </c>
      <c r="I51" s="16">
        <f t="shared" si="30"/>
        <v>0</v>
      </c>
      <c r="J51" s="16">
        <f t="shared" si="30"/>
        <v>1.84415383476582</v>
      </c>
      <c r="K51" s="16">
        <f t="shared" si="30"/>
        <v>0.1611299354494729</v>
      </c>
      <c r="L51" s="16">
        <f t="shared" si="30"/>
        <v>0.24394759381817127</v>
      </c>
      <c r="M51" s="16">
        <f t="shared" si="30"/>
        <v>0.07218287555197075</v>
      </c>
      <c r="N51" s="16">
        <f t="shared" si="30"/>
        <v>2.7155917755156396</v>
      </c>
      <c r="O51" s="16">
        <f t="shared" si="30"/>
        <v>0.19267080266656392</v>
      </c>
      <c r="P51" s="16">
        <f t="shared" si="30"/>
        <v>0.05972856684622106</v>
      </c>
      <c r="Q51" s="16">
        <f t="shared" si="30"/>
        <v>0.13187282713488563</v>
      </c>
      <c r="R51" s="16">
        <f t="shared" si="30"/>
        <v>0</v>
      </c>
      <c r="S51" s="16">
        <f t="shared" si="30"/>
        <v>0.005039475894506971</v>
      </c>
      <c r="T51" s="16">
        <f t="shared" si="30"/>
        <v>0.2962230576441103</v>
      </c>
      <c r="U51" s="16">
        <f t="shared" si="30"/>
        <v>0</v>
      </c>
      <c r="V51" s="16">
        <f t="shared" si="30"/>
        <v>0.9104209160022251</v>
      </c>
      <c r="W51" s="16">
        <f t="shared" si="30"/>
        <v>0.8437567886991489</v>
      </c>
      <c r="X51" s="16">
        <f t="shared" si="30"/>
        <v>0</v>
      </c>
    </row>
    <row r="52" spans="1:24" ht="12.75">
      <c r="A52" s="70" t="s">
        <v>158</v>
      </c>
      <c r="B52" s="16">
        <f>IF(B6=0,0,B49*100/B6)</f>
        <v>0.04994007191370355</v>
      </c>
      <c r="C52" s="16">
        <f aca="true" t="shared" si="31" ref="C52:X52">IF(C6=0,0,C49*100/C6)</f>
        <v>2.2847930356990522</v>
      </c>
      <c r="D52" s="16">
        <f t="shared" si="31"/>
        <v>3.0013405767946026</v>
      </c>
      <c r="E52" s="16">
        <f t="shared" si="31"/>
        <v>0.2787294190734412</v>
      </c>
      <c r="F52" s="16">
        <f t="shared" si="31"/>
        <v>2.258950871947957</v>
      </c>
      <c r="G52" s="16">
        <f t="shared" si="31"/>
        <v>0.12390010607225747</v>
      </c>
      <c r="H52" s="16">
        <f t="shared" si="31"/>
        <v>0.06636481043470221</v>
      </c>
      <c r="I52" s="16">
        <f t="shared" si="31"/>
        <v>0</v>
      </c>
      <c r="J52" s="16">
        <f t="shared" si="31"/>
        <v>2.5970499059497376</v>
      </c>
      <c r="K52" s="16">
        <f t="shared" si="31"/>
        <v>0.29579672848818295</v>
      </c>
      <c r="L52" s="16">
        <f t="shared" si="31"/>
        <v>0.5009574617395315</v>
      </c>
      <c r="M52" s="16">
        <f t="shared" si="31"/>
        <v>0.6467377546290886</v>
      </c>
      <c r="N52" s="16">
        <f t="shared" si="31"/>
        <v>6.525245919228385</v>
      </c>
      <c r="O52" s="16">
        <f t="shared" si="31"/>
        <v>0.3606791409326909</v>
      </c>
      <c r="P52" s="16">
        <f t="shared" si="31"/>
        <v>0.11821000758700287</v>
      </c>
      <c r="Q52" s="16">
        <f t="shared" si="31"/>
        <v>0.2776751284428172</v>
      </c>
      <c r="R52" s="16">
        <f t="shared" si="31"/>
        <v>0</v>
      </c>
      <c r="S52" s="16">
        <f t="shared" si="31"/>
        <v>0.018100698589123925</v>
      </c>
      <c r="T52" s="16">
        <f t="shared" si="31"/>
        <v>0.8085969979735852</v>
      </c>
      <c r="U52" s="16">
        <f t="shared" si="31"/>
        <v>0</v>
      </c>
      <c r="V52" s="16">
        <f t="shared" si="31"/>
        <v>1.7897294956933258</v>
      </c>
      <c r="W52" s="16">
        <f t="shared" si="31"/>
        <v>1.610049687828462</v>
      </c>
      <c r="X52" s="16">
        <f t="shared" si="31"/>
        <v>0</v>
      </c>
    </row>
    <row r="53" spans="1:24" ht="12.75">
      <c r="A53" s="70" t="s">
        <v>159</v>
      </c>
      <c r="B53" s="16">
        <f>IF(B89=0,0,B47*100/B89)</f>
        <v>0</v>
      </c>
      <c r="C53" s="16">
        <f aca="true" t="shared" si="32" ref="C53:X53">IF(C89=0,0,C47*100/C89)</f>
        <v>12.64367816091954</v>
      </c>
      <c r="D53" s="16">
        <f t="shared" si="32"/>
        <v>1.1791107375847605</v>
      </c>
      <c r="E53" s="16">
        <f t="shared" si="32"/>
        <v>0</v>
      </c>
      <c r="F53" s="16">
        <f t="shared" si="32"/>
        <v>6.614133035004437</v>
      </c>
      <c r="G53" s="16">
        <f t="shared" si="32"/>
        <v>3.8487270655957797</v>
      </c>
      <c r="H53" s="16">
        <f t="shared" si="32"/>
        <v>0</v>
      </c>
      <c r="I53" s="16">
        <f t="shared" si="32"/>
        <v>0</v>
      </c>
      <c r="J53" s="16">
        <f t="shared" si="32"/>
        <v>2.161803316536826</v>
      </c>
      <c r="K53" s="16">
        <f t="shared" si="32"/>
        <v>0.27831534304908956</v>
      </c>
      <c r="L53" s="16">
        <f t="shared" si="32"/>
        <v>1.1932050837578592</v>
      </c>
      <c r="M53" s="16">
        <f t="shared" si="32"/>
        <v>0</v>
      </c>
      <c r="N53" s="16">
        <f t="shared" si="32"/>
        <v>0.07154758440789644</v>
      </c>
      <c r="O53" s="16">
        <f t="shared" si="32"/>
        <v>0</v>
      </c>
      <c r="P53" s="16">
        <f t="shared" si="32"/>
        <v>0.3322761008306695</v>
      </c>
      <c r="Q53" s="16">
        <f t="shared" si="32"/>
        <v>0.7405087791054369</v>
      </c>
      <c r="R53" s="16">
        <f t="shared" si="32"/>
        <v>0</v>
      </c>
      <c r="S53" s="16">
        <f t="shared" si="32"/>
        <v>0</v>
      </c>
      <c r="T53" s="16">
        <f t="shared" si="32"/>
        <v>0</v>
      </c>
      <c r="U53" s="16">
        <f t="shared" si="32"/>
        <v>0</v>
      </c>
      <c r="V53" s="16">
        <f t="shared" si="32"/>
        <v>1.0940107546819953</v>
      </c>
      <c r="W53" s="16">
        <f t="shared" si="32"/>
        <v>6.944814378764703</v>
      </c>
      <c r="X53" s="16">
        <f t="shared" si="32"/>
        <v>0</v>
      </c>
    </row>
    <row r="54" spans="1:24" ht="12.75">
      <c r="A54" s="70" t="s">
        <v>160</v>
      </c>
      <c r="B54" s="16">
        <f>IF(+(B5-B163)=0,0,+B49*100/(B5-B163))</f>
        <v>0.1957501536235691</v>
      </c>
      <c r="C54" s="16">
        <f aca="true" t="shared" si="33" ref="C54:X54">IF(+(C5-C163)=0,0,+C49*100/(C5-C163))</f>
        <v>3.3095928570128543</v>
      </c>
      <c r="D54" s="16">
        <f t="shared" si="33"/>
        <v>3.53419604150215</v>
      </c>
      <c r="E54" s="16">
        <f t="shared" si="33"/>
        <v>0.4768608336127525</v>
      </c>
      <c r="F54" s="16">
        <f t="shared" si="33"/>
        <v>6.224268859053623</v>
      </c>
      <c r="G54" s="16">
        <f t="shared" si="33"/>
        <v>27.704347826086956</v>
      </c>
      <c r="H54" s="16">
        <f t="shared" si="33"/>
        <v>0.5714170031496505</v>
      </c>
      <c r="I54" s="16">
        <f t="shared" si="33"/>
        <v>0</v>
      </c>
      <c r="J54" s="16">
        <f t="shared" si="33"/>
        <v>4.693178162358519</v>
      </c>
      <c r="K54" s="16">
        <f t="shared" si="33"/>
        <v>0.392400810145005</v>
      </c>
      <c r="L54" s="16">
        <f t="shared" si="33"/>
        <v>0.9373237824395774</v>
      </c>
      <c r="M54" s="16">
        <f t="shared" si="33"/>
        <v>58.569098358015324</v>
      </c>
      <c r="N54" s="16">
        <f t="shared" si="33"/>
        <v>9.413054655020545</v>
      </c>
      <c r="O54" s="16">
        <f t="shared" si="33"/>
        <v>0.5547151497766406</v>
      </c>
      <c r="P54" s="16">
        <f t="shared" si="33"/>
        <v>0.6684561071604461</v>
      </c>
      <c r="Q54" s="16">
        <f t="shared" si="33"/>
        <v>0.3778706135482986</v>
      </c>
      <c r="R54" s="16">
        <f t="shared" si="33"/>
        <v>0</v>
      </c>
      <c r="S54" s="16">
        <f t="shared" si="33"/>
        <v>0.22809000308229735</v>
      </c>
      <c r="T54" s="16">
        <f t="shared" si="33"/>
        <v>1.4395578858341063</v>
      </c>
      <c r="U54" s="16">
        <f t="shared" si="33"/>
        <v>0</v>
      </c>
      <c r="V54" s="16">
        <f t="shared" si="33"/>
        <v>2.419106760385724</v>
      </c>
      <c r="W54" s="16">
        <f t="shared" si="33"/>
        <v>2.0928571648154852</v>
      </c>
      <c r="X54" s="16">
        <f t="shared" si="33"/>
        <v>0</v>
      </c>
    </row>
    <row r="55" spans="1:24" ht="12.75">
      <c r="A55" s="70" t="s">
        <v>161</v>
      </c>
      <c r="B55" s="16">
        <f>IF(+(B40-B42-B185)=0,0,+B191*100/(B40-B42-B185))</f>
        <v>0</v>
      </c>
      <c r="C55" s="16">
        <f aca="true" t="shared" si="34" ref="C55:X55">IF(+(C40-C42-C185)=0,0,+C191*100/(C40-C42-C185))</f>
        <v>0</v>
      </c>
      <c r="D55" s="16">
        <f t="shared" si="34"/>
        <v>31.280152698694863</v>
      </c>
      <c r="E55" s="16">
        <f t="shared" si="34"/>
        <v>0</v>
      </c>
      <c r="F55" s="16">
        <f t="shared" si="34"/>
        <v>0</v>
      </c>
      <c r="G55" s="16">
        <f t="shared" si="34"/>
        <v>0</v>
      </c>
      <c r="H55" s="16">
        <f t="shared" si="34"/>
        <v>0</v>
      </c>
      <c r="I55" s="16">
        <f t="shared" si="34"/>
        <v>0</v>
      </c>
      <c r="J55" s="16">
        <f t="shared" si="34"/>
        <v>0</v>
      </c>
      <c r="K55" s="16">
        <f t="shared" si="34"/>
        <v>0</v>
      </c>
      <c r="L55" s="16">
        <f t="shared" si="34"/>
        <v>0</v>
      </c>
      <c r="M55" s="16">
        <f t="shared" si="34"/>
        <v>0</v>
      </c>
      <c r="N55" s="16">
        <f t="shared" si="34"/>
        <v>0</v>
      </c>
      <c r="O55" s="16">
        <f t="shared" si="34"/>
        <v>0</v>
      </c>
      <c r="P55" s="16">
        <f t="shared" si="34"/>
        <v>0</v>
      </c>
      <c r="Q55" s="16">
        <f t="shared" si="34"/>
        <v>178.57142857142858</v>
      </c>
      <c r="R55" s="16">
        <f t="shared" si="34"/>
        <v>0</v>
      </c>
      <c r="S55" s="16">
        <f t="shared" si="34"/>
        <v>0</v>
      </c>
      <c r="T55" s="16">
        <f t="shared" si="34"/>
        <v>0</v>
      </c>
      <c r="U55" s="16">
        <f t="shared" si="34"/>
        <v>0</v>
      </c>
      <c r="V55" s="16">
        <f t="shared" si="34"/>
        <v>0</v>
      </c>
      <c r="W55" s="16">
        <f t="shared" si="34"/>
        <v>0</v>
      </c>
      <c r="X55" s="16">
        <f t="shared" si="34"/>
        <v>0</v>
      </c>
    </row>
    <row r="56" spans="1:24" ht="12.75">
      <c r="A56" s="70" t="s">
        <v>162</v>
      </c>
      <c r="B56" s="16">
        <f>IF(B186=0,0,B47*100/B186)</f>
        <v>0</v>
      </c>
      <c r="C56" s="16">
        <f aca="true" t="shared" si="35" ref="C56:X56">IF(C186=0,0,C47*100/C186)</f>
        <v>12.874945732162262</v>
      </c>
      <c r="D56" s="16">
        <f t="shared" si="35"/>
        <v>1.139340320256954</v>
      </c>
      <c r="E56" s="16">
        <f t="shared" si="35"/>
        <v>0</v>
      </c>
      <c r="F56" s="16">
        <f t="shared" si="35"/>
        <v>5.862253785341015</v>
      </c>
      <c r="G56" s="16">
        <f t="shared" si="35"/>
        <v>4.454868705218546</v>
      </c>
      <c r="H56" s="16">
        <f t="shared" si="35"/>
        <v>0</v>
      </c>
      <c r="I56" s="16">
        <f t="shared" si="35"/>
        <v>0</v>
      </c>
      <c r="J56" s="16">
        <f t="shared" si="35"/>
        <v>1.5132942950341908</v>
      </c>
      <c r="K56" s="16">
        <f t="shared" si="35"/>
        <v>0.18474556816044316</v>
      </c>
      <c r="L56" s="16">
        <f t="shared" si="35"/>
        <v>1.1044320167777069</v>
      </c>
      <c r="M56" s="16">
        <f t="shared" si="35"/>
        <v>0</v>
      </c>
      <c r="N56" s="16">
        <f t="shared" si="35"/>
        <v>0.09052153322029055</v>
      </c>
      <c r="O56" s="16">
        <f t="shared" si="35"/>
        <v>0</v>
      </c>
      <c r="P56" s="16">
        <f t="shared" si="35"/>
        <v>0.2644801524332568</v>
      </c>
      <c r="Q56" s="16">
        <f t="shared" si="35"/>
        <v>0.8612366266840014</v>
      </c>
      <c r="R56" s="16">
        <f t="shared" si="35"/>
        <v>0</v>
      </c>
      <c r="S56" s="16">
        <f t="shared" si="35"/>
        <v>0</v>
      </c>
      <c r="T56" s="16">
        <f t="shared" si="35"/>
        <v>0</v>
      </c>
      <c r="U56" s="16">
        <f t="shared" si="35"/>
        <v>0</v>
      </c>
      <c r="V56" s="16">
        <f t="shared" si="35"/>
        <v>1.18748065312241</v>
      </c>
      <c r="W56" s="16">
        <f t="shared" si="35"/>
        <v>5.588184150854011</v>
      </c>
      <c r="X56" s="16">
        <f t="shared" si="35"/>
        <v>0</v>
      </c>
    </row>
    <row r="57" spans="1:24" ht="12.75">
      <c r="A57" s="70" t="s">
        <v>163</v>
      </c>
      <c r="B57" s="25">
        <f>IF(B188=0,0,B187/B188)</f>
        <v>4.842406866666667</v>
      </c>
      <c r="C57" s="25">
        <f aca="true" t="shared" si="36" ref="C57:X57">IF(C188=0,0,C187/C188)</f>
        <v>1.435582227650207</v>
      </c>
      <c r="D57" s="25">
        <f t="shared" si="36"/>
        <v>1.7031086396630495</v>
      </c>
      <c r="E57" s="25">
        <f t="shared" si="36"/>
        <v>2.2384460817146685</v>
      </c>
      <c r="F57" s="25">
        <f t="shared" si="36"/>
        <v>5.324044919279981</v>
      </c>
      <c r="G57" s="25">
        <f t="shared" si="36"/>
        <v>1.3931126251121608</v>
      </c>
      <c r="H57" s="25">
        <f t="shared" si="36"/>
        <v>5.374706461538461</v>
      </c>
      <c r="I57" s="25">
        <f t="shared" si="36"/>
        <v>1.2287542299875842</v>
      </c>
      <c r="J57" s="25">
        <f t="shared" si="36"/>
        <v>2.0714789860196756</v>
      </c>
      <c r="K57" s="25">
        <f t="shared" si="36"/>
        <v>4.819299289523554</v>
      </c>
      <c r="L57" s="25">
        <f t="shared" si="36"/>
        <v>1.7218067364688525</v>
      </c>
      <c r="M57" s="25">
        <f t="shared" si="36"/>
        <v>0.5140376293248612</v>
      </c>
      <c r="N57" s="25">
        <f t="shared" si="36"/>
        <v>0.4600370945029987</v>
      </c>
      <c r="O57" s="25">
        <f t="shared" si="36"/>
        <v>1.4513297723292469</v>
      </c>
      <c r="P57" s="25">
        <f t="shared" si="36"/>
        <v>4.585726176401041</v>
      </c>
      <c r="Q57" s="25">
        <f t="shared" si="36"/>
        <v>0.7603490592526371</v>
      </c>
      <c r="R57" s="25">
        <f t="shared" si="36"/>
        <v>4.615125484251306</v>
      </c>
      <c r="S57" s="25">
        <f t="shared" si="36"/>
        <v>0.5410026121565936</v>
      </c>
      <c r="T57" s="25">
        <f t="shared" si="36"/>
        <v>1.9514200298953661</v>
      </c>
      <c r="U57" s="25">
        <f t="shared" si="36"/>
        <v>6.693269290722432</v>
      </c>
      <c r="V57" s="25">
        <f t="shared" si="36"/>
        <v>0.6516340347509458</v>
      </c>
      <c r="W57" s="25">
        <f t="shared" si="36"/>
        <v>2.8532291218079955</v>
      </c>
      <c r="X57" s="25">
        <f t="shared" si="36"/>
        <v>0.6098186046511628</v>
      </c>
    </row>
    <row r="58" spans="1:24" ht="12.75">
      <c r="A58" s="70" t="s">
        <v>164</v>
      </c>
      <c r="B58" s="25">
        <f>IF(B188=0,0,B189/B188)</f>
        <v>2.0215754666666665</v>
      </c>
      <c r="C58" s="25">
        <f aca="true" t="shared" si="37" ref="C58:X58">IF(C188=0,0,C189/C188)</f>
        <v>0.9937745256361138</v>
      </c>
      <c r="D58" s="25">
        <f t="shared" si="37"/>
        <v>0.986683835333382</v>
      </c>
      <c r="E58" s="25">
        <f t="shared" si="37"/>
        <v>0.31279303415941057</v>
      </c>
      <c r="F58" s="25">
        <f t="shared" si="37"/>
        <v>2.662049760661049</v>
      </c>
      <c r="G58" s="25">
        <f t="shared" si="37"/>
        <v>1.2773474001124026</v>
      </c>
      <c r="H58" s="25">
        <f t="shared" si="37"/>
        <v>1.2</v>
      </c>
      <c r="I58" s="25">
        <f t="shared" si="37"/>
        <v>0.010095530307555584</v>
      </c>
      <c r="J58" s="25">
        <f t="shared" si="37"/>
        <v>0.10691854124902885</v>
      </c>
      <c r="K58" s="25">
        <f t="shared" si="37"/>
        <v>0.03292053501925327</v>
      </c>
      <c r="L58" s="25">
        <f t="shared" si="37"/>
        <v>0.6293620157936143</v>
      </c>
      <c r="M58" s="25">
        <f t="shared" si="37"/>
        <v>0.4745921988386561</v>
      </c>
      <c r="N58" s="25">
        <f t="shared" si="37"/>
        <v>0.0840891888346457</v>
      </c>
      <c r="O58" s="25">
        <f t="shared" si="37"/>
        <v>0.17513134851138354</v>
      </c>
      <c r="P58" s="25">
        <f t="shared" si="37"/>
        <v>3.5307164814376923</v>
      </c>
      <c r="Q58" s="25">
        <f t="shared" si="37"/>
        <v>0</v>
      </c>
      <c r="R58" s="25">
        <f t="shared" si="37"/>
        <v>4.059289203301331</v>
      </c>
      <c r="S58" s="25">
        <f t="shared" si="37"/>
        <v>0.28375248300400435</v>
      </c>
      <c r="T58" s="25">
        <f t="shared" si="37"/>
        <v>0.23243647234678624</v>
      </c>
      <c r="U58" s="25">
        <f t="shared" si="37"/>
        <v>2.734228744164567</v>
      </c>
      <c r="V58" s="25">
        <f t="shared" si="37"/>
        <v>0.21520278558485662</v>
      </c>
      <c r="W58" s="25">
        <f t="shared" si="37"/>
        <v>0.06971979726033212</v>
      </c>
      <c r="X58" s="25">
        <f t="shared" si="37"/>
        <v>0.35788062015503874</v>
      </c>
    </row>
    <row r="59" spans="1:24" ht="12.75">
      <c r="A59" s="70" t="s">
        <v>165</v>
      </c>
      <c r="B59" s="16">
        <f>IF(B5=0,0,(B176+B181)*100/B5)</f>
        <v>2.9129025754385243</v>
      </c>
      <c r="C59" s="16">
        <f aca="true" t="shared" si="38" ref="C59:X59">IF(C5=0,0,(C176+C181)*100/C5)</f>
        <v>6.111777487129098</v>
      </c>
      <c r="D59" s="16">
        <f t="shared" si="38"/>
        <v>9.468749691939081</v>
      </c>
      <c r="E59" s="16">
        <f t="shared" si="38"/>
        <v>1.6024069839372224</v>
      </c>
      <c r="F59" s="16">
        <f t="shared" si="38"/>
        <v>19.00282968677262</v>
      </c>
      <c r="G59" s="16">
        <f t="shared" si="38"/>
        <v>1.772110566158439</v>
      </c>
      <c r="H59" s="16">
        <f t="shared" si="38"/>
        <v>6.712299749443409</v>
      </c>
      <c r="I59" s="16">
        <f t="shared" si="38"/>
        <v>6.421783003741105</v>
      </c>
      <c r="J59" s="16">
        <f t="shared" si="38"/>
        <v>11.609437364172694</v>
      </c>
      <c r="K59" s="16">
        <f t="shared" si="38"/>
        <v>8.950495755693595</v>
      </c>
      <c r="L59" s="16">
        <f t="shared" si="38"/>
        <v>2.582212397703992</v>
      </c>
      <c r="M59" s="16">
        <f t="shared" si="38"/>
        <v>13.164517478917126</v>
      </c>
      <c r="N59" s="16">
        <f t="shared" si="38"/>
        <v>20.34551803831401</v>
      </c>
      <c r="O59" s="16">
        <f t="shared" si="38"/>
        <v>7.820045133247458</v>
      </c>
      <c r="P59" s="16">
        <f t="shared" si="38"/>
        <v>6.353134502361034</v>
      </c>
      <c r="Q59" s="16">
        <f t="shared" si="38"/>
        <v>13.71930102094853</v>
      </c>
      <c r="R59" s="16">
        <f t="shared" si="38"/>
        <v>11.801488656320405</v>
      </c>
      <c r="S59" s="16">
        <f t="shared" si="38"/>
        <v>15.927152527561597</v>
      </c>
      <c r="T59" s="16">
        <f t="shared" si="38"/>
        <v>6.060372649096072</v>
      </c>
      <c r="U59" s="16">
        <f t="shared" si="38"/>
        <v>15.596207557534065</v>
      </c>
      <c r="V59" s="16">
        <f t="shared" si="38"/>
        <v>19.957876475523452</v>
      </c>
      <c r="W59" s="16">
        <f t="shared" si="38"/>
        <v>10.634546921843379</v>
      </c>
      <c r="X59" s="16">
        <f t="shared" si="38"/>
        <v>1.80757800400512</v>
      </c>
    </row>
    <row r="60" spans="1:24" ht="12.75">
      <c r="A60" s="70" t="s">
        <v>166</v>
      </c>
      <c r="B60" s="25">
        <f>IF(+(B180+B193)=0,0,+(B5-B163)/(B180+B193))</f>
        <v>22.205806186351488</v>
      </c>
      <c r="C60" s="25">
        <f aca="true" t="shared" si="39" ref="C60:X60">IF(+(C180+C193)=0,0,+(C5-C163)/(C180+C193))</f>
        <v>12.26310714264234</v>
      </c>
      <c r="D60" s="25">
        <f t="shared" si="39"/>
        <v>35.65014282462531</v>
      </c>
      <c r="E60" s="25">
        <f t="shared" si="39"/>
        <v>130.00266290806522</v>
      </c>
      <c r="F60" s="25">
        <f t="shared" si="39"/>
        <v>12.448595166766527</v>
      </c>
      <c r="G60" s="25">
        <f t="shared" si="39"/>
        <v>1.15</v>
      </c>
      <c r="H60" s="25">
        <f t="shared" si="39"/>
        <v>8.019214303108381</v>
      </c>
      <c r="I60" s="25">
        <f t="shared" si="39"/>
        <v>275672.8433333333</v>
      </c>
      <c r="J60" s="25">
        <f t="shared" si="39"/>
        <v>11.662554583714085</v>
      </c>
      <c r="K60" s="25">
        <f t="shared" si="39"/>
        <v>37.69844257665412</v>
      </c>
      <c r="L60" s="25">
        <f t="shared" si="39"/>
        <v>36.613491651645944</v>
      </c>
      <c r="M60" s="25">
        <f t="shared" si="39"/>
        <v>2.627746044905292</v>
      </c>
      <c r="N60" s="25">
        <f t="shared" si="39"/>
        <v>29.172834383027553</v>
      </c>
      <c r="O60" s="25">
        <f t="shared" si="39"/>
        <v>558.0092613228338</v>
      </c>
      <c r="P60" s="25">
        <f t="shared" si="39"/>
        <v>4.087108720396279</v>
      </c>
      <c r="Q60" s="25">
        <f t="shared" si="39"/>
        <v>7.316821791596759</v>
      </c>
      <c r="R60" s="25">
        <f t="shared" si="39"/>
        <v>54.869284</v>
      </c>
      <c r="S60" s="25">
        <f t="shared" si="39"/>
        <v>16.496610169491525</v>
      </c>
      <c r="T60" s="25">
        <f t="shared" si="39"/>
        <v>130.53049284578697</v>
      </c>
      <c r="U60" s="25">
        <f t="shared" si="39"/>
        <v>41.56781008457246</v>
      </c>
      <c r="V60" s="25">
        <f t="shared" si="39"/>
        <v>50.6042048967787</v>
      </c>
      <c r="W60" s="25">
        <f t="shared" si="39"/>
        <v>104.93058536100904</v>
      </c>
      <c r="X60" s="25">
        <f t="shared" si="39"/>
        <v>1.0725581395348838</v>
      </c>
    </row>
    <row r="61" spans="1:24" ht="12.75">
      <c r="A61" s="67" t="s">
        <v>167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>
      <c r="A62" s="68" t="s">
        <v>168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67" t="s">
        <v>169</v>
      </c>
      <c r="B63" s="6">
        <v>74219566</v>
      </c>
      <c r="C63" s="6">
        <v>126411000</v>
      </c>
      <c r="D63" s="6">
        <v>507847184</v>
      </c>
      <c r="E63" s="6">
        <v>6500000</v>
      </c>
      <c r="F63" s="6">
        <v>57101960</v>
      </c>
      <c r="G63" s="6">
        <v>0</v>
      </c>
      <c r="H63" s="6">
        <v>0</v>
      </c>
      <c r="I63" s="6">
        <v>0</v>
      </c>
      <c r="J63" s="6">
        <v>0</v>
      </c>
      <c r="K63" s="6">
        <v>2000000</v>
      </c>
      <c r="L63" s="6">
        <v>20134796</v>
      </c>
      <c r="M63" s="6">
        <v>274222552</v>
      </c>
      <c r="N63" s="6">
        <v>20800000</v>
      </c>
      <c r="O63" s="6">
        <v>3559500</v>
      </c>
      <c r="P63" s="6">
        <v>13258000</v>
      </c>
      <c r="Q63" s="6">
        <v>20204000</v>
      </c>
      <c r="R63" s="6">
        <v>0</v>
      </c>
      <c r="S63" s="6">
        <v>260999000</v>
      </c>
      <c r="T63" s="6">
        <v>8300000</v>
      </c>
      <c r="U63" s="6">
        <v>156489345</v>
      </c>
      <c r="V63" s="6">
        <v>72960906</v>
      </c>
      <c r="W63" s="6">
        <v>12539855</v>
      </c>
      <c r="X63" s="6">
        <v>0</v>
      </c>
    </row>
    <row r="64" spans="1:24" ht="12.75">
      <c r="A64" s="70" t="s">
        <v>170</v>
      </c>
      <c r="B64" s="23">
        <v>8000000</v>
      </c>
      <c r="C64" s="23">
        <v>24000000</v>
      </c>
      <c r="D64" s="23">
        <v>176274095</v>
      </c>
      <c r="E64" s="23">
        <v>2500000</v>
      </c>
      <c r="F64" s="23">
        <v>15980000</v>
      </c>
      <c r="G64" s="23">
        <v>0</v>
      </c>
      <c r="H64" s="23">
        <v>0</v>
      </c>
      <c r="I64" s="23">
        <v>0</v>
      </c>
      <c r="J64" s="23">
        <v>0</v>
      </c>
      <c r="K64" s="23">
        <v>2000000</v>
      </c>
      <c r="L64" s="23">
        <v>16000000</v>
      </c>
      <c r="M64" s="23">
        <v>0</v>
      </c>
      <c r="N64" s="23">
        <v>20000000</v>
      </c>
      <c r="O64" s="23">
        <v>3559500</v>
      </c>
      <c r="P64" s="23">
        <v>1425000</v>
      </c>
      <c r="Q64" s="23">
        <v>20204000</v>
      </c>
      <c r="R64" s="23">
        <v>0</v>
      </c>
      <c r="S64" s="23">
        <v>0</v>
      </c>
      <c r="T64" s="23">
        <v>5000000</v>
      </c>
      <c r="U64" s="23">
        <v>29300000</v>
      </c>
      <c r="V64" s="23">
        <v>10000000</v>
      </c>
      <c r="W64" s="23">
        <v>0</v>
      </c>
      <c r="X64" s="23">
        <v>0</v>
      </c>
    </row>
    <row r="65" spans="1:24" ht="12.75">
      <c r="A65" s="70" t="s">
        <v>171</v>
      </c>
      <c r="B65" s="23">
        <v>55219566</v>
      </c>
      <c r="C65" s="23">
        <v>79911000</v>
      </c>
      <c r="D65" s="23">
        <v>109976692</v>
      </c>
      <c r="E65" s="23">
        <v>0</v>
      </c>
      <c r="F65" s="23">
        <v>22076650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3500000</v>
      </c>
      <c r="M65" s="23">
        <v>143355601</v>
      </c>
      <c r="N65" s="23">
        <v>0</v>
      </c>
      <c r="O65" s="23">
        <v>0</v>
      </c>
      <c r="P65" s="23">
        <v>2108000</v>
      </c>
      <c r="Q65" s="23">
        <v>0</v>
      </c>
      <c r="R65" s="23">
        <v>0</v>
      </c>
      <c r="S65" s="23">
        <v>260999000</v>
      </c>
      <c r="T65" s="23">
        <v>1500000</v>
      </c>
      <c r="U65" s="23">
        <v>15302217</v>
      </c>
      <c r="V65" s="23">
        <v>34964400</v>
      </c>
      <c r="W65" s="23">
        <v>7610975</v>
      </c>
      <c r="X65" s="23">
        <v>0</v>
      </c>
    </row>
    <row r="66" spans="1:24" ht="12.75">
      <c r="A66" s="70" t="s">
        <v>172</v>
      </c>
      <c r="B66" s="23">
        <v>11000000</v>
      </c>
      <c r="C66" s="23">
        <v>20000000</v>
      </c>
      <c r="D66" s="23">
        <v>216596397</v>
      </c>
      <c r="E66" s="23">
        <v>1000000</v>
      </c>
      <c r="F66" s="23">
        <v>13367459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130866951</v>
      </c>
      <c r="N66" s="23">
        <v>0</v>
      </c>
      <c r="O66" s="23">
        <v>0</v>
      </c>
      <c r="P66" s="23">
        <v>2850000</v>
      </c>
      <c r="Q66" s="23">
        <v>0</v>
      </c>
      <c r="R66" s="23">
        <v>0</v>
      </c>
      <c r="S66" s="23">
        <v>0</v>
      </c>
      <c r="T66" s="23">
        <v>1800000</v>
      </c>
      <c r="U66" s="23">
        <v>109180128</v>
      </c>
      <c r="V66" s="23">
        <v>27996506</v>
      </c>
      <c r="W66" s="23">
        <v>4928880</v>
      </c>
      <c r="X66" s="23">
        <v>0</v>
      </c>
    </row>
    <row r="67" spans="1:24" ht="12.75">
      <c r="A67" s="70" t="s">
        <v>173</v>
      </c>
      <c r="B67" s="23">
        <v>0</v>
      </c>
      <c r="C67" s="23">
        <v>2500000</v>
      </c>
      <c r="D67" s="23">
        <v>5000000</v>
      </c>
      <c r="E67" s="23">
        <v>3000000</v>
      </c>
      <c r="F67" s="23">
        <v>5677851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634796</v>
      </c>
      <c r="M67" s="23">
        <v>0</v>
      </c>
      <c r="N67" s="23">
        <v>800000</v>
      </c>
      <c r="O67" s="23">
        <v>0</v>
      </c>
      <c r="P67" s="23">
        <v>6875000</v>
      </c>
      <c r="Q67" s="23">
        <v>0</v>
      </c>
      <c r="R67" s="23">
        <v>0</v>
      </c>
      <c r="S67" s="23">
        <v>0</v>
      </c>
      <c r="T67" s="23">
        <v>0</v>
      </c>
      <c r="U67" s="23">
        <v>2707000</v>
      </c>
      <c r="V67" s="23">
        <v>0</v>
      </c>
      <c r="W67" s="23">
        <v>0</v>
      </c>
      <c r="X67" s="23">
        <v>0</v>
      </c>
    </row>
    <row r="68" spans="1:24" ht="12.75">
      <c r="A68" s="67" t="s">
        <v>174</v>
      </c>
      <c r="B68" s="6">
        <v>21109947</v>
      </c>
      <c r="C68" s="6">
        <v>142300000</v>
      </c>
      <c r="D68" s="6">
        <v>545161299</v>
      </c>
      <c r="E68" s="6">
        <v>12579000</v>
      </c>
      <c r="F68" s="6">
        <v>74482621</v>
      </c>
      <c r="G68" s="6">
        <v>200000</v>
      </c>
      <c r="H68" s="6">
        <v>29491000</v>
      </c>
      <c r="I68" s="6">
        <v>18000000</v>
      </c>
      <c r="J68" s="6">
        <v>51184000</v>
      </c>
      <c r="K68" s="6">
        <v>35392000</v>
      </c>
      <c r="L68" s="6">
        <v>79545000</v>
      </c>
      <c r="M68" s="6">
        <v>5091000</v>
      </c>
      <c r="N68" s="6">
        <v>10663000</v>
      </c>
      <c r="O68" s="6">
        <v>23653500</v>
      </c>
      <c r="P68" s="6">
        <v>43462738</v>
      </c>
      <c r="Q68" s="6">
        <v>0</v>
      </c>
      <c r="R68" s="6">
        <v>50854000</v>
      </c>
      <c r="S68" s="6">
        <v>2280000</v>
      </c>
      <c r="T68" s="6">
        <v>18000000</v>
      </c>
      <c r="U68" s="6">
        <v>39320000</v>
      </c>
      <c r="V68" s="6">
        <v>52535985</v>
      </c>
      <c r="W68" s="6">
        <v>13627146</v>
      </c>
      <c r="X68" s="6">
        <v>361000</v>
      </c>
    </row>
    <row r="69" spans="1:24" ht="12.75">
      <c r="A69" s="70" t="s">
        <v>175</v>
      </c>
      <c r="B69" s="23">
        <v>0</v>
      </c>
      <c r="C69" s="23">
        <v>0</v>
      </c>
      <c r="D69" s="23">
        <v>20000000</v>
      </c>
      <c r="E69" s="23">
        <v>0</v>
      </c>
      <c r="F69" s="23">
        <v>0</v>
      </c>
      <c r="G69" s="23">
        <v>200000</v>
      </c>
      <c r="H69" s="23">
        <v>29491000</v>
      </c>
      <c r="I69" s="23">
        <v>18000000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100000</v>
      </c>
      <c r="Q69" s="23">
        <v>0</v>
      </c>
      <c r="R69" s="23">
        <v>50854000</v>
      </c>
      <c r="S69" s="23">
        <v>60000</v>
      </c>
      <c r="T69" s="23">
        <v>0</v>
      </c>
      <c r="U69" s="23">
        <v>250000</v>
      </c>
      <c r="V69" s="23">
        <v>0</v>
      </c>
      <c r="W69" s="23">
        <v>0</v>
      </c>
      <c r="X69" s="23">
        <v>251000</v>
      </c>
    </row>
    <row r="70" spans="1:24" ht="12.75">
      <c r="A70" s="70" t="s">
        <v>176</v>
      </c>
      <c r="B70" s="23">
        <v>21109947</v>
      </c>
      <c r="C70" s="23">
        <v>142300000</v>
      </c>
      <c r="D70" s="23">
        <v>525161299</v>
      </c>
      <c r="E70" s="23">
        <v>12579000</v>
      </c>
      <c r="F70" s="23">
        <v>74482621</v>
      </c>
      <c r="G70" s="23">
        <v>0</v>
      </c>
      <c r="H70" s="23">
        <v>0</v>
      </c>
      <c r="I70" s="23">
        <v>0</v>
      </c>
      <c r="J70" s="23">
        <v>51184000</v>
      </c>
      <c r="K70" s="23">
        <v>35392000</v>
      </c>
      <c r="L70" s="23">
        <v>79545000</v>
      </c>
      <c r="M70" s="23">
        <v>5091000</v>
      </c>
      <c r="N70" s="23">
        <v>10663000</v>
      </c>
      <c r="O70" s="23">
        <v>23653500</v>
      </c>
      <c r="P70" s="23">
        <v>43362738</v>
      </c>
      <c r="Q70" s="23">
        <v>0</v>
      </c>
      <c r="R70" s="23">
        <v>0</v>
      </c>
      <c r="S70" s="23">
        <v>0</v>
      </c>
      <c r="T70" s="23">
        <v>18000000</v>
      </c>
      <c r="U70" s="23">
        <v>38710000</v>
      </c>
      <c r="V70" s="23">
        <v>52535985</v>
      </c>
      <c r="W70" s="23">
        <v>13627146</v>
      </c>
      <c r="X70" s="23">
        <v>0</v>
      </c>
    </row>
    <row r="71" spans="1:24" ht="12.75">
      <c r="A71" s="70" t="s">
        <v>177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2220000</v>
      </c>
      <c r="T71" s="23">
        <v>0</v>
      </c>
      <c r="U71" s="23">
        <v>360000</v>
      </c>
      <c r="V71" s="23">
        <v>0</v>
      </c>
      <c r="W71" s="23">
        <v>0</v>
      </c>
      <c r="X71" s="23">
        <v>110000</v>
      </c>
    </row>
    <row r="72" spans="1:24" ht="12.75">
      <c r="A72" s="67" t="s">
        <v>178</v>
      </c>
      <c r="B72" s="6">
        <v>2200000</v>
      </c>
      <c r="C72" s="6">
        <v>6500000</v>
      </c>
      <c r="D72" s="6">
        <v>5400000</v>
      </c>
      <c r="E72" s="6">
        <v>5700000</v>
      </c>
      <c r="F72" s="6">
        <v>4806000</v>
      </c>
      <c r="G72" s="6">
        <v>765270</v>
      </c>
      <c r="H72" s="6">
        <v>2084000</v>
      </c>
      <c r="I72" s="6">
        <v>0</v>
      </c>
      <c r="J72" s="6">
        <v>0</v>
      </c>
      <c r="K72" s="6">
        <v>0</v>
      </c>
      <c r="L72" s="6">
        <v>2150000</v>
      </c>
      <c r="M72" s="6">
        <v>2850000</v>
      </c>
      <c r="N72" s="6">
        <v>4950000</v>
      </c>
      <c r="O72" s="6">
        <v>0</v>
      </c>
      <c r="P72" s="6">
        <v>4600200</v>
      </c>
      <c r="Q72" s="6">
        <v>300000</v>
      </c>
      <c r="R72" s="6">
        <v>9300000</v>
      </c>
      <c r="S72" s="6">
        <v>1300000</v>
      </c>
      <c r="T72" s="6">
        <v>0</v>
      </c>
      <c r="U72" s="6">
        <v>9035000</v>
      </c>
      <c r="V72" s="6">
        <v>10000000</v>
      </c>
      <c r="W72" s="6">
        <v>893300</v>
      </c>
      <c r="X72" s="6">
        <v>4633000</v>
      </c>
    </row>
    <row r="73" spans="1:24" ht="12.75">
      <c r="A73" s="67" t="s">
        <v>179</v>
      </c>
      <c r="B73" s="6">
        <v>15485288</v>
      </c>
      <c r="C73" s="6">
        <v>17250000</v>
      </c>
      <c r="D73" s="6">
        <v>5340000</v>
      </c>
      <c r="E73" s="6">
        <v>3073100</v>
      </c>
      <c r="F73" s="6">
        <v>13866692</v>
      </c>
      <c r="G73" s="6">
        <v>0</v>
      </c>
      <c r="H73" s="6">
        <v>1630000</v>
      </c>
      <c r="I73" s="6">
        <v>12190000</v>
      </c>
      <c r="J73" s="6">
        <v>8000000</v>
      </c>
      <c r="K73" s="6">
        <v>0</v>
      </c>
      <c r="L73" s="6">
        <v>3873227</v>
      </c>
      <c r="M73" s="6">
        <v>600000</v>
      </c>
      <c r="N73" s="6">
        <v>4950000</v>
      </c>
      <c r="O73" s="6">
        <v>1510000</v>
      </c>
      <c r="P73" s="6">
        <v>9790000</v>
      </c>
      <c r="Q73" s="6">
        <v>0</v>
      </c>
      <c r="R73" s="6">
        <v>0</v>
      </c>
      <c r="S73" s="6">
        <v>85000</v>
      </c>
      <c r="T73" s="6">
        <v>0</v>
      </c>
      <c r="U73" s="6">
        <v>19232383</v>
      </c>
      <c r="V73" s="6">
        <v>3430473</v>
      </c>
      <c r="W73" s="6">
        <v>175000</v>
      </c>
      <c r="X73" s="6">
        <v>578200</v>
      </c>
    </row>
    <row r="74" spans="1:24" ht="12.75">
      <c r="A74" s="67" t="s">
        <v>180</v>
      </c>
      <c r="B74" s="6">
        <v>11200000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200000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</row>
    <row r="75" spans="1:24" ht="25.5">
      <c r="A75" s="86" t="s">
        <v>181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</row>
    <row r="76" spans="1:24" ht="12.75">
      <c r="A76" s="87" t="s">
        <v>169</v>
      </c>
      <c r="B76" s="27">
        <f>IF(B40=0,0,B63*100/B40)</f>
        <v>59.75098410373817</v>
      </c>
      <c r="C76" s="27">
        <f aca="true" t="shared" si="40" ref="C76:X76">IF(C40=0,0,C63*100/C40)</f>
        <v>43.22319899063465</v>
      </c>
      <c r="D76" s="27">
        <f t="shared" si="40"/>
        <v>47.741283970413896</v>
      </c>
      <c r="E76" s="27">
        <f t="shared" si="40"/>
        <v>23.33755802973564</v>
      </c>
      <c r="F76" s="27">
        <f t="shared" si="40"/>
        <v>38.00279271672926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0</v>
      </c>
      <c r="K76" s="27">
        <f t="shared" si="40"/>
        <v>5.348737697903295</v>
      </c>
      <c r="L76" s="27">
        <f t="shared" si="40"/>
        <v>19.04845805592523</v>
      </c>
      <c r="M76" s="27">
        <f t="shared" si="40"/>
        <v>96.97945511732715</v>
      </c>
      <c r="N76" s="27">
        <f t="shared" si="40"/>
        <v>50.28648792399004</v>
      </c>
      <c r="O76" s="27">
        <f t="shared" si="40"/>
        <v>12.39250774640532</v>
      </c>
      <c r="P76" s="27">
        <f t="shared" si="40"/>
        <v>18.644107886750138</v>
      </c>
      <c r="Q76" s="27">
        <f t="shared" si="40"/>
        <v>98.53687085446742</v>
      </c>
      <c r="R76" s="27">
        <f t="shared" si="40"/>
        <v>0</v>
      </c>
      <c r="S76" s="27">
        <f t="shared" si="40"/>
        <v>98.5407605412589</v>
      </c>
      <c r="T76" s="27">
        <f t="shared" si="40"/>
        <v>31.55893536121673</v>
      </c>
      <c r="U76" s="27">
        <f t="shared" si="40"/>
        <v>69.83739293087143</v>
      </c>
      <c r="V76" s="27">
        <f t="shared" si="40"/>
        <v>52.51730393445023</v>
      </c>
      <c r="W76" s="27">
        <f t="shared" si="40"/>
        <v>46.0426525118999</v>
      </c>
      <c r="X76" s="27">
        <f t="shared" si="40"/>
        <v>0</v>
      </c>
    </row>
    <row r="77" spans="1:24" ht="12.75">
      <c r="A77" s="70" t="s">
        <v>182</v>
      </c>
      <c r="B77" s="16">
        <f>IF(B40=0,0,B64*100/B40)</f>
        <v>6.440456318889083</v>
      </c>
      <c r="C77" s="16">
        <f aca="true" t="shared" si="41" ref="C77:X77">IF(C40=0,0,C64*100/C40)</f>
        <v>8.20622236811062</v>
      </c>
      <c r="D77" s="16">
        <f t="shared" si="41"/>
        <v>16.571031387313386</v>
      </c>
      <c r="E77" s="16">
        <f t="shared" si="41"/>
        <v>8.97598385759063</v>
      </c>
      <c r="F77" s="16">
        <f t="shared" si="41"/>
        <v>10.635092518949149</v>
      </c>
      <c r="G77" s="16">
        <f t="shared" si="41"/>
        <v>0</v>
      </c>
      <c r="H77" s="16">
        <f t="shared" si="41"/>
        <v>0</v>
      </c>
      <c r="I77" s="16">
        <f t="shared" si="41"/>
        <v>0</v>
      </c>
      <c r="J77" s="16">
        <f t="shared" si="41"/>
        <v>0</v>
      </c>
      <c r="K77" s="16">
        <f t="shared" si="41"/>
        <v>5.348737697903295</v>
      </c>
      <c r="L77" s="16">
        <f t="shared" si="41"/>
        <v>15.136747791971853</v>
      </c>
      <c r="M77" s="16">
        <f t="shared" si="41"/>
        <v>0</v>
      </c>
      <c r="N77" s="16">
        <f t="shared" si="41"/>
        <v>48.35239223460581</v>
      </c>
      <c r="O77" s="16">
        <f t="shared" si="41"/>
        <v>12.39250774640532</v>
      </c>
      <c r="P77" s="16">
        <f t="shared" si="41"/>
        <v>2.003911128271153</v>
      </c>
      <c r="Q77" s="16">
        <f t="shared" si="41"/>
        <v>98.53687085446742</v>
      </c>
      <c r="R77" s="16">
        <f t="shared" si="41"/>
        <v>0</v>
      </c>
      <c r="S77" s="16">
        <f t="shared" si="41"/>
        <v>0</v>
      </c>
      <c r="T77" s="16">
        <f t="shared" si="41"/>
        <v>19.011406844106464</v>
      </c>
      <c r="U77" s="16">
        <f t="shared" si="41"/>
        <v>13.075878187582246</v>
      </c>
      <c r="V77" s="16">
        <f t="shared" si="41"/>
        <v>7.19800600261875</v>
      </c>
      <c r="W77" s="16">
        <f t="shared" si="41"/>
        <v>0</v>
      </c>
      <c r="X77" s="16">
        <f t="shared" si="41"/>
        <v>0</v>
      </c>
    </row>
    <row r="78" spans="1:24" ht="12.75">
      <c r="A78" s="70" t="s">
        <v>183</v>
      </c>
      <c r="B78" s="16">
        <f>IF(B40=0,0,B65*100/B40)</f>
        <v>44.4549003463766</v>
      </c>
      <c r="C78" s="16">
        <f aca="true" t="shared" si="42" ref="C78:X78">IF(C40=0,0,C65*100/C40)</f>
        <v>27.323643152420324</v>
      </c>
      <c r="D78" s="16">
        <f t="shared" si="42"/>
        <v>10.338599185574585</v>
      </c>
      <c r="E78" s="16">
        <f t="shared" si="42"/>
        <v>0</v>
      </c>
      <c r="F78" s="16">
        <f t="shared" si="42"/>
        <v>14.692566661981148</v>
      </c>
      <c r="G78" s="16">
        <f t="shared" si="42"/>
        <v>0</v>
      </c>
      <c r="H78" s="16">
        <f t="shared" si="42"/>
        <v>0</v>
      </c>
      <c r="I78" s="16">
        <f t="shared" si="42"/>
        <v>0</v>
      </c>
      <c r="J78" s="16">
        <f t="shared" si="42"/>
        <v>0</v>
      </c>
      <c r="K78" s="16">
        <f t="shared" si="42"/>
        <v>0</v>
      </c>
      <c r="L78" s="16">
        <f t="shared" si="42"/>
        <v>3.3111635794938428</v>
      </c>
      <c r="M78" s="16">
        <f t="shared" si="42"/>
        <v>50.69804788702046</v>
      </c>
      <c r="N78" s="16">
        <f t="shared" si="42"/>
        <v>0</v>
      </c>
      <c r="O78" s="16">
        <f t="shared" si="42"/>
        <v>0</v>
      </c>
      <c r="P78" s="16">
        <f t="shared" si="42"/>
        <v>2.9643822164179583</v>
      </c>
      <c r="Q78" s="16">
        <f t="shared" si="42"/>
        <v>0</v>
      </c>
      <c r="R78" s="16">
        <f t="shared" si="42"/>
        <v>0</v>
      </c>
      <c r="S78" s="16">
        <f t="shared" si="42"/>
        <v>98.5407605412589</v>
      </c>
      <c r="T78" s="16">
        <f t="shared" si="42"/>
        <v>5.7034220532319395</v>
      </c>
      <c r="U78" s="16">
        <f t="shared" si="42"/>
        <v>6.829007695970998</v>
      </c>
      <c r="V78" s="16">
        <f t="shared" si="42"/>
        <v>25.1673961077963</v>
      </c>
      <c r="W78" s="16">
        <f t="shared" si="42"/>
        <v>27.945257517073156</v>
      </c>
      <c r="X78" s="16">
        <f t="shared" si="42"/>
        <v>0</v>
      </c>
    </row>
    <row r="79" spans="1:24" ht="12.75">
      <c r="A79" s="70" t="s">
        <v>184</v>
      </c>
      <c r="B79" s="16">
        <f>IF(B40=0,0,B66*100/B40)</f>
        <v>8.855627438472489</v>
      </c>
      <c r="C79" s="16">
        <f aca="true" t="shared" si="43" ref="C79:X79">IF(C40=0,0,C66*100/C40)</f>
        <v>6.838518640092183</v>
      </c>
      <c r="D79" s="16">
        <f t="shared" si="43"/>
        <v>20.36161747456988</v>
      </c>
      <c r="E79" s="16">
        <f t="shared" si="43"/>
        <v>3.590393543036252</v>
      </c>
      <c r="F79" s="16">
        <f t="shared" si="43"/>
        <v>8.89638067636167</v>
      </c>
      <c r="G79" s="16">
        <f t="shared" si="43"/>
        <v>0</v>
      </c>
      <c r="H79" s="16">
        <f t="shared" si="43"/>
        <v>0</v>
      </c>
      <c r="I79" s="16">
        <f t="shared" si="43"/>
        <v>0</v>
      </c>
      <c r="J79" s="16">
        <f t="shared" si="43"/>
        <v>0</v>
      </c>
      <c r="K79" s="16">
        <f t="shared" si="43"/>
        <v>0</v>
      </c>
      <c r="L79" s="16">
        <f t="shared" si="43"/>
        <v>0</v>
      </c>
      <c r="M79" s="16">
        <f t="shared" si="43"/>
        <v>46.281407230306684</v>
      </c>
      <c r="N79" s="16">
        <f t="shared" si="43"/>
        <v>0</v>
      </c>
      <c r="O79" s="16">
        <f t="shared" si="43"/>
        <v>0</v>
      </c>
      <c r="P79" s="16">
        <f t="shared" si="43"/>
        <v>4.007822256542306</v>
      </c>
      <c r="Q79" s="16">
        <f t="shared" si="43"/>
        <v>0</v>
      </c>
      <c r="R79" s="16">
        <f t="shared" si="43"/>
        <v>0</v>
      </c>
      <c r="S79" s="16">
        <f t="shared" si="43"/>
        <v>0</v>
      </c>
      <c r="T79" s="16">
        <f t="shared" si="43"/>
        <v>6.844106463878327</v>
      </c>
      <c r="U79" s="16">
        <f t="shared" si="43"/>
        <v>48.72443871101152</v>
      </c>
      <c r="V79" s="16">
        <f t="shared" si="43"/>
        <v>20.151901824035185</v>
      </c>
      <c r="W79" s="16">
        <f t="shared" si="43"/>
        <v>18.09739499482675</v>
      </c>
      <c r="X79" s="16">
        <f t="shared" si="43"/>
        <v>0</v>
      </c>
    </row>
    <row r="80" spans="1:24" ht="12.75">
      <c r="A80" s="70" t="s">
        <v>185</v>
      </c>
      <c r="B80" s="16">
        <f>IF(B40=0,0,B67*100/B40)</f>
        <v>0</v>
      </c>
      <c r="C80" s="16">
        <f aca="true" t="shared" si="44" ref="C80:X80">IF(C40=0,0,C67*100/C40)</f>
        <v>0.8548148300115229</v>
      </c>
      <c r="D80" s="16">
        <f t="shared" si="44"/>
        <v>0.4700359229560471</v>
      </c>
      <c r="E80" s="16">
        <f t="shared" si="44"/>
        <v>10.771180629108757</v>
      </c>
      <c r="F80" s="16">
        <f t="shared" si="44"/>
        <v>3.778752859437293</v>
      </c>
      <c r="G80" s="16">
        <f t="shared" si="44"/>
        <v>0</v>
      </c>
      <c r="H80" s="16">
        <f t="shared" si="44"/>
        <v>0</v>
      </c>
      <c r="I80" s="16">
        <f t="shared" si="44"/>
        <v>0</v>
      </c>
      <c r="J80" s="16">
        <f t="shared" si="44"/>
        <v>0</v>
      </c>
      <c r="K80" s="16">
        <f t="shared" si="44"/>
        <v>0</v>
      </c>
      <c r="L80" s="16">
        <f t="shared" si="44"/>
        <v>0.6005466844595353</v>
      </c>
      <c r="M80" s="16">
        <f t="shared" si="44"/>
        <v>0</v>
      </c>
      <c r="N80" s="16">
        <f t="shared" si="44"/>
        <v>1.9340956893842323</v>
      </c>
      <c r="O80" s="16">
        <f t="shared" si="44"/>
        <v>0</v>
      </c>
      <c r="P80" s="16">
        <f t="shared" si="44"/>
        <v>9.66799228551872</v>
      </c>
      <c r="Q80" s="16">
        <f t="shared" si="44"/>
        <v>0</v>
      </c>
      <c r="R80" s="16">
        <f t="shared" si="44"/>
        <v>0</v>
      </c>
      <c r="S80" s="16">
        <f t="shared" si="44"/>
        <v>0</v>
      </c>
      <c r="T80" s="16">
        <f t="shared" si="44"/>
        <v>0</v>
      </c>
      <c r="U80" s="16">
        <f t="shared" si="44"/>
        <v>1.20806833630666</v>
      </c>
      <c r="V80" s="16">
        <f t="shared" si="44"/>
        <v>0</v>
      </c>
      <c r="W80" s="16">
        <f t="shared" si="44"/>
        <v>0</v>
      </c>
      <c r="X80" s="16">
        <f t="shared" si="44"/>
        <v>0</v>
      </c>
    </row>
    <row r="81" spans="1:24" ht="12.75">
      <c r="A81" s="67" t="s">
        <v>174</v>
      </c>
      <c r="B81" s="29">
        <f>IF(B40=0,0,B68*100/B40)</f>
        <v>16.994711443445457</v>
      </c>
      <c r="C81" s="29">
        <f aca="true" t="shared" si="45" ref="C81:X81">IF(C40=0,0,C68*100/C40)</f>
        <v>48.65606012425588</v>
      </c>
      <c r="D81" s="29">
        <f t="shared" si="45"/>
        <v>51.24907886707651</v>
      </c>
      <c r="E81" s="29">
        <f t="shared" si="45"/>
        <v>45.16356037785302</v>
      </c>
      <c r="F81" s="29">
        <f t="shared" si="45"/>
        <v>49.57006041231695</v>
      </c>
      <c r="G81" s="29">
        <f t="shared" si="45"/>
        <v>20.7195914096574</v>
      </c>
      <c r="H81" s="29">
        <f t="shared" si="45"/>
        <v>88.81493750941124</v>
      </c>
      <c r="I81" s="29">
        <f t="shared" si="45"/>
        <v>59.62239152037098</v>
      </c>
      <c r="J81" s="29">
        <f t="shared" si="45"/>
        <v>86.48283319816167</v>
      </c>
      <c r="K81" s="29">
        <f t="shared" si="45"/>
        <v>94.65126230209671</v>
      </c>
      <c r="L81" s="29">
        <f t="shared" si="45"/>
        <v>75.25328769452507</v>
      </c>
      <c r="M81" s="29">
        <f t="shared" si="45"/>
        <v>1.800444210009075</v>
      </c>
      <c r="N81" s="29">
        <f t="shared" si="45"/>
        <v>25.779077919880088</v>
      </c>
      <c r="O81" s="29">
        <f t="shared" si="45"/>
        <v>82.35038122758765</v>
      </c>
      <c r="P81" s="29">
        <f t="shared" si="45"/>
        <v>61.11962410058492</v>
      </c>
      <c r="Q81" s="29">
        <f t="shared" si="45"/>
        <v>0</v>
      </c>
      <c r="R81" s="29">
        <f t="shared" si="45"/>
        <v>84.53968148419058</v>
      </c>
      <c r="S81" s="29">
        <f t="shared" si="45"/>
        <v>0.8608191373686118</v>
      </c>
      <c r="T81" s="29">
        <f t="shared" si="45"/>
        <v>68.44106463878327</v>
      </c>
      <c r="U81" s="29">
        <f t="shared" si="45"/>
        <v>17.54756076231174</v>
      </c>
      <c r="V81" s="29">
        <f t="shared" si="45"/>
        <v>37.81543353834886</v>
      </c>
      <c r="W81" s="29">
        <f t="shared" si="45"/>
        <v>50.034864678014756</v>
      </c>
      <c r="X81" s="29">
        <f t="shared" si="45"/>
        <v>6.478590143928789</v>
      </c>
    </row>
    <row r="82" spans="1:24" ht="12.75">
      <c r="A82" s="70" t="s">
        <v>186</v>
      </c>
      <c r="B82" s="16">
        <f>IF(B40=0,0,B69*100/B40)</f>
        <v>0</v>
      </c>
      <c r="C82" s="16">
        <f aca="true" t="shared" si="46" ref="C82:X82">IF(C40=0,0,C69*100/C40)</f>
        <v>0</v>
      </c>
      <c r="D82" s="16">
        <f t="shared" si="46"/>
        <v>1.8801436918241885</v>
      </c>
      <c r="E82" s="16">
        <f t="shared" si="46"/>
        <v>0</v>
      </c>
      <c r="F82" s="16">
        <f t="shared" si="46"/>
        <v>0</v>
      </c>
      <c r="G82" s="16">
        <f t="shared" si="46"/>
        <v>20.7195914096574</v>
      </c>
      <c r="H82" s="16">
        <f t="shared" si="46"/>
        <v>88.81493750941124</v>
      </c>
      <c r="I82" s="16">
        <f t="shared" si="46"/>
        <v>59.62239152037098</v>
      </c>
      <c r="J82" s="16">
        <f t="shared" si="46"/>
        <v>0</v>
      </c>
      <c r="K82" s="16">
        <f t="shared" si="46"/>
        <v>0</v>
      </c>
      <c r="L82" s="16">
        <f t="shared" si="46"/>
        <v>0</v>
      </c>
      <c r="M82" s="16">
        <f t="shared" si="46"/>
        <v>0</v>
      </c>
      <c r="N82" s="16">
        <f t="shared" si="46"/>
        <v>0</v>
      </c>
      <c r="O82" s="16">
        <f t="shared" si="46"/>
        <v>0</v>
      </c>
      <c r="P82" s="16">
        <f t="shared" si="46"/>
        <v>0.14062534233481774</v>
      </c>
      <c r="Q82" s="16">
        <f t="shared" si="46"/>
        <v>0</v>
      </c>
      <c r="R82" s="16">
        <f t="shared" si="46"/>
        <v>84.53968148419058</v>
      </c>
      <c r="S82" s="16">
        <f t="shared" si="46"/>
        <v>0.022653135193910837</v>
      </c>
      <c r="T82" s="16">
        <f t="shared" si="46"/>
        <v>0</v>
      </c>
      <c r="U82" s="16">
        <f t="shared" si="46"/>
        <v>0.11156892651520688</v>
      </c>
      <c r="V82" s="16">
        <f t="shared" si="46"/>
        <v>0</v>
      </c>
      <c r="W82" s="16">
        <f t="shared" si="46"/>
        <v>0</v>
      </c>
      <c r="X82" s="16">
        <f t="shared" si="46"/>
        <v>4.504504504504505</v>
      </c>
    </row>
    <row r="83" spans="1:24" ht="12.75">
      <c r="A83" s="70" t="s">
        <v>187</v>
      </c>
      <c r="B83" s="16">
        <f>IF(B40=0,0,B70*100/B40)</f>
        <v>16.994711443445457</v>
      </c>
      <c r="C83" s="16">
        <f aca="true" t="shared" si="47" ref="C83:X83">IF(C40=0,0,C70*100/C40)</f>
        <v>48.65606012425588</v>
      </c>
      <c r="D83" s="16">
        <f t="shared" si="47"/>
        <v>49.368935175252325</v>
      </c>
      <c r="E83" s="16">
        <f t="shared" si="47"/>
        <v>45.16356037785302</v>
      </c>
      <c r="F83" s="16">
        <f t="shared" si="47"/>
        <v>49.57006041231695</v>
      </c>
      <c r="G83" s="16">
        <f t="shared" si="47"/>
        <v>0</v>
      </c>
      <c r="H83" s="16">
        <f t="shared" si="47"/>
        <v>0</v>
      </c>
      <c r="I83" s="16">
        <f t="shared" si="47"/>
        <v>0</v>
      </c>
      <c r="J83" s="16">
        <f t="shared" si="47"/>
        <v>86.48283319816167</v>
      </c>
      <c r="K83" s="16">
        <f t="shared" si="47"/>
        <v>94.65126230209671</v>
      </c>
      <c r="L83" s="16">
        <f t="shared" si="47"/>
        <v>75.25328769452507</v>
      </c>
      <c r="M83" s="16">
        <f t="shared" si="47"/>
        <v>1.800444210009075</v>
      </c>
      <c r="N83" s="16">
        <f t="shared" si="47"/>
        <v>25.779077919880088</v>
      </c>
      <c r="O83" s="16">
        <f t="shared" si="47"/>
        <v>82.35038122758765</v>
      </c>
      <c r="P83" s="16">
        <f t="shared" si="47"/>
        <v>60.9789987582501</v>
      </c>
      <c r="Q83" s="16">
        <f t="shared" si="47"/>
        <v>0</v>
      </c>
      <c r="R83" s="16">
        <f t="shared" si="47"/>
        <v>0</v>
      </c>
      <c r="S83" s="16">
        <f t="shared" si="47"/>
        <v>0</v>
      </c>
      <c r="T83" s="16">
        <f t="shared" si="47"/>
        <v>68.44106463878327</v>
      </c>
      <c r="U83" s="16">
        <f t="shared" si="47"/>
        <v>17.275332581614634</v>
      </c>
      <c r="V83" s="16">
        <f t="shared" si="47"/>
        <v>37.81543353834886</v>
      </c>
      <c r="W83" s="16">
        <f t="shared" si="47"/>
        <v>50.034864678014756</v>
      </c>
      <c r="X83" s="16">
        <f t="shared" si="47"/>
        <v>0</v>
      </c>
    </row>
    <row r="84" spans="1:24" ht="12.75">
      <c r="A84" s="70" t="s">
        <v>188</v>
      </c>
      <c r="B84" s="16">
        <f>IF(B40=0,0,B71*100/B40)</f>
        <v>0</v>
      </c>
      <c r="C84" s="16">
        <f aca="true" t="shared" si="48" ref="C84:X84">IF(C40=0,0,C71*100/C40)</f>
        <v>0</v>
      </c>
      <c r="D84" s="16">
        <f t="shared" si="48"/>
        <v>0</v>
      </c>
      <c r="E84" s="16">
        <f t="shared" si="48"/>
        <v>0</v>
      </c>
      <c r="F84" s="16">
        <f t="shared" si="48"/>
        <v>0</v>
      </c>
      <c r="G84" s="16">
        <f t="shared" si="48"/>
        <v>0</v>
      </c>
      <c r="H84" s="16">
        <f t="shared" si="48"/>
        <v>0</v>
      </c>
      <c r="I84" s="16">
        <f t="shared" si="48"/>
        <v>0</v>
      </c>
      <c r="J84" s="16">
        <f t="shared" si="48"/>
        <v>0</v>
      </c>
      <c r="K84" s="16">
        <f t="shared" si="48"/>
        <v>0</v>
      </c>
      <c r="L84" s="16">
        <f t="shared" si="48"/>
        <v>0</v>
      </c>
      <c r="M84" s="16">
        <f t="shared" si="48"/>
        <v>0</v>
      </c>
      <c r="N84" s="16">
        <f t="shared" si="48"/>
        <v>0</v>
      </c>
      <c r="O84" s="16">
        <f t="shared" si="48"/>
        <v>0</v>
      </c>
      <c r="P84" s="16">
        <f t="shared" si="48"/>
        <v>0</v>
      </c>
      <c r="Q84" s="16">
        <f t="shared" si="48"/>
        <v>0</v>
      </c>
      <c r="R84" s="16">
        <f t="shared" si="48"/>
        <v>0</v>
      </c>
      <c r="S84" s="16">
        <f t="shared" si="48"/>
        <v>0.8381660021747009</v>
      </c>
      <c r="T84" s="16">
        <f t="shared" si="48"/>
        <v>0</v>
      </c>
      <c r="U84" s="16">
        <f t="shared" si="48"/>
        <v>0.16065925418189791</v>
      </c>
      <c r="V84" s="16">
        <f t="shared" si="48"/>
        <v>0</v>
      </c>
      <c r="W84" s="16">
        <f t="shared" si="48"/>
        <v>0</v>
      </c>
      <c r="X84" s="16">
        <f t="shared" si="48"/>
        <v>1.974085639424285</v>
      </c>
    </row>
    <row r="85" spans="1:24" ht="12.75">
      <c r="A85" s="67" t="s">
        <v>178</v>
      </c>
      <c r="B85" s="29">
        <f>IF(B40=0,0,B72*100/B40)</f>
        <v>1.771125487694498</v>
      </c>
      <c r="C85" s="29">
        <f aca="true" t="shared" si="49" ref="C85:X85">IF(C40=0,0,C72*100/C40)</f>
        <v>2.2225185580299596</v>
      </c>
      <c r="D85" s="29">
        <f t="shared" si="49"/>
        <v>0.5076387967925309</v>
      </c>
      <c r="E85" s="29">
        <f t="shared" si="49"/>
        <v>20.465243195306638</v>
      </c>
      <c r="F85" s="29">
        <f t="shared" si="49"/>
        <v>3.1985140579517903</v>
      </c>
      <c r="G85" s="29">
        <f t="shared" si="49"/>
        <v>79.2804085903426</v>
      </c>
      <c r="H85" s="29">
        <f t="shared" si="49"/>
        <v>6.2761632284294535</v>
      </c>
      <c r="I85" s="29">
        <f t="shared" si="49"/>
        <v>0</v>
      </c>
      <c r="J85" s="29">
        <f t="shared" si="49"/>
        <v>0</v>
      </c>
      <c r="K85" s="29">
        <f t="shared" si="49"/>
        <v>0</v>
      </c>
      <c r="L85" s="29">
        <f t="shared" si="49"/>
        <v>2.0340004845462176</v>
      </c>
      <c r="M85" s="29">
        <f t="shared" si="49"/>
        <v>1.0079092513309496</v>
      </c>
      <c r="N85" s="29">
        <f t="shared" si="49"/>
        <v>11.967217078064937</v>
      </c>
      <c r="O85" s="29">
        <f t="shared" si="49"/>
        <v>0</v>
      </c>
      <c r="P85" s="29">
        <f t="shared" si="49"/>
        <v>6.469046998086286</v>
      </c>
      <c r="Q85" s="29">
        <f t="shared" si="49"/>
        <v>1.463129145532579</v>
      </c>
      <c r="R85" s="29">
        <f t="shared" si="49"/>
        <v>15.460318515809423</v>
      </c>
      <c r="S85" s="29">
        <f t="shared" si="49"/>
        <v>0.4908179292014015</v>
      </c>
      <c r="T85" s="29">
        <f t="shared" si="49"/>
        <v>0</v>
      </c>
      <c r="U85" s="29">
        <f t="shared" si="49"/>
        <v>4.032101004259577</v>
      </c>
      <c r="V85" s="29">
        <f t="shared" si="49"/>
        <v>7.19800600261875</v>
      </c>
      <c r="W85" s="29">
        <f t="shared" si="49"/>
        <v>3.279934376344877</v>
      </c>
      <c r="X85" s="29">
        <f t="shared" si="49"/>
        <v>83.14489788593374</v>
      </c>
    </row>
    <row r="86" spans="1:24" ht="12.75">
      <c r="A86" s="67" t="s">
        <v>179</v>
      </c>
      <c r="B86" s="29">
        <f>IF(B40=0,0,B73*100/B40)</f>
        <v>12.46654011867716</v>
      </c>
      <c r="C86" s="29">
        <f aca="true" t="shared" si="50" ref="C86:X86">IF(C40=0,0,C73*100/C40)</f>
        <v>5.898222327079508</v>
      </c>
      <c r="D86" s="29">
        <f t="shared" si="50"/>
        <v>0.5019983657170584</v>
      </c>
      <c r="E86" s="29">
        <f t="shared" si="50"/>
        <v>11.033638397104706</v>
      </c>
      <c r="F86" s="29">
        <f t="shared" si="50"/>
        <v>9.228632813002003</v>
      </c>
      <c r="G86" s="29">
        <f t="shared" si="50"/>
        <v>0</v>
      </c>
      <c r="H86" s="29">
        <f t="shared" si="50"/>
        <v>4.908899262159314</v>
      </c>
      <c r="I86" s="29">
        <f t="shared" si="50"/>
        <v>40.37760847962902</v>
      </c>
      <c r="J86" s="29">
        <f t="shared" si="50"/>
        <v>13.517166801838334</v>
      </c>
      <c r="K86" s="29">
        <f t="shared" si="50"/>
        <v>0</v>
      </c>
      <c r="L86" s="29">
        <f t="shared" si="50"/>
        <v>3.6642537650034854</v>
      </c>
      <c r="M86" s="29">
        <f t="shared" si="50"/>
        <v>0.21219142133283148</v>
      </c>
      <c r="N86" s="29">
        <f t="shared" si="50"/>
        <v>11.967217078064937</v>
      </c>
      <c r="O86" s="29">
        <f t="shared" si="50"/>
        <v>5.257111026007033</v>
      </c>
      <c r="P86" s="29">
        <f t="shared" si="50"/>
        <v>13.767221014578658</v>
      </c>
      <c r="Q86" s="29">
        <f t="shared" si="50"/>
        <v>0</v>
      </c>
      <c r="R86" s="29">
        <f t="shared" si="50"/>
        <v>0</v>
      </c>
      <c r="S86" s="29">
        <f t="shared" si="50"/>
        <v>0.03209194152470702</v>
      </c>
      <c r="T86" s="29">
        <f t="shared" si="50"/>
        <v>0</v>
      </c>
      <c r="U86" s="29">
        <f t="shared" si="50"/>
        <v>8.582945302557256</v>
      </c>
      <c r="V86" s="29">
        <f t="shared" si="50"/>
        <v>2.469256524582155</v>
      </c>
      <c r="W86" s="29">
        <f t="shared" si="50"/>
        <v>0.6425484337404606</v>
      </c>
      <c r="X86" s="29">
        <f t="shared" si="50"/>
        <v>10.376511970137468</v>
      </c>
    </row>
    <row r="87" spans="1:24" ht="12.75">
      <c r="A87" s="67" t="s">
        <v>180</v>
      </c>
      <c r="B87" s="29">
        <f>IF(B40=0,0,B74*100/B40)</f>
        <v>9.016638846444716</v>
      </c>
      <c r="C87" s="29">
        <f aca="true" t="shared" si="51" ref="C87:X87">IF(C40=0,0,C74*100/C40)</f>
        <v>0</v>
      </c>
      <c r="D87" s="29">
        <f t="shared" si="51"/>
        <v>0</v>
      </c>
      <c r="E87" s="29">
        <f t="shared" si="51"/>
        <v>0</v>
      </c>
      <c r="F87" s="29">
        <f t="shared" si="51"/>
        <v>0</v>
      </c>
      <c r="G87" s="29">
        <f t="shared" si="51"/>
        <v>0</v>
      </c>
      <c r="H87" s="29">
        <f t="shared" si="51"/>
        <v>0</v>
      </c>
      <c r="I87" s="29">
        <f t="shared" si="51"/>
        <v>0</v>
      </c>
      <c r="J87" s="29">
        <f t="shared" si="51"/>
        <v>0</v>
      </c>
      <c r="K87" s="29">
        <f t="shared" si="51"/>
        <v>0</v>
      </c>
      <c r="L87" s="29">
        <f t="shared" si="51"/>
        <v>0</v>
      </c>
      <c r="M87" s="29">
        <f t="shared" si="51"/>
        <v>0</v>
      </c>
      <c r="N87" s="29">
        <f t="shared" si="51"/>
        <v>0</v>
      </c>
      <c r="O87" s="29">
        <f t="shared" si="51"/>
        <v>0</v>
      </c>
      <c r="P87" s="29">
        <f t="shared" si="51"/>
        <v>0</v>
      </c>
      <c r="Q87" s="29">
        <f t="shared" si="51"/>
        <v>0</v>
      </c>
      <c r="R87" s="29">
        <f t="shared" si="51"/>
        <v>0</v>
      </c>
      <c r="S87" s="29">
        <f t="shared" si="51"/>
        <v>0.07551045064636945</v>
      </c>
      <c r="T87" s="29">
        <f t="shared" si="51"/>
        <v>0</v>
      </c>
      <c r="U87" s="29">
        <f t="shared" si="51"/>
        <v>0</v>
      </c>
      <c r="V87" s="29">
        <f t="shared" si="51"/>
        <v>0</v>
      </c>
      <c r="W87" s="29">
        <f t="shared" si="51"/>
        <v>0</v>
      </c>
      <c r="X87" s="29">
        <f t="shared" si="51"/>
        <v>0</v>
      </c>
    </row>
    <row r="88" spans="1:24" ht="12.75">
      <c r="A88" s="68" t="s">
        <v>189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70" t="s">
        <v>190</v>
      </c>
      <c r="B89" s="23">
        <v>1328455544</v>
      </c>
      <c r="C89" s="23">
        <v>4350000000</v>
      </c>
      <c r="D89" s="23">
        <v>8480967632</v>
      </c>
      <c r="E89" s="23">
        <v>263939193</v>
      </c>
      <c r="F89" s="23">
        <v>1124486000</v>
      </c>
      <c r="G89" s="23">
        <v>38973925</v>
      </c>
      <c r="H89" s="23">
        <v>240252000</v>
      </c>
      <c r="I89" s="23">
        <v>443593699</v>
      </c>
      <c r="J89" s="23">
        <v>826509140</v>
      </c>
      <c r="K89" s="23">
        <v>682678856</v>
      </c>
      <c r="L89" s="23">
        <v>526746331</v>
      </c>
      <c r="M89" s="23">
        <v>4156110403</v>
      </c>
      <c r="N89" s="23">
        <v>969366060</v>
      </c>
      <c r="O89" s="23">
        <v>259510000</v>
      </c>
      <c r="P89" s="23">
        <v>361636000</v>
      </c>
      <c r="Q89" s="23">
        <v>547664000</v>
      </c>
      <c r="R89" s="23">
        <v>204000000</v>
      </c>
      <c r="S89" s="23">
        <v>2202610000</v>
      </c>
      <c r="T89" s="23">
        <v>399000000</v>
      </c>
      <c r="U89" s="23">
        <v>3383997272</v>
      </c>
      <c r="V89" s="23">
        <v>5393000000</v>
      </c>
      <c r="W89" s="23">
        <v>655165099</v>
      </c>
      <c r="X89" s="23">
        <v>67641974</v>
      </c>
    </row>
    <row r="90" spans="1:24" ht="12.75">
      <c r="A90" s="70" t="s">
        <v>191</v>
      </c>
      <c r="B90" s="23">
        <v>10178000</v>
      </c>
      <c r="C90" s="23">
        <v>21840000</v>
      </c>
      <c r="D90" s="23">
        <v>437611965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1500000</v>
      </c>
      <c r="M90" s="23">
        <v>137032000</v>
      </c>
      <c r="N90" s="23">
        <v>14663000</v>
      </c>
      <c r="O90" s="23">
        <v>3200000</v>
      </c>
      <c r="P90" s="23">
        <v>0</v>
      </c>
      <c r="Q90" s="23">
        <v>0</v>
      </c>
      <c r="R90" s="23">
        <v>2500000</v>
      </c>
      <c r="S90" s="23">
        <v>0</v>
      </c>
      <c r="T90" s="23">
        <v>0</v>
      </c>
      <c r="U90" s="23">
        <v>128256000</v>
      </c>
      <c r="V90" s="23">
        <v>0</v>
      </c>
      <c r="W90" s="23">
        <v>0</v>
      </c>
      <c r="X90" s="23">
        <v>0</v>
      </c>
    </row>
    <row r="91" spans="1:24" ht="12.75">
      <c r="A91" s="70" t="s">
        <v>192</v>
      </c>
      <c r="B91" s="23">
        <v>20545464</v>
      </c>
      <c r="C91" s="23">
        <v>103638020</v>
      </c>
      <c r="D91" s="23">
        <v>114895057</v>
      </c>
      <c r="E91" s="23">
        <v>14920000</v>
      </c>
      <c r="F91" s="23">
        <v>51317000</v>
      </c>
      <c r="G91" s="23">
        <v>1531000</v>
      </c>
      <c r="H91" s="23">
        <v>7350000</v>
      </c>
      <c r="I91" s="23">
        <v>6357815</v>
      </c>
      <c r="J91" s="23">
        <v>20633000</v>
      </c>
      <c r="K91" s="23">
        <v>5000000</v>
      </c>
      <c r="L91" s="23">
        <v>12456706</v>
      </c>
      <c r="M91" s="23">
        <v>11300000</v>
      </c>
      <c r="N91" s="23">
        <v>25967557</v>
      </c>
      <c r="O91" s="23">
        <v>3979392</v>
      </c>
      <c r="P91" s="23">
        <v>10987000</v>
      </c>
      <c r="Q91" s="23">
        <v>6667707</v>
      </c>
      <c r="R91" s="23">
        <v>16450000</v>
      </c>
      <c r="S91" s="23">
        <v>0</v>
      </c>
      <c r="T91" s="23">
        <v>8285000</v>
      </c>
      <c r="U91" s="23">
        <v>0</v>
      </c>
      <c r="V91" s="23">
        <v>78081164</v>
      </c>
      <c r="W91" s="23">
        <v>15920001</v>
      </c>
      <c r="X91" s="23">
        <v>2833100</v>
      </c>
    </row>
    <row r="92" spans="1:24" ht="12.75">
      <c r="A92" s="70" t="s">
        <v>193</v>
      </c>
      <c r="B92" s="16">
        <f>IF(B176=0,0,B90*100/B176)</f>
        <v>99.79713080797632</v>
      </c>
      <c r="C92" s="16">
        <f aca="true" t="shared" si="52" ref="C92:X92">IF(C176=0,0,C90*100/C176)</f>
        <v>26.495208055319665</v>
      </c>
      <c r="D92" s="16">
        <f t="shared" si="52"/>
        <v>151.67989118443833</v>
      </c>
      <c r="E92" s="16">
        <f t="shared" si="52"/>
        <v>0</v>
      </c>
      <c r="F92" s="16">
        <f t="shared" si="52"/>
        <v>0</v>
      </c>
      <c r="G92" s="16">
        <f t="shared" si="52"/>
        <v>0</v>
      </c>
      <c r="H92" s="16">
        <f t="shared" si="52"/>
        <v>0</v>
      </c>
      <c r="I92" s="16">
        <f t="shared" si="52"/>
        <v>0</v>
      </c>
      <c r="J92" s="16">
        <f t="shared" si="52"/>
        <v>0</v>
      </c>
      <c r="K92" s="16">
        <f t="shared" si="52"/>
        <v>0</v>
      </c>
      <c r="L92" s="16">
        <f t="shared" si="52"/>
        <v>25</v>
      </c>
      <c r="M92" s="16">
        <f t="shared" si="52"/>
        <v>209.50894681727485</v>
      </c>
      <c r="N92" s="16">
        <f t="shared" si="52"/>
        <v>30.23298969072165</v>
      </c>
      <c r="O92" s="16">
        <f t="shared" si="52"/>
        <v>30.994134941102427</v>
      </c>
      <c r="P92" s="16">
        <f t="shared" si="52"/>
        <v>0</v>
      </c>
      <c r="Q92" s="16">
        <f t="shared" si="52"/>
        <v>0</v>
      </c>
      <c r="R92" s="16">
        <f t="shared" si="52"/>
        <v>17.259575664357314</v>
      </c>
      <c r="S92" s="16">
        <f t="shared" si="52"/>
        <v>0</v>
      </c>
      <c r="T92" s="16">
        <f t="shared" si="52"/>
        <v>0</v>
      </c>
      <c r="U92" s="16">
        <f t="shared" si="52"/>
        <v>75.77839694480997</v>
      </c>
      <c r="V92" s="16">
        <f t="shared" si="52"/>
        <v>0</v>
      </c>
      <c r="W92" s="16">
        <f t="shared" si="52"/>
        <v>0</v>
      </c>
      <c r="X92" s="16">
        <f t="shared" si="52"/>
        <v>0</v>
      </c>
    </row>
    <row r="93" spans="1:24" ht="12.75">
      <c r="A93" s="70" t="s">
        <v>194</v>
      </c>
      <c r="B93" s="16">
        <f>IF(B89=0,0,B91*100/B89)</f>
        <v>1.5465676734757186</v>
      </c>
      <c r="C93" s="16">
        <f aca="true" t="shared" si="53" ref="C93:X93">IF(C89=0,0,C91*100/C89)</f>
        <v>2.3824832183908047</v>
      </c>
      <c r="D93" s="16">
        <f t="shared" si="53"/>
        <v>1.3547399540411311</v>
      </c>
      <c r="E93" s="16">
        <f t="shared" si="53"/>
        <v>5.652817162322687</v>
      </c>
      <c r="F93" s="16">
        <f t="shared" si="53"/>
        <v>4.563596167493415</v>
      </c>
      <c r="G93" s="16">
        <f t="shared" si="53"/>
        <v>3.928267424951426</v>
      </c>
      <c r="H93" s="16">
        <f t="shared" si="53"/>
        <v>3.059287747864742</v>
      </c>
      <c r="I93" s="16">
        <f t="shared" si="53"/>
        <v>1.4332518731290635</v>
      </c>
      <c r="J93" s="16">
        <f t="shared" si="53"/>
        <v>2.4964031250761485</v>
      </c>
      <c r="K93" s="16">
        <f t="shared" si="53"/>
        <v>0.732408797497604</v>
      </c>
      <c r="L93" s="16">
        <f t="shared" si="53"/>
        <v>2.3648396328364742</v>
      </c>
      <c r="M93" s="16">
        <f t="shared" si="53"/>
        <v>0.27188883124575647</v>
      </c>
      <c r="N93" s="16">
        <f t="shared" si="53"/>
        <v>2.678818464100136</v>
      </c>
      <c r="O93" s="16">
        <f t="shared" si="53"/>
        <v>1.5334253015298063</v>
      </c>
      <c r="P93" s="16">
        <f t="shared" si="53"/>
        <v>3.0381377960158833</v>
      </c>
      <c r="Q93" s="16">
        <f t="shared" si="53"/>
        <v>1.2174813389231354</v>
      </c>
      <c r="R93" s="16">
        <f t="shared" si="53"/>
        <v>8.063725490196079</v>
      </c>
      <c r="S93" s="16">
        <f t="shared" si="53"/>
        <v>0</v>
      </c>
      <c r="T93" s="16">
        <f t="shared" si="53"/>
        <v>2.0764411027568923</v>
      </c>
      <c r="U93" s="16">
        <f t="shared" si="53"/>
        <v>0</v>
      </c>
      <c r="V93" s="16">
        <f t="shared" si="53"/>
        <v>1.447824290747265</v>
      </c>
      <c r="W93" s="16">
        <f t="shared" si="53"/>
        <v>2.42992201878568</v>
      </c>
      <c r="X93" s="16">
        <f t="shared" si="53"/>
        <v>4.188375697019132</v>
      </c>
    </row>
    <row r="94" spans="1:24" ht="12.75">
      <c r="A94" s="70" t="s">
        <v>195</v>
      </c>
      <c r="B94" s="16">
        <f>IF(B89=0,0,(B91+B90)*100/B89)</f>
        <v>2.3127205226221705</v>
      </c>
      <c r="C94" s="16">
        <f aca="true" t="shared" si="54" ref="C94:X94">IF(C89=0,0,(C91+C90)*100/C89)</f>
        <v>2.884552183908046</v>
      </c>
      <c r="D94" s="16">
        <f t="shared" si="54"/>
        <v>6.5146696223117955</v>
      </c>
      <c r="E94" s="16">
        <f t="shared" si="54"/>
        <v>5.652817162322687</v>
      </c>
      <c r="F94" s="16">
        <f t="shared" si="54"/>
        <v>4.563596167493415</v>
      </c>
      <c r="G94" s="16">
        <f t="shared" si="54"/>
        <v>3.928267424951426</v>
      </c>
      <c r="H94" s="16">
        <f t="shared" si="54"/>
        <v>3.059287747864742</v>
      </c>
      <c r="I94" s="16">
        <f t="shared" si="54"/>
        <v>1.4332518731290635</v>
      </c>
      <c r="J94" s="16">
        <f t="shared" si="54"/>
        <v>2.4964031250761485</v>
      </c>
      <c r="K94" s="16">
        <f t="shared" si="54"/>
        <v>0.732408797497604</v>
      </c>
      <c r="L94" s="16">
        <f t="shared" si="54"/>
        <v>2.6496066851579076</v>
      </c>
      <c r="M94" s="16">
        <f t="shared" si="54"/>
        <v>3.5690100987916415</v>
      </c>
      <c r="N94" s="16">
        <f t="shared" si="54"/>
        <v>4.191456527784767</v>
      </c>
      <c r="O94" s="16">
        <f t="shared" si="54"/>
        <v>2.7665184385958153</v>
      </c>
      <c r="P94" s="16">
        <f t="shared" si="54"/>
        <v>3.0381377960158833</v>
      </c>
      <c r="Q94" s="16">
        <f t="shared" si="54"/>
        <v>1.2174813389231354</v>
      </c>
      <c r="R94" s="16">
        <f t="shared" si="54"/>
        <v>9.28921568627451</v>
      </c>
      <c r="S94" s="16">
        <f t="shared" si="54"/>
        <v>0</v>
      </c>
      <c r="T94" s="16">
        <f t="shared" si="54"/>
        <v>2.0764411027568923</v>
      </c>
      <c r="U94" s="16">
        <f t="shared" si="54"/>
        <v>3.7900739773409606</v>
      </c>
      <c r="V94" s="16">
        <f t="shared" si="54"/>
        <v>1.447824290747265</v>
      </c>
      <c r="W94" s="16">
        <f t="shared" si="54"/>
        <v>2.42992201878568</v>
      </c>
      <c r="X94" s="16">
        <f t="shared" si="54"/>
        <v>4.188375697019132</v>
      </c>
    </row>
    <row r="95" spans="1:24" ht="12.75">
      <c r="A95" s="70" t="s">
        <v>196</v>
      </c>
      <c r="B95" s="16">
        <f>IF(B89=0,0,B176*100/B89)</f>
        <v>0.767710296822699</v>
      </c>
      <c r="C95" s="16">
        <f aca="true" t="shared" si="55" ref="C95:X95">IF(C89=0,0,C176*100/C89)</f>
        <v>1.8949425287356323</v>
      </c>
      <c r="D95" s="16">
        <f t="shared" si="55"/>
        <v>3.4018548061828047</v>
      </c>
      <c r="E95" s="16">
        <f t="shared" si="55"/>
        <v>0.7349916387749204</v>
      </c>
      <c r="F95" s="16">
        <f t="shared" si="55"/>
        <v>9.341933203259089</v>
      </c>
      <c r="G95" s="16">
        <f t="shared" si="55"/>
        <v>12.829090218652599</v>
      </c>
      <c r="H95" s="16">
        <f t="shared" si="55"/>
        <v>3.288214041922648</v>
      </c>
      <c r="I95" s="16">
        <f t="shared" si="55"/>
        <v>2.5079163714631574</v>
      </c>
      <c r="J95" s="16">
        <f t="shared" si="55"/>
        <v>6.947760190528564</v>
      </c>
      <c r="K95" s="16">
        <f t="shared" si="55"/>
        <v>4.765198118278912</v>
      </c>
      <c r="L95" s="16">
        <f t="shared" si="55"/>
        <v>1.139068209285733</v>
      </c>
      <c r="M95" s="16">
        <f t="shared" si="55"/>
        <v>1.5737376936086171</v>
      </c>
      <c r="N95" s="16">
        <f t="shared" si="55"/>
        <v>5.00326986896983</v>
      </c>
      <c r="O95" s="16">
        <f t="shared" si="55"/>
        <v>3.9784725058764594</v>
      </c>
      <c r="P95" s="16">
        <f t="shared" si="55"/>
        <v>3.6409538873342258</v>
      </c>
      <c r="Q95" s="16">
        <f t="shared" si="55"/>
        <v>6.018789075053317</v>
      </c>
      <c r="R95" s="16">
        <f t="shared" si="55"/>
        <v>7.100349509803921</v>
      </c>
      <c r="S95" s="16">
        <f t="shared" si="55"/>
        <v>2.278796518675571</v>
      </c>
      <c r="T95" s="16">
        <f t="shared" si="55"/>
        <v>2.0050125313283207</v>
      </c>
      <c r="U95" s="16">
        <f t="shared" si="55"/>
        <v>5.001523033142681</v>
      </c>
      <c r="V95" s="16">
        <f t="shared" si="55"/>
        <v>8.602707213053959</v>
      </c>
      <c r="W95" s="16">
        <f t="shared" si="55"/>
        <v>5.305211625749314</v>
      </c>
      <c r="X95" s="16">
        <f t="shared" si="55"/>
        <v>4.851981404327438</v>
      </c>
    </row>
    <row r="96" spans="1:24" ht="12.75">
      <c r="A96" s="70" t="s">
        <v>197</v>
      </c>
      <c r="B96" s="16">
        <f>IF(B5=0,0,B91*100/B5)</f>
        <v>5.771889698619544</v>
      </c>
      <c r="C96" s="16">
        <f aca="true" t="shared" si="56" ref="C96:X96">IF(C5=0,0,C91*100/C5)</f>
        <v>6.85288886126404</v>
      </c>
      <c r="D96" s="16">
        <f t="shared" si="56"/>
        <v>3.2134072651701007</v>
      </c>
      <c r="E96" s="16">
        <f t="shared" si="56"/>
        <v>10.37025710174946</v>
      </c>
      <c r="F96" s="16">
        <f t="shared" si="56"/>
        <v>8.658609928299903</v>
      </c>
      <c r="G96" s="16">
        <f t="shared" si="56"/>
        <v>0.5101156839748374</v>
      </c>
      <c r="H96" s="16">
        <f t="shared" si="56"/>
        <v>6.190138413853082</v>
      </c>
      <c r="I96" s="16">
        <f t="shared" si="56"/>
        <v>3.6699918002331744</v>
      </c>
      <c r="J96" s="16">
        <f t="shared" si="56"/>
        <v>3.948465825067624</v>
      </c>
      <c r="K96" s="16">
        <f t="shared" si="56"/>
        <v>1.3306912901331502</v>
      </c>
      <c r="L96" s="16">
        <f t="shared" si="56"/>
        <v>4.41536402171778</v>
      </c>
      <c r="M96" s="16">
        <f t="shared" si="56"/>
        <v>2.1746403431135986</v>
      </c>
      <c r="N96" s="16">
        <f t="shared" si="56"/>
        <v>7.500555799568802</v>
      </c>
      <c r="O96" s="16">
        <f t="shared" si="56"/>
        <v>2.874860482944011</v>
      </c>
      <c r="P96" s="16">
        <f t="shared" si="56"/>
        <v>5.215713126910311</v>
      </c>
      <c r="Q96" s="16">
        <f t="shared" si="56"/>
        <v>2.763404983668442</v>
      </c>
      <c r="R96" s="16">
        <f t="shared" si="56"/>
        <v>13.40271556616073</v>
      </c>
      <c r="S96" s="16">
        <f t="shared" si="56"/>
        <v>0</v>
      </c>
      <c r="T96" s="16">
        <f t="shared" si="56"/>
        <v>5.468369656244489</v>
      </c>
      <c r="U96" s="16">
        <f t="shared" si="56"/>
        <v>0</v>
      </c>
      <c r="V96" s="16">
        <f t="shared" si="56"/>
        <v>3.2804066709268183</v>
      </c>
      <c r="W96" s="16">
        <f t="shared" si="56"/>
        <v>4.416278728598706</v>
      </c>
      <c r="X96" s="16">
        <f t="shared" si="56"/>
        <v>1.5603554819251892</v>
      </c>
    </row>
    <row r="97" spans="1:24" ht="12.75">
      <c r="A97" s="68" t="s">
        <v>198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67" t="s">
        <v>199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>
      <c r="A99" s="69" t="s">
        <v>200</v>
      </c>
      <c r="B99" s="31">
        <v>0</v>
      </c>
      <c r="C99" s="31">
        <v>674.2</v>
      </c>
      <c r="D99" s="31">
        <v>0</v>
      </c>
      <c r="E99" s="31">
        <v>5.9</v>
      </c>
      <c r="F99" s="31">
        <v>6</v>
      </c>
      <c r="G99" s="31">
        <v>0</v>
      </c>
      <c r="H99" s="31">
        <v>0</v>
      </c>
      <c r="I99" s="31">
        <v>6</v>
      </c>
      <c r="J99" s="31">
        <v>-40</v>
      </c>
      <c r="K99" s="31">
        <v>0</v>
      </c>
      <c r="L99" s="31">
        <v>0</v>
      </c>
      <c r="M99" s="31">
        <v>0</v>
      </c>
      <c r="N99" s="31">
        <v>4.8</v>
      </c>
      <c r="O99" s="31">
        <v>4.8</v>
      </c>
      <c r="P99" s="31">
        <v>11.3</v>
      </c>
      <c r="Q99" s="31">
        <v>4.8</v>
      </c>
      <c r="R99" s="31">
        <v>0</v>
      </c>
      <c r="S99" s="31">
        <v>0</v>
      </c>
      <c r="T99" s="31">
        <v>0</v>
      </c>
      <c r="U99" s="31">
        <v>5.9</v>
      </c>
      <c r="V99" s="31">
        <v>64.1</v>
      </c>
      <c r="W99" s="31">
        <v>5.5</v>
      </c>
      <c r="X99" s="31">
        <v>0</v>
      </c>
    </row>
    <row r="100" spans="1:24" ht="12.75">
      <c r="A100" s="70" t="s">
        <v>201</v>
      </c>
      <c r="B100" s="33">
        <v>0</v>
      </c>
      <c r="C100" s="33">
        <v>0</v>
      </c>
      <c r="D100" s="33">
        <v>93.2</v>
      </c>
      <c r="E100" s="33">
        <v>5.9</v>
      </c>
      <c r="F100" s="33">
        <v>0</v>
      </c>
      <c r="G100" s="33">
        <v>0</v>
      </c>
      <c r="H100" s="33">
        <v>0</v>
      </c>
      <c r="I100" s="33">
        <v>12.2</v>
      </c>
      <c r="J100" s="33">
        <v>0</v>
      </c>
      <c r="K100" s="33">
        <v>0</v>
      </c>
      <c r="L100" s="33">
        <v>0</v>
      </c>
      <c r="M100" s="33">
        <v>0</v>
      </c>
      <c r="N100" s="33">
        <v>12.2</v>
      </c>
      <c r="O100" s="33">
        <v>6.3</v>
      </c>
      <c r="P100" s="33">
        <v>5.8</v>
      </c>
      <c r="Q100" s="33">
        <v>12.2</v>
      </c>
      <c r="R100" s="33">
        <v>0</v>
      </c>
      <c r="S100" s="33">
        <v>0</v>
      </c>
      <c r="T100" s="33">
        <v>0</v>
      </c>
      <c r="U100" s="33">
        <v>0</v>
      </c>
      <c r="V100" s="33">
        <v>12.2</v>
      </c>
      <c r="W100" s="33">
        <v>6</v>
      </c>
      <c r="X100" s="33">
        <v>0</v>
      </c>
    </row>
    <row r="101" spans="1:24" ht="12.75">
      <c r="A101" s="70" t="s">
        <v>202</v>
      </c>
      <c r="B101" s="33">
        <v>0</v>
      </c>
      <c r="C101" s="33">
        <v>12.2</v>
      </c>
      <c r="D101" s="33">
        <v>11.7</v>
      </c>
      <c r="E101" s="33">
        <v>5.9</v>
      </c>
      <c r="F101" s="33">
        <v>0</v>
      </c>
      <c r="G101" s="33">
        <v>0</v>
      </c>
      <c r="H101" s="33">
        <v>13.2</v>
      </c>
      <c r="I101" s="33">
        <v>11.9</v>
      </c>
      <c r="J101" s="33">
        <v>0</v>
      </c>
      <c r="K101" s="33">
        <v>0</v>
      </c>
      <c r="L101" s="33">
        <v>0</v>
      </c>
      <c r="M101" s="33">
        <v>0</v>
      </c>
      <c r="N101" s="33">
        <v>12.2</v>
      </c>
      <c r="O101" s="33">
        <v>6.3</v>
      </c>
      <c r="P101" s="33">
        <v>6</v>
      </c>
      <c r="Q101" s="33">
        <v>12.2</v>
      </c>
      <c r="R101" s="33">
        <v>0</v>
      </c>
      <c r="S101" s="33">
        <v>0</v>
      </c>
      <c r="T101" s="33">
        <v>0</v>
      </c>
      <c r="U101" s="33">
        <v>12.2</v>
      </c>
      <c r="V101" s="33">
        <v>8.5</v>
      </c>
      <c r="W101" s="33">
        <v>10.8</v>
      </c>
      <c r="X101" s="33">
        <v>0</v>
      </c>
    </row>
    <row r="102" spans="1:24" ht="12.75">
      <c r="A102" s="70" t="s">
        <v>203</v>
      </c>
      <c r="B102" s="33">
        <v>0</v>
      </c>
      <c r="C102" s="33">
        <v>13</v>
      </c>
      <c r="D102" s="33">
        <v>6</v>
      </c>
      <c r="E102" s="33">
        <v>5.9</v>
      </c>
      <c r="F102" s="33">
        <v>0</v>
      </c>
      <c r="G102" s="33">
        <v>0</v>
      </c>
      <c r="H102" s="33">
        <v>0</v>
      </c>
      <c r="I102" s="33">
        <v>6</v>
      </c>
      <c r="J102" s="33">
        <v>-40</v>
      </c>
      <c r="K102" s="33">
        <v>0</v>
      </c>
      <c r="L102" s="33">
        <v>0</v>
      </c>
      <c r="M102" s="33">
        <v>0</v>
      </c>
      <c r="N102" s="33">
        <v>0</v>
      </c>
      <c r="O102" s="33">
        <v>4.8</v>
      </c>
      <c r="P102" s="33">
        <v>0</v>
      </c>
      <c r="Q102" s="33">
        <v>4.8</v>
      </c>
      <c r="R102" s="33">
        <v>0</v>
      </c>
      <c r="S102" s="33">
        <v>0</v>
      </c>
      <c r="T102" s="33">
        <v>0</v>
      </c>
      <c r="U102" s="33">
        <v>6</v>
      </c>
      <c r="V102" s="33">
        <v>15</v>
      </c>
      <c r="W102" s="33">
        <v>-55.8</v>
      </c>
      <c r="X102" s="33">
        <v>0</v>
      </c>
    </row>
    <row r="103" spans="1:24" ht="12.75">
      <c r="A103" s="70" t="s">
        <v>204</v>
      </c>
      <c r="B103" s="33">
        <v>0</v>
      </c>
      <c r="C103" s="33">
        <v>13</v>
      </c>
      <c r="D103" s="33">
        <v>2.4</v>
      </c>
      <c r="E103" s="33">
        <v>5.9</v>
      </c>
      <c r="F103" s="33">
        <v>9.9</v>
      </c>
      <c r="G103" s="33">
        <v>0</v>
      </c>
      <c r="H103" s="33">
        <v>0</v>
      </c>
      <c r="I103" s="33">
        <v>5.8</v>
      </c>
      <c r="J103" s="33">
        <v>-40</v>
      </c>
      <c r="K103" s="33">
        <v>0</v>
      </c>
      <c r="L103" s="33">
        <v>0</v>
      </c>
      <c r="M103" s="33">
        <v>0</v>
      </c>
      <c r="N103" s="33">
        <v>4.8</v>
      </c>
      <c r="O103" s="33">
        <v>4.8</v>
      </c>
      <c r="P103" s="33">
        <v>0</v>
      </c>
      <c r="Q103" s="33">
        <v>4.8</v>
      </c>
      <c r="R103" s="33">
        <v>0</v>
      </c>
      <c r="S103" s="33">
        <v>0</v>
      </c>
      <c r="T103" s="33">
        <v>0</v>
      </c>
      <c r="U103" s="33">
        <v>6</v>
      </c>
      <c r="V103" s="33">
        <v>29.7</v>
      </c>
      <c r="W103" s="33">
        <v>7.9</v>
      </c>
      <c r="X103" s="33">
        <v>0</v>
      </c>
    </row>
    <row r="104" spans="1:24" ht="12.75">
      <c r="A104" s="70" t="s">
        <v>205</v>
      </c>
      <c r="B104" s="33">
        <v>0</v>
      </c>
      <c r="C104" s="33">
        <v>13</v>
      </c>
      <c r="D104" s="33">
        <v>10.2</v>
      </c>
      <c r="E104" s="33">
        <v>5.9</v>
      </c>
      <c r="F104" s="33">
        <v>6</v>
      </c>
      <c r="G104" s="33">
        <v>0</v>
      </c>
      <c r="H104" s="33">
        <v>0</v>
      </c>
      <c r="I104" s="33">
        <v>6</v>
      </c>
      <c r="J104" s="33">
        <v>-14.2</v>
      </c>
      <c r="K104" s="33">
        <v>0</v>
      </c>
      <c r="L104" s="33">
        <v>0</v>
      </c>
      <c r="M104" s="33">
        <v>0</v>
      </c>
      <c r="N104" s="33">
        <v>4.8</v>
      </c>
      <c r="O104" s="33">
        <v>4.8</v>
      </c>
      <c r="P104" s="33">
        <v>6.8</v>
      </c>
      <c r="Q104" s="33">
        <v>4.8</v>
      </c>
      <c r="R104" s="33">
        <v>0</v>
      </c>
      <c r="S104" s="33">
        <v>0</v>
      </c>
      <c r="T104" s="33">
        <v>0</v>
      </c>
      <c r="U104" s="33">
        <v>5.9</v>
      </c>
      <c r="V104" s="33">
        <v>114</v>
      </c>
      <c r="W104" s="33">
        <v>6.7</v>
      </c>
      <c r="X104" s="33">
        <v>0</v>
      </c>
    </row>
    <row r="105" spans="1:24" ht="12.75">
      <c r="A105" s="70" t="s">
        <v>206</v>
      </c>
      <c r="B105" s="33">
        <v>0</v>
      </c>
      <c r="C105" s="33">
        <v>4.8</v>
      </c>
      <c r="D105" s="33">
        <v>5.9</v>
      </c>
      <c r="E105" s="33">
        <v>5.9</v>
      </c>
      <c r="F105" s="33">
        <v>10</v>
      </c>
      <c r="G105" s="33">
        <v>0</v>
      </c>
      <c r="H105" s="33">
        <v>0</v>
      </c>
      <c r="I105" s="33">
        <v>6</v>
      </c>
      <c r="J105" s="33">
        <v>-14.2</v>
      </c>
      <c r="K105" s="33">
        <v>0</v>
      </c>
      <c r="L105" s="33">
        <v>0</v>
      </c>
      <c r="M105" s="33">
        <v>0</v>
      </c>
      <c r="N105" s="33">
        <v>4.8</v>
      </c>
      <c r="O105" s="33">
        <v>4.8</v>
      </c>
      <c r="P105" s="33">
        <v>6.5</v>
      </c>
      <c r="Q105" s="33">
        <v>4.8</v>
      </c>
      <c r="R105" s="33">
        <v>0</v>
      </c>
      <c r="S105" s="33">
        <v>0</v>
      </c>
      <c r="T105" s="33">
        <v>0</v>
      </c>
      <c r="U105" s="33">
        <v>6</v>
      </c>
      <c r="V105" s="33">
        <v>5.5</v>
      </c>
      <c r="W105" s="33">
        <v>6.5</v>
      </c>
      <c r="X105" s="33">
        <v>0</v>
      </c>
    </row>
    <row r="106" spans="1:24" ht="12.75">
      <c r="A106" s="70" t="s">
        <v>180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-40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</row>
    <row r="107" spans="1:24" ht="12.75">
      <c r="A107" s="67" t="s">
        <v>207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>
      <c r="A108" s="69" t="s">
        <v>200</v>
      </c>
      <c r="B108" s="35">
        <v>0</v>
      </c>
      <c r="C108" s="35">
        <v>451</v>
      </c>
      <c r="D108" s="35">
        <v>183.33</v>
      </c>
      <c r="E108" s="35">
        <v>25.59</v>
      </c>
      <c r="F108" s="35">
        <v>35.33</v>
      </c>
      <c r="G108" s="35">
        <v>0</v>
      </c>
      <c r="H108" s="35">
        <v>0</v>
      </c>
      <c r="I108" s="35">
        <v>218.53</v>
      </c>
      <c r="J108" s="35">
        <v>0.06</v>
      </c>
      <c r="K108" s="35">
        <v>0</v>
      </c>
      <c r="L108" s="35">
        <v>625</v>
      </c>
      <c r="M108" s="35">
        <v>0</v>
      </c>
      <c r="N108" s="35">
        <v>267.71</v>
      </c>
      <c r="O108" s="35">
        <v>259.9</v>
      </c>
      <c r="P108" s="35">
        <v>88</v>
      </c>
      <c r="Q108" s="35">
        <v>119.67</v>
      </c>
      <c r="R108" s="35">
        <v>0</v>
      </c>
      <c r="S108" s="35">
        <v>0</v>
      </c>
      <c r="T108" s="35">
        <v>0</v>
      </c>
      <c r="U108" s="35">
        <v>106.97</v>
      </c>
      <c r="V108" s="35">
        <v>611.92</v>
      </c>
      <c r="W108" s="35">
        <v>633.33</v>
      </c>
      <c r="X108" s="35">
        <v>0</v>
      </c>
    </row>
    <row r="109" spans="1:24" ht="12.75">
      <c r="A109" s="70" t="s">
        <v>201</v>
      </c>
      <c r="B109" s="37">
        <v>0</v>
      </c>
      <c r="C109" s="37">
        <v>0</v>
      </c>
      <c r="D109" s="37">
        <v>237.99</v>
      </c>
      <c r="E109" s="37">
        <v>153.1</v>
      </c>
      <c r="F109" s="37">
        <v>0</v>
      </c>
      <c r="G109" s="37">
        <v>0</v>
      </c>
      <c r="H109" s="37">
        <v>0</v>
      </c>
      <c r="I109" s="37">
        <v>135.98</v>
      </c>
      <c r="J109" s="37">
        <v>0</v>
      </c>
      <c r="K109" s="37">
        <v>0</v>
      </c>
      <c r="L109" s="37">
        <v>114.91</v>
      </c>
      <c r="M109" s="37">
        <v>0</v>
      </c>
      <c r="N109" s="37">
        <v>200.6</v>
      </c>
      <c r="O109" s="37">
        <v>127.33</v>
      </c>
      <c r="P109" s="37">
        <v>91</v>
      </c>
      <c r="Q109" s="37">
        <v>154.36</v>
      </c>
      <c r="R109" s="37">
        <v>0</v>
      </c>
      <c r="S109" s="37">
        <v>0</v>
      </c>
      <c r="T109" s="37">
        <v>0</v>
      </c>
      <c r="U109" s="37">
        <v>0</v>
      </c>
      <c r="V109" s="37">
        <v>112.2</v>
      </c>
      <c r="W109" s="37">
        <v>191.69</v>
      </c>
      <c r="X109" s="37">
        <v>0</v>
      </c>
    </row>
    <row r="110" spans="1:24" ht="12.75">
      <c r="A110" s="70" t="s">
        <v>202</v>
      </c>
      <c r="B110" s="37">
        <v>0</v>
      </c>
      <c r="C110" s="37">
        <v>179.52</v>
      </c>
      <c r="D110" s="37">
        <v>528.63</v>
      </c>
      <c r="E110" s="37">
        <v>537.44</v>
      </c>
      <c r="F110" s="37">
        <v>0</v>
      </c>
      <c r="G110" s="37">
        <v>0</v>
      </c>
      <c r="H110" s="37">
        <v>16120</v>
      </c>
      <c r="I110" s="37">
        <v>610</v>
      </c>
      <c r="J110" s="37">
        <v>0</v>
      </c>
      <c r="K110" s="37">
        <v>0</v>
      </c>
      <c r="L110" s="37">
        <v>605</v>
      </c>
      <c r="M110" s="37">
        <v>0</v>
      </c>
      <c r="N110" s="37">
        <v>995.69</v>
      </c>
      <c r="O110" s="37">
        <v>473.25</v>
      </c>
      <c r="P110" s="37">
        <v>228</v>
      </c>
      <c r="Q110" s="37">
        <v>653.55</v>
      </c>
      <c r="R110" s="37">
        <v>0</v>
      </c>
      <c r="S110" s="37">
        <v>0</v>
      </c>
      <c r="T110" s="37">
        <v>0</v>
      </c>
      <c r="U110" s="37">
        <v>967.65</v>
      </c>
      <c r="V110" s="37">
        <v>545.5</v>
      </c>
      <c r="W110" s="37">
        <v>416.58</v>
      </c>
      <c r="X110" s="37">
        <v>0</v>
      </c>
    </row>
    <row r="111" spans="1:24" ht="12.75">
      <c r="A111" s="70" t="s">
        <v>203</v>
      </c>
      <c r="B111" s="37">
        <v>41.34</v>
      </c>
      <c r="C111" s="37">
        <v>34.78</v>
      </c>
      <c r="D111" s="37">
        <v>59.19</v>
      </c>
      <c r="E111" s="37">
        <v>14.75</v>
      </c>
      <c r="F111" s="37">
        <v>0</v>
      </c>
      <c r="G111" s="37">
        <v>0</v>
      </c>
      <c r="H111" s="37">
        <v>0</v>
      </c>
      <c r="I111" s="37">
        <v>32.27</v>
      </c>
      <c r="J111" s="37">
        <v>0.06</v>
      </c>
      <c r="K111" s="37">
        <v>0</v>
      </c>
      <c r="L111" s="37">
        <v>0</v>
      </c>
      <c r="M111" s="37">
        <v>0</v>
      </c>
      <c r="N111" s="37">
        <v>0</v>
      </c>
      <c r="O111" s="37">
        <v>43.42</v>
      </c>
      <c r="P111" s="37">
        <v>0</v>
      </c>
      <c r="Q111" s="37">
        <v>31.67</v>
      </c>
      <c r="R111" s="37">
        <v>0</v>
      </c>
      <c r="S111" s="37">
        <v>0</v>
      </c>
      <c r="T111" s="37">
        <v>0</v>
      </c>
      <c r="U111" s="37">
        <v>46.59</v>
      </c>
      <c r="V111" s="37">
        <v>115</v>
      </c>
      <c r="W111" s="37">
        <v>36.16</v>
      </c>
      <c r="X111" s="37">
        <v>0</v>
      </c>
    </row>
    <row r="112" spans="1:24" ht="12.75">
      <c r="A112" s="70" t="s">
        <v>204</v>
      </c>
      <c r="B112" s="37">
        <v>25.72</v>
      </c>
      <c r="C112" s="37">
        <v>84.75</v>
      </c>
      <c r="D112" s="37">
        <v>272.53</v>
      </c>
      <c r="E112" s="37">
        <v>193</v>
      </c>
      <c r="F112" s="37">
        <v>255.74</v>
      </c>
      <c r="G112" s="37">
        <v>0</v>
      </c>
      <c r="H112" s="37">
        <v>0</v>
      </c>
      <c r="I112" s="37">
        <v>72.01</v>
      </c>
      <c r="J112" s="37">
        <v>0.06</v>
      </c>
      <c r="K112" s="37">
        <v>0</v>
      </c>
      <c r="L112" s="37">
        <v>96.82</v>
      </c>
      <c r="M112" s="37">
        <v>0</v>
      </c>
      <c r="N112" s="37">
        <v>249.98</v>
      </c>
      <c r="O112" s="37">
        <v>478.67</v>
      </c>
      <c r="P112" s="37">
        <v>6</v>
      </c>
      <c r="Q112" s="37">
        <v>267.07</v>
      </c>
      <c r="R112" s="37">
        <v>0</v>
      </c>
      <c r="S112" s="37">
        <v>0</v>
      </c>
      <c r="T112" s="37">
        <v>0</v>
      </c>
      <c r="U112" s="37">
        <v>224.76</v>
      </c>
      <c r="V112" s="37">
        <v>412.72</v>
      </c>
      <c r="W112" s="37">
        <v>311.42</v>
      </c>
      <c r="X112" s="37">
        <v>0</v>
      </c>
    </row>
    <row r="113" spans="1:24" ht="12.75">
      <c r="A113" s="70" t="s">
        <v>205</v>
      </c>
      <c r="B113" s="37">
        <v>0</v>
      </c>
      <c r="C113" s="37">
        <v>119.03</v>
      </c>
      <c r="D113" s="37">
        <v>115.55</v>
      </c>
      <c r="E113" s="37">
        <v>42.62</v>
      </c>
      <c r="F113" s="37">
        <v>25.96</v>
      </c>
      <c r="G113" s="37">
        <v>0</v>
      </c>
      <c r="H113" s="37">
        <v>0</v>
      </c>
      <c r="I113" s="37">
        <v>74.46</v>
      </c>
      <c r="J113" s="37">
        <v>0.06</v>
      </c>
      <c r="K113" s="37">
        <v>0</v>
      </c>
      <c r="L113" s="37">
        <v>73.81</v>
      </c>
      <c r="M113" s="37">
        <v>0</v>
      </c>
      <c r="N113" s="37">
        <v>181.41</v>
      </c>
      <c r="O113" s="37">
        <v>49.26</v>
      </c>
      <c r="P113" s="37">
        <v>47</v>
      </c>
      <c r="Q113" s="37">
        <v>131.34</v>
      </c>
      <c r="R113" s="37">
        <v>0</v>
      </c>
      <c r="S113" s="37">
        <v>0</v>
      </c>
      <c r="T113" s="37">
        <v>0</v>
      </c>
      <c r="U113" s="37">
        <v>110.58</v>
      </c>
      <c r="V113" s="37">
        <v>128.4</v>
      </c>
      <c r="W113" s="37">
        <v>121.34</v>
      </c>
      <c r="X113" s="37">
        <v>0</v>
      </c>
    </row>
    <row r="114" spans="1:24" ht="12.75">
      <c r="A114" s="70" t="s">
        <v>206</v>
      </c>
      <c r="B114" s="37">
        <v>30</v>
      </c>
      <c r="C114" s="37">
        <v>77.66</v>
      </c>
      <c r="D114" s="37">
        <v>107.48</v>
      </c>
      <c r="E114" s="37">
        <v>26.4</v>
      </c>
      <c r="F114" s="37">
        <v>26.94</v>
      </c>
      <c r="G114" s="37">
        <v>0</v>
      </c>
      <c r="H114" s="37">
        <v>0</v>
      </c>
      <c r="I114" s="37">
        <v>81.07</v>
      </c>
      <c r="J114" s="37">
        <v>0.06</v>
      </c>
      <c r="K114" s="37">
        <v>0</v>
      </c>
      <c r="L114" s="37">
        <v>90.23</v>
      </c>
      <c r="M114" s="37">
        <v>0</v>
      </c>
      <c r="N114" s="37">
        <v>174.21</v>
      </c>
      <c r="O114" s="37">
        <v>61.1</v>
      </c>
      <c r="P114" s="37">
        <v>49</v>
      </c>
      <c r="Q114" s="37">
        <v>93.3</v>
      </c>
      <c r="R114" s="37">
        <v>0</v>
      </c>
      <c r="S114" s="37">
        <v>0</v>
      </c>
      <c r="T114" s="37">
        <v>0</v>
      </c>
      <c r="U114" s="37">
        <v>95.43</v>
      </c>
      <c r="V114" s="37">
        <v>115.79</v>
      </c>
      <c r="W114" s="37">
        <v>62.23</v>
      </c>
      <c r="X114" s="37">
        <v>0</v>
      </c>
    </row>
    <row r="115" spans="1:24" ht="12.75">
      <c r="A115" s="70" t="s">
        <v>180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0.06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</row>
    <row r="116" spans="1:24" ht="12.75">
      <c r="A116" s="74" t="s">
        <v>208</v>
      </c>
      <c r="B116" s="77">
        <v>97.06</v>
      </c>
      <c r="C116" s="77">
        <v>946.74</v>
      </c>
      <c r="D116" s="77">
        <v>1504.7</v>
      </c>
      <c r="E116" s="77">
        <v>992.91</v>
      </c>
      <c r="F116" s="77">
        <v>343.97</v>
      </c>
      <c r="G116" s="77">
        <v>0</v>
      </c>
      <c r="H116" s="77">
        <v>16120</v>
      </c>
      <c r="I116" s="77">
        <v>1224.32</v>
      </c>
      <c r="J116" s="77">
        <v>0.36</v>
      </c>
      <c r="K116" s="77">
        <v>0</v>
      </c>
      <c r="L116" s="77">
        <v>1605.77</v>
      </c>
      <c r="M116" s="77">
        <v>0</v>
      </c>
      <c r="N116" s="77">
        <v>2069.61</v>
      </c>
      <c r="O116" s="77">
        <v>1492.92</v>
      </c>
      <c r="P116" s="77">
        <v>509</v>
      </c>
      <c r="Q116" s="77">
        <v>1450.96</v>
      </c>
      <c r="R116" s="77">
        <v>0</v>
      </c>
      <c r="S116" s="77">
        <v>0</v>
      </c>
      <c r="T116" s="77">
        <v>0</v>
      </c>
      <c r="U116" s="77">
        <v>1551.98</v>
      </c>
      <c r="V116" s="77">
        <v>2041.53</v>
      </c>
      <c r="W116" s="77">
        <v>1772.75</v>
      </c>
      <c r="X116" s="77">
        <v>0</v>
      </c>
    </row>
    <row r="117" spans="1:24" ht="12.75">
      <c r="A117" s="68" t="s">
        <v>209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70" t="s">
        <v>210</v>
      </c>
      <c r="B118" s="39">
        <v>52063</v>
      </c>
      <c r="C118" s="39">
        <v>141662</v>
      </c>
      <c r="D118" s="39">
        <v>77467</v>
      </c>
      <c r="E118" s="39">
        <v>19200</v>
      </c>
      <c r="F118" s="39">
        <v>65300</v>
      </c>
      <c r="G118" s="39">
        <v>0</v>
      </c>
      <c r="H118" s="39">
        <v>0</v>
      </c>
      <c r="I118" s="39">
        <v>25664</v>
      </c>
      <c r="J118" s="39">
        <v>70846</v>
      </c>
      <c r="K118" s="39">
        <v>0</v>
      </c>
      <c r="L118" s="39">
        <v>41740</v>
      </c>
      <c r="M118" s="39">
        <v>0</v>
      </c>
      <c r="N118" s="39">
        <v>17840</v>
      </c>
      <c r="O118" s="39">
        <v>16372</v>
      </c>
      <c r="P118" s="39">
        <v>48612</v>
      </c>
      <c r="Q118" s="39">
        <v>16830</v>
      </c>
      <c r="R118" s="39">
        <v>28531</v>
      </c>
      <c r="S118" s="39">
        <v>0</v>
      </c>
      <c r="T118" s="39">
        <v>18580</v>
      </c>
      <c r="U118" s="39">
        <v>47266</v>
      </c>
      <c r="V118" s="39">
        <v>138849</v>
      </c>
      <c r="W118" s="39">
        <v>9255</v>
      </c>
      <c r="X118" s="39">
        <v>0</v>
      </c>
    </row>
    <row r="119" spans="1:24" ht="12.75">
      <c r="A119" s="68" t="s">
        <v>211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70" t="s">
        <v>212</v>
      </c>
      <c r="B120" s="39">
        <v>6</v>
      </c>
      <c r="C120" s="39">
        <v>6</v>
      </c>
      <c r="D120" s="39">
        <v>6</v>
      </c>
      <c r="E120" s="39">
        <v>6</v>
      </c>
      <c r="F120" s="39">
        <v>6</v>
      </c>
      <c r="G120" s="39">
        <v>0</v>
      </c>
      <c r="H120" s="39">
        <v>0</v>
      </c>
      <c r="I120" s="39">
        <v>6</v>
      </c>
      <c r="J120" s="39">
        <v>6</v>
      </c>
      <c r="K120" s="39">
        <v>0</v>
      </c>
      <c r="L120" s="39">
        <v>12</v>
      </c>
      <c r="M120" s="39">
        <v>0</v>
      </c>
      <c r="N120" s="39">
        <v>6</v>
      </c>
      <c r="O120" s="39">
        <v>6</v>
      </c>
      <c r="P120" s="39">
        <v>6</v>
      </c>
      <c r="Q120" s="39">
        <v>0</v>
      </c>
      <c r="R120" s="39">
        <v>0</v>
      </c>
      <c r="S120" s="39">
        <v>0</v>
      </c>
      <c r="T120" s="39">
        <v>6</v>
      </c>
      <c r="U120" s="39">
        <v>6</v>
      </c>
      <c r="V120" s="39">
        <v>3</v>
      </c>
      <c r="W120" s="39">
        <v>6</v>
      </c>
      <c r="X120" s="39">
        <v>0</v>
      </c>
    </row>
    <row r="121" spans="1:24" ht="12.75">
      <c r="A121" s="70" t="s">
        <v>213</v>
      </c>
      <c r="B121" s="39">
        <v>50</v>
      </c>
      <c r="C121" s="39">
        <v>50</v>
      </c>
      <c r="D121" s="39">
        <v>50</v>
      </c>
      <c r="E121" s="39">
        <v>50</v>
      </c>
      <c r="F121" s="39">
        <v>0</v>
      </c>
      <c r="G121" s="39">
        <v>0</v>
      </c>
      <c r="H121" s="39">
        <v>50</v>
      </c>
      <c r="I121" s="39">
        <v>50</v>
      </c>
      <c r="J121" s="39">
        <v>50</v>
      </c>
      <c r="K121" s="39">
        <v>0</v>
      </c>
      <c r="L121" s="39">
        <v>50</v>
      </c>
      <c r="M121" s="39">
        <v>0</v>
      </c>
      <c r="N121" s="39">
        <v>50</v>
      </c>
      <c r="O121" s="39">
        <v>50</v>
      </c>
      <c r="P121" s="39">
        <v>50</v>
      </c>
      <c r="Q121" s="39">
        <v>0</v>
      </c>
      <c r="R121" s="39">
        <v>0</v>
      </c>
      <c r="S121" s="39">
        <v>0</v>
      </c>
      <c r="T121" s="39">
        <v>50</v>
      </c>
      <c r="U121" s="39">
        <v>80</v>
      </c>
      <c r="V121" s="39">
        <v>50</v>
      </c>
      <c r="W121" s="39">
        <v>50</v>
      </c>
      <c r="X121" s="39">
        <v>0</v>
      </c>
    </row>
    <row r="122" spans="1:24" ht="25.5">
      <c r="A122" s="67" t="s">
        <v>214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>
      <c r="A123" s="69" t="s">
        <v>215</v>
      </c>
      <c r="B123" s="41">
        <v>23000</v>
      </c>
      <c r="C123" s="41">
        <v>6500</v>
      </c>
      <c r="D123" s="41">
        <v>5373</v>
      </c>
      <c r="E123" s="41">
        <v>12558</v>
      </c>
      <c r="F123" s="41">
        <v>21300</v>
      </c>
      <c r="G123" s="41">
        <v>0</v>
      </c>
      <c r="H123" s="41">
        <v>0</v>
      </c>
      <c r="I123" s="41">
        <v>3500</v>
      </c>
      <c r="J123" s="41">
        <v>5500</v>
      </c>
      <c r="K123" s="41">
        <v>7000</v>
      </c>
      <c r="L123" s="41">
        <v>20000</v>
      </c>
      <c r="M123" s="41">
        <v>0</v>
      </c>
      <c r="N123" s="41">
        <v>6000</v>
      </c>
      <c r="O123" s="41">
        <v>10008</v>
      </c>
      <c r="P123" s="41">
        <v>8133</v>
      </c>
      <c r="Q123" s="41">
        <v>6788</v>
      </c>
      <c r="R123" s="41">
        <v>0</v>
      </c>
      <c r="S123" s="41">
        <v>0</v>
      </c>
      <c r="T123" s="41">
        <v>3300</v>
      </c>
      <c r="U123" s="41">
        <v>47266</v>
      </c>
      <c r="V123" s="41">
        <v>43000000</v>
      </c>
      <c r="W123" s="41">
        <v>1000</v>
      </c>
      <c r="X123" s="41">
        <v>0</v>
      </c>
    </row>
    <row r="124" spans="1:24" ht="12.75">
      <c r="A124" s="70" t="s">
        <v>216</v>
      </c>
      <c r="B124" s="39">
        <v>0</v>
      </c>
      <c r="C124" s="39">
        <v>6500</v>
      </c>
      <c r="D124" s="39">
        <v>5373</v>
      </c>
      <c r="E124" s="39">
        <v>6847</v>
      </c>
      <c r="F124" s="39">
        <v>345</v>
      </c>
      <c r="G124" s="39">
        <v>0</v>
      </c>
      <c r="H124" s="39">
        <v>0</v>
      </c>
      <c r="I124" s="39">
        <v>3500</v>
      </c>
      <c r="J124" s="39">
        <v>5500</v>
      </c>
      <c r="K124" s="39">
        <v>7000</v>
      </c>
      <c r="L124" s="39">
        <v>1313</v>
      </c>
      <c r="M124" s="39">
        <v>0</v>
      </c>
      <c r="N124" s="39">
        <v>6000</v>
      </c>
      <c r="O124" s="39">
        <v>10008</v>
      </c>
      <c r="P124" s="39">
        <v>275</v>
      </c>
      <c r="Q124" s="39">
        <v>6788</v>
      </c>
      <c r="R124" s="39">
        <v>0</v>
      </c>
      <c r="S124" s="39">
        <v>0</v>
      </c>
      <c r="T124" s="39">
        <v>3300</v>
      </c>
      <c r="U124" s="39">
        <v>12500</v>
      </c>
      <c r="V124" s="39">
        <v>43000000</v>
      </c>
      <c r="W124" s="39">
        <v>1000</v>
      </c>
      <c r="X124" s="39">
        <v>0</v>
      </c>
    </row>
    <row r="125" spans="1:24" ht="12.75">
      <c r="A125" s="70" t="s">
        <v>217</v>
      </c>
      <c r="B125" s="39">
        <v>23000</v>
      </c>
      <c r="C125" s="39">
        <v>6500</v>
      </c>
      <c r="D125" s="39">
        <v>3182</v>
      </c>
      <c r="E125" s="39">
        <v>11562</v>
      </c>
      <c r="F125" s="39">
        <v>0</v>
      </c>
      <c r="G125" s="39">
        <v>0</v>
      </c>
      <c r="H125" s="39">
        <v>15458</v>
      </c>
      <c r="I125" s="39">
        <v>860</v>
      </c>
      <c r="J125" s="39">
        <v>11120</v>
      </c>
      <c r="K125" s="39">
        <v>7000</v>
      </c>
      <c r="L125" s="39">
        <v>20000</v>
      </c>
      <c r="M125" s="39">
        <v>0</v>
      </c>
      <c r="N125" s="39">
        <v>6000</v>
      </c>
      <c r="O125" s="39">
        <v>7131</v>
      </c>
      <c r="P125" s="39">
        <v>8133</v>
      </c>
      <c r="Q125" s="39">
        <v>6788</v>
      </c>
      <c r="R125" s="39">
        <v>0</v>
      </c>
      <c r="S125" s="39">
        <v>0</v>
      </c>
      <c r="T125" s="39">
        <v>2500</v>
      </c>
      <c r="U125" s="39">
        <v>10800</v>
      </c>
      <c r="V125" s="39">
        <v>43000000</v>
      </c>
      <c r="W125" s="39">
        <v>0</v>
      </c>
      <c r="X125" s="39">
        <v>0</v>
      </c>
    </row>
    <row r="126" spans="1:24" ht="12.75">
      <c r="A126" s="70" t="s">
        <v>218</v>
      </c>
      <c r="B126" s="39">
        <v>0</v>
      </c>
      <c r="C126" s="39">
        <v>6500</v>
      </c>
      <c r="D126" s="39">
        <v>5373</v>
      </c>
      <c r="E126" s="39">
        <v>6642</v>
      </c>
      <c r="F126" s="39">
        <v>80000</v>
      </c>
      <c r="G126" s="39">
        <v>0</v>
      </c>
      <c r="H126" s="39">
        <v>0</v>
      </c>
      <c r="I126" s="39">
        <v>3500</v>
      </c>
      <c r="J126" s="39">
        <v>34141</v>
      </c>
      <c r="K126" s="39">
        <v>7000</v>
      </c>
      <c r="L126" s="39">
        <v>1313</v>
      </c>
      <c r="M126" s="39">
        <v>0</v>
      </c>
      <c r="N126" s="39">
        <v>6000</v>
      </c>
      <c r="O126" s="39">
        <v>10008</v>
      </c>
      <c r="P126" s="39">
        <v>288</v>
      </c>
      <c r="Q126" s="39">
        <v>6788</v>
      </c>
      <c r="R126" s="39">
        <v>0</v>
      </c>
      <c r="S126" s="39">
        <v>0</v>
      </c>
      <c r="T126" s="39">
        <v>3300</v>
      </c>
      <c r="U126" s="39">
        <v>12500</v>
      </c>
      <c r="V126" s="39">
        <v>43000000</v>
      </c>
      <c r="W126" s="39">
        <v>1000</v>
      </c>
      <c r="X126" s="39">
        <v>0</v>
      </c>
    </row>
    <row r="127" spans="1:24" ht="12.75">
      <c r="A127" s="67" t="s">
        <v>219</v>
      </c>
      <c r="B127" s="43">
        <v>11961225</v>
      </c>
      <c r="C127" s="43">
        <v>15200000</v>
      </c>
      <c r="D127" s="43">
        <v>129120614</v>
      </c>
      <c r="E127" s="43">
        <v>38930760</v>
      </c>
      <c r="F127" s="43">
        <v>42907606</v>
      </c>
      <c r="G127" s="43">
        <v>0</v>
      </c>
      <c r="H127" s="43">
        <v>1900000</v>
      </c>
      <c r="I127" s="43">
        <v>4928897</v>
      </c>
      <c r="J127" s="43">
        <v>31294490</v>
      </c>
      <c r="K127" s="43">
        <v>8000000</v>
      </c>
      <c r="L127" s="43">
        <v>12630472</v>
      </c>
      <c r="M127" s="43">
        <v>0</v>
      </c>
      <c r="N127" s="43">
        <v>18109479</v>
      </c>
      <c r="O127" s="43">
        <v>26448737</v>
      </c>
      <c r="P127" s="43">
        <v>2988987</v>
      </c>
      <c r="Q127" s="43">
        <v>21759042</v>
      </c>
      <c r="R127" s="43">
        <v>0</v>
      </c>
      <c r="S127" s="43">
        <v>0</v>
      </c>
      <c r="T127" s="43">
        <v>14380000</v>
      </c>
      <c r="U127" s="43">
        <v>36000000</v>
      </c>
      <c r="V127" s="43">
        <v>264626438</v>
      </c>
      <c r="W127" s="43">
        <v>4104920</v>
      </c>
      <c r="X127" s="43">
        <v>0</v>
      </c>
    </row>
    <row r="128" spans="1:24" ht="12.75">
      <c r="A128" s="69" t="s">
        <v>215</v>
      </c>
      <c r="B128" s="21">
        <v>6700000</v>
      </c>
      <c r="C128" s="21">
        <v>545000</v>
      </c>
      <c r="D128" s="21">
        <v>27344766</v>
      </c>
      <c r="E128" s="21">
        <v>13682914</v>
      </c>
      <c r="F128" s="21">
        <v>19277856</v>
      </c>
      <c r="G128" s="21">
        <v>0</v>
      </c>
      <c r="H128" s="21">
        <v>0</v>
      </c>
      <c r="I128" s="21">
        <v>955080</v>
      </c>
      <c r="J128" s="21">
        <v>5580540</v>
      </c>
      <c r="K128" s="21">
        <v>1020000</v>
      </c>
      <c r="L128" s="21">
        <v>2747626</v>
      </c>
      <c r="M128" s="21">
        <v>0</v>
      </c>
      <c r="N128" s="21">
        <v>3795893</v>
      </c>
      <c r="O128" s="21">
        <v>6306493</v>
      </c>
      <c r="P128" s="21">
        <v>24600</v>
      </c>
      <c r="Q128" s="21">
        <v>944321</v>
      </c>
      <c r="R128" s="21">
        <v>0</v>
      </c>
      <c r="S128" s="21">
        <v>0</v>
      </c>
      <c r="T128" s="21">
        <v>180000</v>
      </c>
      <c r="U128" s="21">
        <v>8200000</v>
      </c>
      <c r="V128" s="21">
        <v>133761492</v>
      </c>
      <c r="W128" s="21">
        <v>1518820</v>
      </c>
      <c r="X128" s="21">
        <v>0</v>
      </c>
    </row>
    <row r="129" spans="1:24" ht="12.75">
      <c r="A129" s="70" t="s">
        <v>216</v>
      </c>
      <c r="B129" s="23">
        <v>0</v>
      </c>
      <c r="C129" s="23">
        <v>200000</v>
      </c>
      <c r="D129" s="23">
        <v>6757544</v>
      </c>
      <c r="E129" s="23">
        <v>11239590</v>
      </c>
      <c r="F129" s="23">
        <v>256226</v>
      </c>
      <c r="G129" s="23">
        <v>0</v>
      </c>
      <c r="H129" s="23">
        <v>0</v>
      </c>
      <c r="I129" s="23">
        <v>1729140</v>
      </c>
      <c r="J129" s="23">
        <v>3046740</v>
      </c>
      <c r="K129" s="23">
        <v>1568000</v>
      </c>
      <c r="L129" s="23">
        <v>2645000</v>
      </c>
      <c r="M129" s="23">
        <v>0</v>
      </c>
      <c r="N129" s="23">
        <v>870430</v>
      </c>
      <c r="O129" s="23">
        <v>10249227</v>
      </c>
      <c r="P129" s="23">
        <v>139787</v>
      </c>
      <c r="Q129" s="23">
        <v>18815339</v>
      </c>
      <c r="R129" s="23">
        <v>0</v>
      </c>
      <c r="S129" s="23">
        <v>0</v>
      </c>
      <c r="T129" s="23">
        <v>4000000</v>
      </c>
      <c r="U129" s="23">
        <v>9600000</v>
      </c>
      <c r="V129" s="23">
        <v>32693760</v>
      </c>
      <c r="W129" s="23">
        <v>1231476</v>
      </c>
      <c r="X129" s="23">
        <v>0</v>
      </c>
    </row>
    <row r="130" spans="1:24" ht="12.75">
      <c r="A130" s="70" t="s">
        <v>217</v>
      </c>
      <c r="B130" s="23">
        <v>5261225</v>
      </c>
      <c r="C130" s="23">
        <v>11070000</v>
      </c>
      <c r="D130" s="23">
        <v>88475283</v>
      </c>
      <c r="E130" s="23">
        <v>6412495</v>
      </c>
      <c r="F130" s="23">
        <v>4000000</v>
      </c>
      <c r="G130" s="23">
        <v>0</v>
      </c>
      <c r="H130" s="23">
        <v>1900000</v>
      </c>
      <c r="I130" s="23">
        <v>361817</v>
      </c>
      <c r="J130" s="23">
        <v>7907310</v>
      </c>
      <c r="K130" s="23">
        <v>4250000</v>
      </c>
      <c r="L130" s="23">
        <v>4712400</v>
      </c>
      <c r="M130" s="23">
        <v>0</v>
      </c>
      <c r="N130" s="23">
        <v>3899073</v>
      </c>
      <c r="O130" s="23">
        <v>6038668</v>
      </c>
      <c r="P130" s="23">
        <v>2675900</v>
      </c>
      <c r="Q130" s="23">
        <v>302066</v>
      </c>
      <c r="R130" s="23">
        <v>0</v>
      </c>
      <c r="S130" s="23">
        <v>0</v>
      </c>
      <c r="T130" s="23">
        <v>8000000</v>
      </c>
      <c r="U130" s="23">
        <v>9800000</v>
      </c>
      <c r="V130" s="23">
        <v>38423340</v>
      </c>
      <c r="W130" s="23">
        <v>533640</v>
      </c>
      <c r="X130" s="23">
        <v>0</v>
      </c>
    </row>
    <row r="131" spans="1:24" ht="12.75">
      <c r="A131" s="70" t="s">
        <v>218</v>
      </c>
      <c r="B131" s="23">
        <v>0</v>
      </c>
      <c r="C131" s="23">
        <v>3385000</v>
      </c>
      <c r="D131" s="23">
        <v>6543021</v>
      </c>
      <c r="E131" s="23">
        <v>7595761</v>
      </c>
      <c r="F131" s="23">
        <v>19373524</v>
      </c>
      <c r="G131" s="23">
        <v>0</v>
      </c>
      <c r="H131" s="23">
        <v>0</v>
      </c>
      <c r="I131" s="23">
        <v>1882860</v>
      </c>
      <c r="J131" s="23">
        <v>14759900</v>
      </c>
      <c r="K131" s="23">
        <v>1162000</v>
      </c>
      <c r="L131" s="23">
        <v>2525446</v>
      </c>
      <c r="M131" s="23">
        <v>0</v>
      </c>
      <c r="N131" s="23">
        <v>0</v>
      </c>
      <c r="O131" s="23">
        <v>499933</v>
      </c>
      <c r="P131" s="23">
        <v>148700</v>
      </c>
      <c r="Q131" s="23">
        <v>1697316</v>
      </c>
      <c r="R131" s="23">
        <v>0</v>
      </c>
      <c r="S131" s="23">
        <v>0</v>
      </c>
      <c r="T131" s="23">
        <v>2200000</v>
      </c>
      <c r="U131" s="23">
        <v>8400000</v>
      </c>
      <c r="V131" s="23">
        <v>59747846</v>
      </c>
      <c r="W131" s="23">
        <v>820984</v>
      </c>
      <c r="X131" s="23">
        <v>0</v>
      </c>
    </row>
    <row r="132" spans="1:24" ht="12.75">
      <c r="A132" s="67" t="s">
        <v>220</v>
      </c>
      <c r="B132" s="45">
        <f>SUM(B133:B136)</f>
        <v>520.0532608695652</v>
      </c>
      <c r="C132" s="45">
        <f aca="true" t="shared" si="57" ref="C132:X132">SUM(C133:C136)</f>
        <v>2338.461538461538</v>
      </c>
      <c r="D132" s="45">
        <f t="shared" si="57"/>
        <v>35369.66549352905</v>
      </c>
      <c r="E132" s="45">
        <f t="shared" si="57"/>
        <v>4429.326058139662</v>
      </c>
      <c r="F132" s="45">
        <f t="shared" si="57"/>
        <v>1889.9167699428453</v>
      </c>
      <c r="G132" s="45">
        <f t="shared" si="57"/>
        <v>0</v>
      </c>
      <c r="H132" s="45">
        <f t="shared" si="57"/>
        <v>122.91370164316211</v>
      </c>
      <c r="I132" s="45">
        <f t="shared" si="57"/>
        <v>1725.597441860465</v>
      </c>
      <c r="J132" s="45">
        <f t="shared" si="57"/>
        <v>2712.0072341871623</v>
      </c>
      <c r="K132" s="45">
        <f t="shared" si="57"/>
        <v>1142.857142857143</v>
      </c>
      <c r="L132" s="45">
        <f t="shared" si="57"/>
        <v>4310.888581035796</v>
      </c>
      <c r="M132" s="45">
        <f t="shared" si="57"/>
        <v>0</v>
      </c>
      <c r="N132" s="45">
        <f t="shared" si="57"/>
        <v>1427.5659999999998</v>
      </c>
      <c r="O132" s="45">
        <f t="shared" si="57"/>
        <v>2551.0211783875384</v>
      </c>
      <c r="P132" s="45">
        <f t="shared" si="57"/>
        <v>1356.6781048962512</v>
      </c>
      <c r="Q132" s="45">
        <f t="shared" si="57"/>
        <v>3205.515910430171</v>
      </c>
      <c r="R132" s="45">
        <f t="shared" si="57"/>
        <v>0</v>
      </c>
      <c r="S132" s="45">
        <f t="shared" si="57"/>
        <v>0</v>
      </c>
      <c r="T132" s="45">
        <f t="shared" si="57"/>
        <v>5133.333333333333</v>
      </c>
      <c r="U132" s="45">
        <f t="shared" si="57"/>
        <v>2520.8936342935413</v>
      </c>
      <c r="V132" s="45">
        <f t="shared" si="57"/>
        <v>6.154103209302326</v>
      </c>
      <c r="W132" s="45">
        <f t="shared" si="57"/>
        <v>3571.28</v>
      </c>
      <c r="X132" s="45">
        <f t="shared" si="57"/>
        <v>0</v>
      </c>
    </row>
    <row r="133" spans="1:24" ht="12.75">
      <c r="A133" s="69" t="s">
        <v>215</v>
      </c>
      <c r="B133" s="47">
        <f>IF(B123=0,0,B128/B123)</f>
        <v>291.30434782608694</v>
      </c>
      <c r="C133" s="47">
        <f aca="true" t="shared" si="58" ref="C133:X133">IF(C123=0,0,C128/C123)</f>
        <v>83.84615384615384</v>
      </c>
      <c r="D133" s="47">
        <f t="shared" si="58"/>
        <v>5089.292015633724</v>
      </c>
      <c r="E133" s="47">
        <f t="shared" si="58"/>
        <v>1089.577480490524</v>
      </c>
      <c r="F133" s="47">
        <f t="shared" si="58"/>
        <v>905.063661971831</v>
      </c>
      <c r="G133" s="47">
        <f t="shared" si="58"/>
        <v>0</v>
      </c>
      <c r="H133" s="47">
        <f t="shared" si="58"/>
        <v>0</v>
      </c>
      <c r="I133" s="47">
        <f t="shared" si="58"/>
        <v>272.88</v>
      </c>
      <c r="J133" s="47">
        <f t="shared" si="58"/>
        <v>1014.6436363636363</v>
      </c>
      <c r="K133" s="47">
        <f t="shared" si="58"/>
        <v>145.71428571428572</v>
      </c>
      <c r="L133" s="47">
        <f t="shared" si="58"/>
        <v>137.3813</v>
      </c>
      <c r="M133" s="47">
        <f t="shared" si="58"/>
        <v>0</v>
      </c>
      <c r="N133" s="47">
        <f t="shared" si="58"/>
        <v>632.6488333333333</v>
      </c>
      <c r="O133" s="47">
        <f t="shared" si="58"/>
        <v>630.1451838529176</v>
      </c>
      <c r="P133" s="47">
        <f t="shared" si="58"/>
        <v>3.0247141276281817</v>
      </c>
      <c r="Q133" s="47">
        <f t="shared" si="58"/>
        <v>139.11623453152623</v>
      </c>
      <c r="R133" s="47">
        <f t="shared" si="58"/>
        <v>0</v>
      </c>
      <c r="S133" s="47">
        <f t="shared" si="58"/>
        <v>0</v>
      </c>
      <c r="T133" s="47">
        <f t="shared" si="58"/>
        <v>54.54545454545455</v>
      </c>
      <c r="U133" s="47">
        <f t="shared" si="58"/>
        <v>173.4862268861338</v>
      </c>
      <c r="V133" s="47">
        <f t="shared" si="58"/>
        <v>3.110732372093023</v>
      </c>
      <c r="W133" s="47">
        <f t="shared" si="58"/>
        <v>1518.82</v>
      </c>
      <c r="X133" s="47">
        <f t="shared" si="58"/>
        <v>0</v>
      </c>
    </row>
    <row r="134" spans="1:24" ht="12.75">
      <c r="A134" s="70" t="s">
        <v>216</v>
      </c>
      <c r="B134" s="49">
        <f>IF(B124=0,0,B129/B124)</f>
        <v>0</v>
      </c>
      <c r="C134" s="49">
        <f aca="true" t="shared" si="59" ref="C134:X134">IF(C124=0,0,C129/C124)</f>
        <v>30.76923076923077</v>
      </c>
      <c r="D134" s="49">
        <f t="shared" si="59"/>
        <v>1257.6854643588313</v>
      </c>
      <c r="E134" s="49">
        <f t="shared" si="59"/>
        <v>1641.534978822842</v>
      </c>
      <c r="F134" s="49">
        <f t="shared" si="59"/>
        <v>742.6840579710145</v>
      </c>
      <c r="G134" s="49">
        <f t="shared" si="59"/>
        <v>0</v>
      </c>
      <c r="H134" s="49">
        <f t="shared" si="59"/>
        <v>0</v>
      </c>
      <c r="I134" s="49">
        <f t="shared" si="59"/>
        <v>494.04</v>
      </c>
      <c r="J134" s="49">
        <f t="shared" si="59"/>
        <v>553.9527272727273</v>
      </c>
      <c r="K134" s="49">
        <f t="shared" si="59"/>
        <v>224</v>
      </c>
      <c r="L134" s="49">
        <f t="shared" si="59"/>
        <v>2014.4706778370144</v>
      </c>
      <c r="M134" s="49">
        <f t="shared" si="59"/>
        <v>0</v>
      </c>
      <c r="N134" s="49">
        <f t="shared" si="59"/>
        <v>145.07166666666666</v>
      </c>
      <c r="O134" s="49">
        <f t="shared" si="59"/>
        <v>1024.103417266187</v>
      </c>
      <c r="P134" s="49">
        <f t="shared" si="59"/>
        <v>508.31636363636363</v>
      </c>
      <c r="Q134" s="49">
        <f t="shared" si="59"/>
        <v>2771.8531231585152</v>
      </c>
      <c r="R134" s="49">
        <f t="shared" si="59"/>
        <v>0</v>
      </c>
      <c r="S134" s="49">
        <f t="shared" si="59"/>
        <v>0</v>
      </c>
      <c r="T134" s="49">
        <f t="shared" si="59"/>
        <v>1212.121212121212</v>
      </c>
      <c r="U134" s="49">
        <f t="shared" si="59"/>
        <v>768</v>
      </c>
      <c r="V134" s="49">
        <f t="shared" si="59"/>
        <v>0.76032</v>
      </c>
      <c r="W134" s="49">
        <f t="shared" si="59"/>
        <v>1231.476</v>
      </c>
      <c r="X134" s="49">
        <f t="shared" si="59"/>
        <v>0</v>
      </c>
    </row>
    <row r="135" spans="1:24" ht="12.75">
      <c r="A135" s="70" t="s">
        <v>217</v>
      </c>
      <c r="B135" s="49">
        <f>IF(B125=0,0,B130/B125)</f>
        <v>228.74891304347827</v>
      </c>
      <c r="C135" s="49">
        <f aca="true" t="shared" si="60" ref="C135:X135">IF(C125=0,0,C130/C125)</f>
        <v>1703.076923076923</v>
      </c>
      <c r="D135" s="49">
        <f t="shared" si="60"/>
        <v>27804.928661219357</v>
      </c>
      <c r="E135" s="49">
        <f t="shared" si="60"/>
        <v>554.6181456495416</v>
      </c>
      <c r="F135" s="49">
        <f t="shared" si="60"/>
        <v>0</v>
      </c>
      <c r="G135" s="49">
        <f t="shared" si="60"/>
        <v>0</v>
      </c>
      <c r="H135" s="49">
        <f t="shared" si="60"/>
        <v>122.91370164316211</v>
      </c>
      <c r="I135" s="49">
        <f t="shared" si="60"/>
        <v>420.7174418604651</v>
      </c>
      <c r="J135" s="49">
        <f t="shared" si="60"/>
        <v>711.0890287769785</v>
      </c>
      <c r="K135" s="49">
        <f t="shared" si="60"/>
        <v>607.1428571428571</v>
      </c>
      <c r="L135" s="49">
        <f t="shared" si="60"/>
        <v>235.62</v>
      </c>
      <c r="M135" s="49">
        <f t="shared" si="60"/>
        <v>0</v>
      </c>
      <c r="N135" s="49">
        <f t="shared" si="60"/>
        <v>649.8455</v>
      </c>
      <c r="O135" s="49">
        <f t="shared" si="60"/>
        <v>846.8192399382975</v>
      </c>
      <c r="P135" s="49">
        <f t="shared" si="60"/>
        <v>329.0175826878151</v>
      </c>
      <c r="Q135" s="49">
        <f t="shared" si="60"/>
        <v>44.5</v>
      </c>
      <c r="R135" s="49">
        <f t="shared" si="60"/>
        <v>0</v>
      </c>
      <c r="S135" s="49">
        <f t="shared" si="60"/>
        <v>0</v>
      </c>
      <c r="T135" s="49">
        <f t="shared" si="60"/>
        <v>3200</v>
      </c>
      <c r="U135" s="49">
        <f t="shared" si="60"/>
        <v>907.4074074074074</v>
      </c>
      <c r="V135" s="49">
        <f t="shared" si="60"/>
        <v>0.8935660465116279</v>
      </c>
      <c r="W135" s="49">
        <f t="shared" si="60"/>
        <v>0</v>
      </c>
      <c r="X135" s="49">
        <f t="shared" si="60"/>
        <v>0</v>
      </c>
    </row>
    <row r="136" spans="1:24" ht="12.75">
      <c r="A136" s="70" t="s">
        <v>218</v>
      </c>
      <c r="B136" s="49">
        <f>IF(B126=0,0,B131/B126)</f>
        <v>0</v>
      </c>
      <c r="C136" s="49">
        <f aca="true" t="shared" si="61" ref="C136:X136">IF(C126=0,0,C131/C126)</f>
        <v>520.7692307692307</v>
      </c>
      <c r="D136" s="49">
        <f t="shared" si="61"/>
        <v>1217.7593523171413</v>
      </c>
      <c r="E136" s="49">
        <f t="shared" si="61"/>
        <v>1143.595453176754</v>
      </c>
      <c r="F136" s="49">
        <f t="shared" si="61"/>
        <v>242.16905</v>
      </c>
      <c r="G136" s="49">
        <f t="shared" si="61"/>
        <v>0</v>
      </c>
      <c r="H136" s="49">
        <f t="shared" si="61"/>
        <v>0</v>
      </c>
      <c r="I136" s="49">
        <f t="shared" si="61"/>
        <v>537.96</v>
      </c>
      <c r="J136" s="49">
        <f t="shared" si="61"/>
        <v>432.3218417738203</v>
      </c>
      <c r="K136" s="49">
        <f t="shared" si="61"/>
        <v>166</v>
      </c>
      <c r="L136" s="49">
        <f t="shared" si="61"/>
        <v>1923.4166031987813</v>
      </c>
      <c r="M136" s="49">
        <f t="shared" si="61"/>
        <v>0</v>
      </c>
      <c r="N136" s="49">
        <f t="shared" si="61"/>
        <v>0</v>
      </c>
      <c r="O136" s="49">
        <f t="shared" si="61"/>
        <v>49.95333733013589</v>
      </c>
      <c r="P136" s="49">
        <f t="shared" si="61"/>
        <v>516.3194444444445</v>
      </c>
      <c r="Q136" s="49">
        <f t="shared" si="61"/>
        <v>250.04655274012964</v>
      </c>
      <c r="R136" s="49">
        <f t="shared" si="61"/>
        <v>0</v>
      </c>
      <c r="S136" s="49">
        <f t="shared" si="61"/>
        <v>0</v>
      </c>
      <c r="T136" s="49">
        <f t="shared" si="61"/>
        <v>666.6666666666666</v>
      </c>
      <c r="U136" s="49">
        <f t="shared" si="61"/>
        <v>672</v>
      </c>
      <c r="V136" s="49">
        <f t="shared" si="61"/>
        <v>1.3894847906976744</v>
      </c>
      <c r="W136" s="49">
        <f t="shared" si="61"/>
        <v>820.984</v>
      </c>
      <c r="X136" s="49">
        <f t="shared" si="61"/>
        <v>0</v>
      </c>
    </row>
    <row r="137" spans="1:24" ht="25.5">
      <c r="A137" s="67" t="s">
        <v>221</v>
      </c>
      <c r="B137" s="51">
        <f>+B132*B123</f>
        <v>11961225</v>
      </c>
      <c r="C137" s="51">
        <f aca="true" t="shared" si="62" ref="C137:X137">+C132*C123</f>
        <v>15199999.999999998</v>
      </c>
      <c r="D137" s="51">
        <f t="shared" si="62"/>
        <v>190041212.6967316</v>
      </c>
      <c r="E137" s="51">
        <f t="shared" si="62"/>
        <v>55623476.63811787</v>
      </c>
      <c r="F137" s="51">
        <f t="shared" si="62"/>
        <v>40255227.1997826</v>
      </c>
      <c r="G137" s="51">
        <f t="shared" si="62"/>
        <v>0</v>
      </c>
      <c r="H137" s="51">
        <f t="shared" si="62"/>
        <v>0</v>
      </c>
      <c r="I137" s="51">
        <f t="shared" si="62"/>
        <v>6039591.046511628</v>
      </c>
      <c r="J137" s="51">
        <f t="shared" si="62"/>
        <v>14916039.788029393</v>
      </c>
      <c r="K137" s="51">
        <f t="shared" si="62"/>
        <v>8000000</v>
      </c>
      <c r="L137" s="51">
        <f t="shared" si="62"/>
        <v>86217771.62071592</v>
      </c>
      <c r="M137" s="51">
        <f t="shared" si="62"/>
        <v>0</v>
      </c>
      <c r="N137" s="51">
        <f t="shared" si="62"/>
        <v>8565395.999999998</v>
      </c>
      <c r="O137" s="51">
        <f t="shared" si="62"/>
        <v>25530619.953302484</v>
      </c>
      <c r="P137" s="51">
        <f t="shared" si="62"/>
        <v>11033863.02712121</v>
      </c>
      <c r="Q137" s="51">
        <f t="shared" si="62"/>
        <v>21759042</v>
      </c>
      <c r="R137" s="51">
        <f t="shared" si="62"/>
        <v>0</v>
      </c>
      <c r="S137" s="51">
        <f t="shared" si="62"/>
        <v>0</v>
      </c>
      <c r="T137" s="51">
        <f t="shared" si="62"/>
        <v>16940000</v>
      </c>
      <c r="U137" s="51">
        <f t="shared" si="62"/>
        <v>119152558.51851852</v>
      </c>
      <c r="V137" s="51">
        <f t="shared" si="62"/>
        <v>264626438</v>
      </c>
      <c r="W137" s="51">
        <f t="shared" si="62"/>
        <v>3571280</v>
      </c>
      <c r="X137" s="51">
        <f t="shared" si="62"/>
        <v>0</v>
      </c>
    </row>
    <row r="138" spans="1:24" ht="25.5">
      <c r="A138" s="68" t="s">
        <v>222</v>
      </c>
      <c r="B138" s="53">
        <v>10979280</v>
      </c>
      <c r="C138" s="53">
        <v>15109000</v>
      </c>
      <c r="D138" s="53">
        <v>129120618</v>
      </c>
      <c r="E138" s="53">
        <v>2589000</v>
      </c>
      <c r="F138" s="53">
        <v>42907606</v>
      </c>
      <c r="G138" s="53">
        <v>0</v>
      </c>
      <c r="H138" s="53">
        <v>1900000</v>
      </c>
      <c r="I138" s="53">
        <v>4928897</v>
      </c>
      <c r="J138" s="53">
        <v>27382700</v>
      </c>
      <c r="K138" s="53">
        <v>12470304</v>
      </c>
      <c r="L138" s="53">
        <v>12630472</v>
      </c>
      <c r="M138" s="53">
        <v>0</v>
      </c>
      <c r="N138" s="53">
        <v>21704169</v>
      </c>
      <c r="O138" s="53">
        <v>3691336</v>
      </c>
      <c r="P138" s="53">
        <v>2989092</v>
      </c>
      <c r="Q138" s="53">
        <v>0</v>
      </c>
      <c r="R138" s="53">
        <v>0</v>
      </c>
      <c r="S138" s="53">
        <v>0</v>
      </c>
      <c r="T138" s="53">
        <v>8010000</v>
      </c>
      <c r="U138" s="53">
        <v>36000000</v>
      </c>
      <c r="V138" s="53">
        <v>264626438</v>
      </c>
      <c r="W138" s="53">
        <v>0</v>
      </c>
      <c r="X138" s="53">
        <v>0</v>
      </c>
    </row>
    <row r="139" spans="1:24" ht="12.75">
      <c r="A139" s="69" t="s">
        <v>223</v>
      </c>
      <c r="B139" s="21">
        <v>260987000</v>
      </c>
      <c r="C139" s="21">
        <v>457443000</v>
      </c>
      <c r="D139" s="21">
        <v>399145000</v>
      </c>
      <c r="E139" s="21">
        <v>57478000</v>
      </c>
      <c r="F139" s="21">
        <v>322570000</v>
      </c>
      <c r="G139" s="21">
        <v>294712000</v>
      </c>
      <c r="H139" s="21">
        <v>99822000</v>
      </c>
      <c r="I139" s="21">
        <v>86304000</v>
      </c>
      <c r="J139" s="21">
        <v>173855000</v>
      </c>
      <c r="K139" s="21">
        <v>88789000</v>
      </c>
      <c r="L139" s="21">
        <v>127415000</v>
      </c>
      <c r="M139" s="21">
        <v>510260000</v>
      </c>
      <c r="N139" s="21">
        <v>39618000</v>
      </c>
      <c r="O139" s="21">
        <v>43070000</v>
      </c>
      <c r="P139" s="21">
        <v>171557000</v>
      </c>
      <c r="Q139" s="21">
        <v>37480000</v>
      </c>
      <c r="R139" s="21">
        <v>102421000</v>
      </c>
      <c r="S139" s="21">
        <v>260500000</v>
      </c>
      <c r="T139" s="21">
        <v>63366000</v>
      </c>
      <c r="U139" s="21">
        <v>119625000</v>
      </c>
      <c r="V139" s="21">
        <v>339737000</v>
      </c>
      <c r="W139" s="21">
        <v>91878000</v>
      </c>
      <c r="X139" s="21">
        <v>165682000</v>
      </c>
    </row>
    <row r="140" spans="1:24" ht="12.75">
      <c r="A140" s="71" t="s">
        <v>224</v>
      </c>
      <c r="B140" s="62" t="str">
        <f>IF(B10&gt;0,"Funded","Unfunded")</f>
        <v>Funded</v>
      </c>
      <c r="C140" s="62" t="str">
        <f aca="true" t="shared" si="63" ref="C140:X140">IF(C10&gt;0,"Funded","Unfunded")</f>
        <v>Funded</v>
      </c>
      <c r="D140" s="62" t="str">
        <f t="shared" si="63"/>
        <v>Funded</v>
      </c>
      <c r="E140" s="62" t="str">
        <f t="shared" si="63"/>
        <v>Funded</v>
      </c>
      <c r="F140" s="62" t="str">
        <f t="shared" si="63"/>
        <v>Funded</v>
      </c>
      <c r="G140" s="62" t="str">
        <f t="shared" si="63"/>
        <v>Funded</v>
      </c>
      <c r="H140" s="62" t="str">
        <f t="shared" si="63"/>
        <v>Funded</v>
      </c>
      <c r="I140" s="62" t="str">
        <f t="shared" si="63"/>
        <v>Funded</v>
      </c>
      <c r="J140" s="62" t="str">
        <f t="shared" si="63"/>
        <v>Unfunded</v>
      </c>
      <c r="K140" s="62" t="str">
        <f t="shared" si="63"/>
        <v>Funded</v>
      </c>
      <c r="L140" s="62" t="str">
        <f t="shared" si="63"/>
        <v>Funded</v>
      </c>
      <c r="M140" s="62" t="str">
        <f t="shared" si="63"/>
        <v>Unfunded</v>
      </c>
      <c r="N140" s="62" t="str">
        <f t="shared" si="63"/>
        <v>Unfunded</v>
      </c>
      <c r="O140" s="62" t="str">
        <f t="shared" si="63"/>
        <v>Unfunded</v>
      </c>
      <c r="P140" s="62" t="str">
        <f t="shared" si="63"/>
        <v>Funded</v>
      </c>
      <c r="Q140" s="62" t="str">
        <f t="shared" si="63"/>
        <v>Unfunded</v>
      </c>
      <c r="R140" s="62" t="str">
        <f t="shared" si="63"/>
        <v>Funded</v>
      </c>
      <c r="S140" s="62" t="str">
        <f t="shared" si="63"/>
        <v>Funded</v>
      </c>
      <c r="T140" s="62" t="str">
        <f t="shared" si="63"/>
        <v>Funded</v>
      </c>
      <c r="U140" s="62" t="str">
        <f t="shared" si="63"/>
        <v>Funded</v>
      </c>
      <c r="V140" s="62" t="str">
        <f t="shared" si="63"/>
        <v>Unfunded</v>
      </c>
      <c r="W140" s="62" t="str">
        <f t="shared" si="63"/>
        <v>Funded</v>
      </c>
      <c r="X140" s="62" t="str">
        <f t="shared" si="63"/>
        <v>Unfunded</v>
      </c>
    </row>
    <row r="141" spans="1:24" ht="12.75" hidden="1">
      <c r="A141" s="55" t="s">
        <v>225</v>
      </c>
      <c r="B141" s="56">
        <v>30925578</v>
      </c>
      <c r="C141" s="56">
        <v>777972009</v>
      </c>
      <c r="D141" s="56">
        <v>2581513997</v>
      </c>
      <c r="E141" s="56">
        <v>64324239</v>
      </c>
      <c r="F141" s="56">
        <v>138345000</v>
      </c>
      <c r="G141" s="56">
        <v>150000</v>
      </c>
      <c r="H141" s="56">
        <v>3258135</v>
      </c>
      <c r="I141" s="56">
        <v>68424788</v>
      </c>
      <c r="J141" s="56">
        <v>240091945</v>
      </c>
      <c r="K141" s="56">
        <v>245937297</v>
      </c>
      <c r="L141" s="56">
        <v>150872927</v>
      </c>
      <c r="M141" s="56">
        <v>3172897</v>
      </c>
      <c r="N141" s="56">
        <v>286705111</v>
      </c>
      <c r="O141" s="56">
        <v>45703586</v>
      </c>
      <c r="P141" s="56">
        <v>23555581</v>
      </c>
      <c r="Q141" s="56">
        <v>150780647</v>
      </c>
      <c r="R141" s="56">
        <v>18753323</v>
      </c>
      <c r="S141" s="56">
        <v>37215000</v>
      </c>
      <c r="T141" s="56">
        <v>82528000</v>
      </c>
      <c r="U141" s="56">
        <v>940059275</v>
      </c>
      <c r="V141" s="56">
        <v>1499824000</v>
      </c>
      <c r="W141" s="56">
        <v>145064106</v>
      </c>
      <c r="X141" s="56">
        <v>468000</v>
      </c>
    </row>
    <row r="142" spans="1:24" ht="12.75" hidden="1">
      <c r="A142" s="57" t="s">
        <v>226</v>
      </c>
      <c r="B142" s="23">
        <v>76889765</v>
      </c>
      <c r="C142" s="23">
        <v>956827000</v>
      </c>
      <c r="D142" s="23">
        <v>2794276798</v>
      </c>
      <c r="E142" s="23">
        <v>58325731</v>
      </c>
      <c r="F142" s="23">
        <v>210613364</v>
      </c>
      <c r="G142" s="23">
        <v>0</v>
      </c>
      <c r="H142" s="23">
        <v>10090298</v>
      </c>
      <c r="I142" s="23">
        <v>71518661</v>
      </c>
      <c r="J142" s="23">
        <v>297462883</v>
      </c>
      <c r="K142" s="23">
        <v>264078355</v>
      </c>
      <c r="L142" s="23">
        <v>109922964</v>
      </c>
      <c r="M142" s="23">
        <v>206000</v>
      </c>
      <c r="N142" s="23">
        <v>241493837</v>
      </c>
      <c r="O142" s="23">
        <v>70544610</v>
      </c>
      <c r="P142" s="23">
        <v>21215285</v>
      </c>
      <c r="Q142" s="23">
        <v>147137032</v>
      </c>
      <c r="R142" s="23">
        <v>12567321</v>
      </c>
      <c r="S142" s="23">
        <v>0</v>
      </c>
      <c r="T142" s="23">
        <v>73686500</v>
      </c>
      <c r="U142" s="23">
        <v>898661853</v>
      </c>
      <c r="V142" s="23">
        <v>1803516270</v>
      </c>
      <c r="W142" s="23">
        <v>199621212</v>
      </c>
      <c r="X142" s="23">
        <v>0</v>
      </c>
    </row>
    <row r="143" spans="1:24" ht="12.75" hidden="1">
      <c r="A143" s="57" t="s">
        <v>227</v>
      </c>
      <c r="B143" s="23">
        <v>6044699</v>
      </c>
      <c r="C143" s="23">
        <v>83011000</v>
      </c>
      <c r="D143" s="23">
        <v>207573329</v>
      </c>
      <c r="E143" s="23">
        <v>17731788</v>
      </c>
      <c r="F143" s="23">
        <v>29007100</v>
      </c>
      <c r="G143" s="23">
        <v>150000</v>
      </c>
      <c r="H143" s="23">
        <v>632000</v>
      </c>
      <c r="I143" s="23">
        <v>11120777</v>
      </c>
      <c r="J143" s="23">
        <v>25188508</v>
      </c>
      <c r="K143" s="23">
        <v>15147264</v>
      </c>
      <c r="L143" s="23">
        <v>27036100</v>
      </c>
      <c r="M143" s="23">
        <v>2966897</v>
      </c>
      <c r="N143" s="23">
        <v>27960600</v>
      </c>
      <c r="O143" s="23">
        <v>19430210</v>
      </c>
      <c r="P143" s="23">
        <v>4874641</v>
      </c>
      <c r="Q143" s="23">
        <v>43964201</v>
      </c>
      <c r="R143" s="23">
        <v>0</v>
      </c>
      <c r="S143" s="23">
        <v>45715000</v>
      </c>
      <c r="T143" s="23">
        <v>7788580</v>
      </c>
      <c r="U143" s="23">
        <v>43956458</v>
      </c>
      <c r="V143" s="23">
        <v>224009180</v>
      </c>
      <c r="W143" s="23">
        <v>63948054</v>
      </c>
      <c r="X143" s="23">
        <v>468000</v>
      </c>
    </row>
    <row r="144" spans="1:24" ht="12.75" hidden="1">
      <c r="A144" s="57" t="s">
        <v>228</v>
      </c>
      <c r="B144" s="23">
        <v>30323632</v>
      </c>
      <c r="C144" s="23">
        <v>213832325</v>
      </c>
      <c r="D144" s="23">
        <v>692127227</v>
      </c>
      <c r="E144" s="23">
        <v>9340000</v>
      </c>
      <c r="F144" s="23">
        <v>146261000</v>
      </c>
      <c r="G144" s="23">
        <v>18089274</v>
      </c>
      <c r="H144" s="23">
        <v>23400000</v>
      </c>
      <c r="I144" s="23">
        <v>226810</v>
      </c>
      <c r="J144" s="23">
        <v>26327736</v>
      </c>
      <c r="K144" s="23">
        <v>2169000</v>
      </c>
      <c r="L144" s="23">
        <v>71581389</v>
      </c>
      <c r="M144" s="23">
        <v>398880951</v>
      </c>
      <c r="N144" s="23">
        <v>13753000</v>
      </c>
      <c r="O144" s="23">
        <v>4500000</v>
      </c>
      <c r="P144" s="23">
        <v>74657000</v>
      </c>
      <c r="Q144" s="23">
        <v>-18542693</v>
      </c>
      <c r="R144" s="23">
        <v>24100000</v>
      </c>
      <c r="S144" s="23">
        <v>116992000</v>
      </c>
      <c r="T144" s="23">
        <v>15550000</v>
      </c>
      <c r="U144" s="23">
        <v>398750359</v>
      </c>
      <c r="V144" s="23">
        <v>118500000</v>
      </c>
      <c r="W144" s="23">
        <v>-11350000</v>
      </c>
      <c r="X144" s="23">
        <v>9233320</v>
      </c>
    </row>
    <row r="145" spans="1:24" ht="12.75" hidden="1">
      <c r="A145" s="57" t="s">
        <v>229</v>
      </c>
      <c r="B145" s="23">
        <v>15000000</v>
      </c>
      <c r="C145" s="23">
        <v>165000000</v>
      </c>
      <c r="D145" s="23">
        <v>609945898</v>
      </c>
      <c r="E145" s="23">
        <v>29860000</v>
      </c>
      <c r="F145" s="23">
        <v>47000000</v>
      </c>
      <c r="G145" s="23">
        <v>0</v>
      </c>
      <c r="H145" s="23">
        <v>19500000</v>
      </c>
      <c r="I145" s="23">
        <v>19626960</v>
      </c>
      <c r="J145" s="23">
        <v>222279233</v>
      </c>
      <c r="K145" s="23">
        <v>61748928</v>
      </c>
      <c r="L145" s="23">
        <v>31873579</v>
      </c>
      <c r="M145" s="23">
        <v>663907429</v>
      </c>
      <c r="N145" s="23">
        <v>118471770</v>
      </c>
      <c r="O145" s="23">
        <v>35000000</v>
      </c>
      <c r="P145" s="23">
        <v>21000000</v>
      </c>
      <c r="Q145" s="23">
        <v>146894000</v>
      </c>
      <c r="R145" s="23">
        <v>5937000</v>
      </c>
      <c r="S145" s="23">
        <v>107615000</v>
      </c>
      <c r="T145" s="23">
        <v>63000000</v>
      </c>
      <c r="U145" s="23">
        <v>113493157</v>
      </c>
      <c r="V145" s="23">
        <v>448678000</v>
      </c>
      <c r="W145" s="23">
        <v>83000000</v>
      </c>
      <c r="X145" s="23">
        <v>25000000</v>
      </c>
    </row>
    <row r="146" spans="1:24" ht="12.75" hidden="1">
      <c r="A146" s="57" t="s">
        <v>230</v>
      </c>
      <c r="B146" s="23">
        <v>42312471</v>
      </c>
      <c r="C146" s="23">
        <v>50000000</v>
      </c>
      <c r="D146" s="23">
        <v>433795131</v>
      </c>
      <c r="E146" s="23">
        <v>57500000</v>
      </c>
      <c r="F146" s="23">
        <v>133258000</v>
      </c>
      <c r="G146" s="23">
        <v>0</v>
      </c>
      <c r="H146" s="23">
        <v>73384776</v>
      </c>
      <c r="I146" s="23">
        <v>26770185</v>
      </c>
      <c r="J146" s="23">
        <v>220877510</v>
      </c>
      <c r="K146" s="23">
        <v>108702006</v>
      </c>
      <c r="L146" s="23">
        <v>42855315</v>
      </c>
      <c r="M146" s="23">
        <v>0</v>
      </c>
      <c r="N146" s="23">
        <v>34991901</v>
      </c>
      <c r="O146" s="23">
        <v>24000000</v>
      </c>
      <c r="P146" s="23">
        <v>12627180</v>
      </c>
      <c r="Q146" s="23">
        <v>99833000</v>
      </c>
      <c r="R146" s="23">
        <v>3300000</v>
      </c>
      <c r="S146" s="23">
        <v>69788000</v>
      </c>
      <c r="T146" s="23">
        <v>61000000</v>
      </c>
      <c r="U146" s="23">
        <v>147202796</v>
      </c>
      <c r="V146" s="23">
        <v>102773000</v>
      </c>
      <c r="W146" s="23">
        <v>444545381</v>
      </c>
      <c r="X146" s="23">
        <v>0</v>
      </c>
    </row>
    <row r="147" spans="1:24" ht="12.75" hidden="1">
      <c r="A147" s="57" t="s">
        <v>231</v>
      </c>
      <c r="B147" s="23">
        <v>0</v>
      </c>
      <c r="C147" s="23">
        <v>27791175</v>
      </c>
      <c r="D147" s="23">
        <v>41853046</v>
      </c>
      <c r="E147" s="23">
        <v>0</v>
      </c>
      <c r="F147" s="23">
        <v>10000000</v>
      </c>
      <c r="G147" s="23">
        <v>1639420</v>
      </c>
      <c r="H147" s="23">
        <v>7385000</v>
      </c>
      <c r="I147" s="23">
        <v>0</v>
      </c>
      <c r="J147" s="23">
        <v>105997021</v>
      </c>
      <c r="K147" s="23">
        <v>1274000</v>
      </c>
      <c r="L147" s="23">
        <v>4112038</v>
      </c>
      <c r="M147" s="23">
        <v>9744055</v>
      </c>
      <c r="N147" s="23">
        <v>23754479</v>
      </c>
      <c r="O147" s="23">
        <v>1200000</v>
      </c>
      <c r="P147" s="23">
        <v>9401000</v>
      </c>
      <c r="Q147" s="23">
        <v>0</v>
      </c>
      <c r="R147" s="23">
        <v>0</v>
      </c>
      <c r="S147" s="23">
        <v>437000</v>
      </c>
      <c r="T147" s="23">
        <v>28000000</v>
      </c>
      <c r="U147" s="23">
        <v>26000000</v>
      </c>
      <c r="V147" s="23">
        <v>10000000</v>
      </c>
      <c r="W147" s="23">
        <v>0</v>
      </c>
      <c r="X147" s="23">
        <v>6500000</v>
      </c>
    </row>
    <row r="148" spans="1:24" ht="12.75" hidden="1">
      <c r="A148" s="57" t="s">
        <v>232</v>
      </c>
      <c r="B148" s="23">
        <v>0</v>
      </c>
      <c r="C148" s="23">
        <v>0</v>
      </c>
      <c r="D148" s="23">
        <v>2700627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20000</v>
      </c>
      <c r="R148" s="23">
        <v>0</v>
      </c>
      <c r="S148" s="23">
        <v>0</v>
      </c>
      <c r="T148" s="23">
        <v>0</v>
      </c>
      <c r="U148" s="23">
        <v>375000</v>
      </c>
      <c r="V148" s="23">
        <v>130000</v>
      </c>
      <c r="W148" s="23">
        <v>0</v>
      </c>
      <c r="X148" s="23">
        <v>0</v>
      </c>
    </row>
    <row r="149" spans="1:24" ht="12.75" hidden="1">
      <c r="A149" s="57" t="s">
        <v>233</v>
      </c>
      <c r="B149" s="23">
        <v>599177</v>
      </c>
      <c r="C149" s="23">
        <v>101600000</v>
      </c>
      <c r="D149" s="23">
        <v>440969807</v>
      </c>
      <c r="E149" s="23">
        <v>0</v>
      </c>
      <c r="F149" s="23">
        <v>34809769</v>
      </c>
      <c r="G149" s="23">
        <v>0</v>
      </c>
      <c r="H149" s="23">
        <v>1480000</v>
      </c>
      <c r="I149" s="23">
        <v>0</v>
      </c>
      <c r="J149" s="23">
        <v>57913331</v>
      </c>
      <c r="K149" s="23">
        <v>0</v>
      </c>
      <c r="L149" s="23">
        <v>0</v>
      </c>
      <c r="M149" s="23">
        <v>177704986</v>
      </c>
      <c r="N149" s="23">
        <v>-12166757</v>
      </c>
      <c r="O149" s="23">
        <v>0</v>
      </c>
      <c r="P149" s="23">
        <v>7930000</v>
      </c>
      <c r="Q149" s="23">
        <v>0</v>
      </c>
      <c r="R149" s="23">
        <v>0</v>
      </c>
      <c r="S149" s="23">
        <v>9580000</v>
      </c>
      <c r="T149" s="23">
        <v>430000</v>
      </c>
      <c r="U149" s="23">
        <v>0</v>
      </c>
      <c r="V149" s="23">
        <v>0</v>
      </c>
      <c r="W149" s="23">
        <v>102593059</v>
      </c>
      <c r="X149" s="23">
        <v>0</v>
      </c>
    </row>
    <row r="150" spans="1:24" ht="12.75" hidden="1">
      <c r="A150" s="57" t="s">
        <v>234</v>
      </c>
      <c r="B150" s="23">
        <v>202757131</v>
      </c>
      <c r="C150" s="23">
        <v>995432000</v>
      </c>
      <c r="D150" s="23">
        <v>2576282349</v>
      </c>
      <c r="E150" s="23">
        <v>107509879</v>
      </c>
      <c r="F150" s="23">
        <v>335431281</v>
      </c>
      <c r="G150" s="23">
        <v>203639243</v>
      </c>
      <c r="H150" s="23">
        <v>63716807</v>
      </c>
      <c r="I150" s="23">
        <v>124546525</v>
      </c>
      <c r="J150" s="23">
        <v>372599527</v>
      </c>
      <c r="K150" s="23">
        <v>288463000</v>
      </c>
      <c r="L150" s="23">
        <v>170088242</v>
      </c>
      <c r="M150" s="23">
        <v>349290257</v>
      </c>
      <c r="N150" s="23">
        <v>287147944</v>
      </c>
      <c r="O150" s="23">
        <v>82596587</v>
      </c>
      <c r="P150" s="23">
        <v>120078152</v>
      </c>
      <c r="Q150" s="23">
        <v>131266721</v>
      </c>
      <c r="R150" s="23">
        <v>45496452</v>
      </c>
      <c r="S150" s="23">
        <v>256072000</v>
      </c>
      <c r="T150" s="23">
        <v>104402326</v>
      </c>
      <c r="U150" s="23">
        <v>822262651</v>
      </c>
      <c r="V150" s="23">
        <v>1310482270</v>
      </c>
      <c r="W150" s="23">
        <v>173001734</v>
      </c>
      <c r="X150" s="23">
        <v>273828110</v>
      </c>
    </row>
    <row r="151" spans="1:24" ht="12.75" hidden="1">
      <c r="A151" s="57" t="s">
        <v>235</v>
      </c>
      <c r="B151" s="23">
        <v>39520269</v>
      </c>
      <c r="C151" s="23">
        <v>208167000</v>
      </c>
      <c r="D151" s="23">
        <v>391291476</v>
      </c>
      <c r="E151" s="23">
        <v>5197055</v>
      </c>
      <c r="F151" s="23">
        <v>62457606</v>
      </c>
      <c r="G151" s="23">
        <v>0</v>
      </c>
      <c r="H151" s="23">
        <v>3750000</v>
      </c>
      <c r="I151" s="23">
        <v>4780000</v>
      </c>
      <c r="J151" s="23">
        <v>68997254</v>
      </c>
      <c r="K151" s="23">
        <v>28883000</v>
      </c>
      <c r="L151" s="23">
        <v>0</v>
      </c>
      <c r="M151" s="23">
        <v>0</v>
      </c>
      <c r="N151" s="23">
        <v>19089268</v>
      </c>
      <c r="O151" s="23">
        <v>30777281</v>
      </c>
      <c r="P151" s="23">
        <v>2520900</v>
      </c>
      <c r="Q151" s="23">
        <v>31898108</v>
      </c>
      <c r="R151" s="23">
        <v>2616000</v>
      </c>
      <c r="S151" s="23">
        <v>320000</v>
      </c>
      <c r="T151" s="23">
        <v>3000000</v>
      </c>
      <c r="U151" s="23">
        <v>5000000</v>
      </c>
      <c r="V151" s="23">
        <v>373522590</v>
      </c>
      <c r="W151" s="23">
        <v>94545381</v>
      </c>
      <c r="X151" s="23">
        <v>0</v>
      </c>
    </row>
    <row r="152" spans="1:24" ht="12.75" hidden="1">
      <c r="A152" s="57" t="s">
        <v>236</v>
      </c>
      <c r="B152" s="23">
        <v>87931910</v>
      </c>
      <c r="C152" s="23">
        <v>226140000</v>
      </c>
      <c r="D152" s="23">
        <v>311626540</v>
      </c>
      <c r="E152" s="23">
        <v>16483893</v>
      </c>
      <c r="F152" s="23">
        <v>184035091</v>
      </c>
      <c r="G152" s="23">
        <v>48503394</v>
      </c>
      <c r="H152" s="23">
        <v>30110779</v>
      </c>
      <c r="I152" s="23">
        <v>32040604</v>
      </c>
      <c r="J152" s="23">
        <v>87879889</v>
      </c>
      <c r="K152" s="23">
        <v>22000000</v>
      </c>
      <c r="L152" s="23">
        <v>80417569</v>
      </c>
      <c r="M152" s="23">
        <v>49170000</v>
      </c>
      <c r="N152" s="23">
        <v>48680917</v>
      </c>
      <c r="O152" s="23">
        <v>14928966</v>
      </c>
      <c r="P152" s="23">
        <v>46959594</v>
      </c>
      <c r="Q152" s="23">
        <v>63967745</v>
      </c>
      <c r="R152" s="23">
        <v>54003002</v>
      </c>
      <c r="S152" s="23">
        <v>306651000</v>
      </c>
      <c r="T152" s="23">
        <v>30768140</v>
      </c>
      <c r="U152" s="23">
        <v>188618066</v>
      </c>
      <c r="V152" s="23">
        <v>595426612</v>
      </c>
      <c r="W152" s="23">
        <v>41038431</v>
      </c>
      <c r="X152" s="23">
        <v>42075630</v>
      </c>
    </row>
    <row r="153" spans="1:24" ht="12.75" hidden="1">
      <c r="A153" s="57" t="s">
        <v>237</v>
      </c>
      <c r="B153" s="23">
        <v>40</v>
      </c>
      <c r="C153" s="23">
        <v>40</v>
      </c>
      <c r="D153" s="23">
        <v>40</v>
      </c>
      <c r="E153" s="23">
        <v>40</v>
      </c>
      <c r="F153" s="23">
        <v>40</v>
      </c>
      <c r="G153" s="23">
        <v>40</v>
      </c>
      <c r="H153" s="23">
        <v>40</v>
      </c>
      <c r="I153" s="23">
        <v>40</v>
      </c>
      <c r="J153" s="23">
        <v>40</v>
      </c>
      <c r="K153" s="23">
        <v>40</v>
      </c>
      <c r="L153" s="23">
        <v>60</v>
      </c>
      <c r="M153" s="23">
        <v>40</v>
      </c>
      <c r="N153" s="23">
        <v>40</v>
      </c>
      <c r="O153" s="23">
        <v>40</v>
      </c>
      <c r="P153" s="23">
        <v>40</v>
      </c>
      <c r="Q153" s="23">
        <v>40</v>
      </c>
      <c r="R153" s="23">
        <v>40</v>
      </c>
      <c r="S153" s="23">
        <v>40</v>
      </c>
      <c r="T153" s="23">
        <v>40</v>
      </c>
      <c r="U153" s="23">
        <v>40</v>
      </c>
      <c r="V153" s="23">
        <v>40</v>
      </c>
      <c r="W153" s="23">
        <v>40</v>
      </c>
      <c r="X153" s="23">
        <v>40</v>
      </c>
    </row>
    <row r="154" spans="1:24" ht="12.75" hidden="1">
      <c r="A154" s="57" t="s">
        <v>238</v>
      </c>
      <c r="B154" s="23">
        <v>296428000</v>
      </c>
      <c r="C154" s="23">
        <v>1391724008</v>
      </c>
      <c r="D154" s="23">
        <v>3599711979</v>
      </c>
      <c r="E154" s="23">
        <v>133424149</v>
      </c>
      <c r="F154" s="23">
        <v>502304985</v>
      </c>
      <c r="G154" s="23">
        <v>272350000</v>
      </c>
      <c r="H154" s="23">
        <v>136110816</v>
      </c>
      <c r="I154" s="23">
        <v>153326733</v>
      </c>
      <c r="J154" s="23">
        <v>523829881</v>
      </c>
      <c r="K154" s="23">
        <v>345239153</v>
      </c>
      <c r="L154" s="23">
        <v>218716811</v>
      </c>
      <c r="M154" s="23">
        <v>507301353</v>
      </c>
      <c r="N154" s="23">
        <v>299472282</v>
      </c>
      <c r="O154" s="23">
        <v>135752689</v>
      </c>
      <c r="P154" s="23">
        <v>169209829</v>
      </c>
      <c r="Q154" s="23">
        <v>198906318</v>
      </c>
      <c r="R154" s="23">
        <v>105783001</v>
      </c>
      <c r="S154" s="23">
        <v>266289259</v>
      </c>
      <c r="T154" s="23">
        <v>137749749</v>
      </c>
      <c r="U154" s="23">
        <v>1017141833</v>
      </c>
      <c r="V154" s="23">
        <v>2015105390</v>
      </c>
      <c r="W154" s="23">
        <v>310275796</v>
      </c>
      <c r="X154" s="23">
        <v>182256600</v>
      </c>
    </row>
    <row r="155" spans="1:24" ht="12.75" hidden="1">
      <c r="A155" s="57" t="s">
        <v>239</v>
      </c>
      <c r="B155" s="23">
        <v>35011123</v>
      </c>
      <c r="C155" s="23">
        <v>337183000</v>
      </c>
      <c r="D155" s="23">
        <v>283491932</v>
      </c>
      <c r="E155" s="23">
        <v>6703522</v>
      </c>
      <c r="F155" s="23">
        <v>69720382</v>
      </c>
      <c r="G155" s="23">
        <v>0</v>
      </c>
      <c r="H155" s="23">
        <v>8497991</v>
      </c>
      <c r="I155" s="23">
        <v>13180350</v>
      </c>
      <c r="J155" s="23">
        <v>148009741</v>
      </c>
      <c r="K155" s="23">
        <v>48306355</v>
      </c>
      <c r="L155" s="23">
        <v>36278085</v>
      </c>
      <c r="M155" s="23">
        <v>0</v>
      </c>
      <c r="N155" s="23">
        <v>41248967</v>
      </c>
      <c r="O155" s="23">
        <v>8725536</v>
      </c>
      <c r="P155" s="23">
        <v>10965421</v>
      </c>
      <c r="Q155" s="23">
        <v>23956707</v>
      </c>
      <c r="R155" s="23">
        <v>11414160</v>
      </c>
      <c r="S155" s="23">
        <v>0</v>
      </c>
      <c r="T155" s="23">
        <v>9707550</v>
      </c>
      <c r="U155" s="23">
        <v>127501478</v>
      </c>
      <c r="V155" s="23">
        <v>270068400</v>
      </c>
      <c r="W155" s="23">
        <v>31159700</v>
      </c>
      <c r="X155" s="23">
        <v>0</v>
      </c>
    </row>
    <row r="156" spans="1:24" ht="12.75" hidden="1">
      <c r="A156" s="57" t="s">
        <v>240</v>
      </c>
      <c r="B156" s="23">
        <v>21233000</v>
      </c>
      <c r="C156" s="23">
        <v>330083730</v>
      </c>
      <c r="D156" s="23">
        <v>256483914</v>
      </c>
      <c r="E156" s="23">
        <v>5130000</v>
      </c>
      <c r="F156" s="23">
        <v>45723106</v>
      </c>
      <c r="G156" s="23">
        <v>0</v>
      </c>
      <c r="H156" s="23">
        <v>36784000</v>
      </c>
      <c r="I156" s="23">
        <v>10840720</v>
      </c>
      <c r="J156" s="23">
        <v>148359809</v>
      </c>
      <c r="K156" s="23">
        <v>43400592</v>
      </c>
      <c r="L156" s="23">
        <v>15000000</v>
      </c>
      <c r="M156" s="23">
        <v>0</v>
      </c>
      <c r="N156" s="23">
        <v>39842307</v>
      </c>
      <c r="O156" s="23">
        <v>9500164</v>
      </c>
      <c r="P156" s="23">
        <v>10171120</v>
      </c>
      <c r="Q156" s="23">
        <v>13261000</v>
      </c>
      <c r="R156" s="23">
        <v>7064000</v>
      </c>
      <c r="S156" s="23">
        <v>0</v>
      </c>
      <c r="T156" s="23">
        <v>8755960</v>
      </c>
      <c r="U156" s="23">
        <v>114582929</v>
      </c>
      <c r="V156" s="23">
        <v>230478416</v>
      </c>
      <c r="W156" s="23">
        <v>31731332</v>
      </c>
      <c r="X156" s="23">
        <v>0</v>
      </c>
    </row>
    <row r="157" spans="1:24" ht="12.75" hidden="1">
      <c r="A157" s="57" t="s">
        <v>241</v>
      </c>
      <c r="B157" s="23">
        <v>0</v>
      </c>
      <c r="C157" s="23">
        <v>431808000</v>
      </c>
      <c r="D157" s="23">
        <v>1789135628</v>
      </c>
      <c r="E157" s="23">
        <v>36904763</v>
      </c>
      <c r="F157" s="23">
        <v>0</v>
      </c>
      <c r="G157" s="23">
        <v>0</v>
      </c>
      <c r="H157" s="23">
        <v>0</v>
      </c>
      <c r="I157" s="23">
        <v>37489360</v>
      </c>
      <c r="J157" s="23">
        <v>0</v>
      </c>
      <c r="K157" s="23">
        <v>160991000</v>
      </c>
      <c r="L157" s="23">
        <v>48404833</v>
      </c>
      <c r="M157" s="23">
        <v>0</v>
      </c>
      <c r="N157" s="23">
        <v>148846692</v>
      </c>
      <c r="O157" s="23">
        <v>32103113</v>
      </c>
      <c r="P157" s="23">
        <v>3646800</v>
      </c>
      <c r="Q157" s="23">
        <v>56894200</v>
      </c>
      <c r="R157" s="23">
        <v>0</v>
      </c>
      <c r="S157" s="23">
        <v>0</v>
      </c>
      <c r="T157" s="23">
        <v>50422070</v>
      </c>
      <c r="U157" s="23">
        <v>591953846</v>
      </c>
      <c r="V157" s="23">
        <v>753498900</v>
      </c>
      <c r="W157" s="23">
        <v>64965170</v>
      </c>
      <c r="X157" s="23">
        <v>0</v>
      </c>
    </row>
    <row r="158" spans="1:24" ht="12.75" hidden="1">
      <c r="A158" s="57" t="s">
        <v>242</v>
      </c>
      <c r="B158" s="23">
        <v>0</v>
      </c>
      <c r="C158" s="23">
        <v>450000096</v>
      </c>
      <c r="D158" s="23">
        <v>1889181183</v>
      </c>
      <c r="E158" s="23">
        <v>32781000</v>
      </c>
      <c r="F158" s="23">
        <v>0</v>
      </c>
      <c r="G158" s="23">
        <v>0</v>
      </c>
      <c r="H158" s="23">
        <v>0</v>
      </c>
      <c r="I158" s="23">
        <v>36623607</v>
      </c>
      <c r="J158" s="23">
        <v>0</v>
      </c>
      <c r="K158" s="23">
        <v>132103271</v>
      </c>
      <c r="L158" s="23">
        <v>27411168</v>
      </c>
      <c r="M158" s="23">
        <v>0</v>
      </c>
      <c r="N158" s="23">
        <v>107548742</v>
      </c>
      <c r="O158" s="23">
        <v>28612400</v>
      </c>
      <c r="P158" s="23">
        <v>3275540</v>
      </c>
      <c r="Q158" s="23">
        <v>48448000</v>
      </c>
      <c r="R158" s="23">
        <v>0</v>
      </c>
      <c r="S158" s="23">
        <v>0</v>
      </c>
      <c r="T158" s="23">
        <v>44981839</v>
      </c>
      <c r="U158" s="23">
        <v>530409737</v>
      </c>
      <c r="V158" s="23">
        <v>584282257</v>
      </c>
      <c r="W158" s="23">
        <v>61730309</v>
      </c>
      <c r="X158" s="23">
        <v>0</v>
      </c>
    </row>
    <row r="159" spans="1:24" ht="12.75" hidden="1">
      <c r="A159" s="57" t="s">
        <v>243</v>
      </c>
      <c r="B159" s="23">
        <v>25117582</v>
      </c>
      <c r="C159" s="23">
        <v>133644000</v>
      </c>
      <c r="D159" s="23">
        <v>418740474</v>
      </c>
      <c r="E159" s="23">
        <v>8811505</v>
      </c>
      <c r="F159" s="23">
        <v>111551554</v>
      </c>
      <c r="G159" s="23">
        <v>0</v>
      </c>
      <c r="H159" s="23">
        <v>0</v>
      </c>
      <c r="I159" s="23">
        <v>6594765</v>
      </c>
      <c r="J159" s="23">
        <v>74855382</v>
      </c>
      <c r="K159" s="23">
        <v>34869000</v>
      </c>
      <c r="L159" s="23">
        <v>11326862</v>
      </c>
      <c r="M159" s="23">
        <v>0</v>
      </c>
      <c r="N159" s="23">
        <v>20910324</v>
      </c>
      <c r="O159" s="23">
        <v>13485842</v>
      </c>
      <c r="P159" s="23">
        <v>491800</v>
      </c>
      <c r="Q159" s="23">
        <v>32750251</v>
      </c>
      <c r="R159" s="23">
        <v>0</v>
      </c>
      <c r="S159" s="23">
        <v>0</v>
      </c>
      <c r="T159" s="23">
        <v>3351740</v>
      </c>
      <c r="U159" s="23">
        <v>91627693</v>
      </c>
      <c r="V159" s="23">
        <v>468233920</v>
      </c>
      <c r="W159" s="23">
        <v>57655499</v>
      </c>
      <c r="X159" s="23">
        <v>0</v>
      </c>
    </row>
    <row r="160" spans="1:24" ht="12.75" hidden="1">
      <c r="A160" s="57" t="s">
        <v>244</v>
      </c>
      <c r="B160" s="23">
        <v>18781000</v>
      </c>
      <c r="C160" s="23">
        <v>100990070</v>
      </c>
      <c r="D160" s="23">
        <v>512998292</v>
      </c>
      <c r="E160" s="23">
        <v>8037000</v>
      </c>
      <c r="F160" s="23">
        <v>108885180</v>
      </c>
      <c r="G160" s="23">
        <v>0</v>
      </c>
      <c r="H160" s="23">
        <v>0</v>
      </c>
      <c r="I160" s="23">
        <v>6722831</v>
      </c>
      <c r="J160" s="23">
        <v>115452000</v>
      </c>
      <c r="K160" s="23">
        <v>32384700</v>
      </c>
      <c r="L160" s="23">
        <v>13840000</v>
      </c>
      <c r="M160" s="23">
        <v>0</v>
      </c>
      <c r="N160" s="23">
        <v>27868347</v>
      </c>
      <c r="O160" s="23">
        <v>12868170</v>
      </c>
      <c r="P160" s="23">
        <v>2081962</v>
      </c>
      <c r="Q160" s="23">
        <v>29592000</v>
      </c>
      <c r="R160" s="23">
        <v>0</v>
      </c>
      <c r="S160" s="23">
        <v>0</v>
      </c>
      <c r="T160" s="23">
        <v>4218220</v>
      </c>
      <c r="U160" s="23">
        <v>86072140</v>
      </c>
      <c r="V160" s="23">
        <v>388194777</v>
      </c>
      <c r="W160" s="23">
        <v>53664413</v>
      </c>
      <c r="X160" s="23">
        <v>0</v>
      </c>
    </row>
    <row r="161" spans="1:24" ht="12.75" hidden="1">
      <c r="A161" s="57" t="s">
        <v>245</v>
      </c>
      <c r="B161" s="23">
        <v>76789445</v>
      </c>
      <c r="C161" s="23">
        <v>956199000</v>
      </c>
      <c r="D161" s="23">
        <v>2786416346</v>
      </c>
      <c r="E161" s="23">
        <v>58194522</v>
      </c>
      <c r="F161" s="23">
        <v>210613364</v>
      </c>
      <c r="G161" s="23">
        <v>0</v>
      </c>
      <c r="H161" s="23">
        <v>8497991</v>
      </c>
      <c r="I161" s="23">
        <v>71037123</v>
      </c>
      <c r="J161" s="23">
        <v>295858603</v>
      </c>
      <c r="K161" s="23">
        <v>260986355</v>
      </c>
      <c r="L161" s="23">
        <v>109745660</v>
      </c>
      <c r="M161" s="23">
        <v>0</v>
      </c>
      <c r="N161" s="23">
        <v>240395837</v>
      </c>
      <c r="O161" s="23">
        <v>70172505</v>
      </c>
      <c r="P161" s="23">
        <v>20689685</v>
      </c>
      <c r="Q161" s="23">
        <v>146625068</v>
      </c>
      <c r="R161" s="23">
        <v>11414160</v>
      </c>
      <c r="S161" s="23">
        <v>0</v>
      </c>
      <c r="T161" s="23">
        <v>73571430</v>
      </c>
      <c r="U161" s="23">
        <v>894564677</v>
      </c>
      <c r="V161" s="23">
        <v>1797923340</v>
      </c>
      <c r="W161" s="23">
        <v>199153439</v>
      </c>
      <c r="X161" s="23">
        <v>0</v>
      </c>
    </row>
    <row r="162" spans="1:24" ht="12.75" hidden="1">
      <c r="A162" s="57" t="s">
        <v>246</v>
      </c>
      <c r="B162" s="23">
        <v>50301000</v>
      </c>
      <c r="C162" s="23">
        <v>931651133</v>
      </c>
      <c r="D162" s="23">
        <v>2923461082</v>
      </c>
      <c r="E162" s="23">
        <v>51762925</v>
      </c>
      <c r="F162" s="23">
        <v>179379537</v>
      </c>
      <c r="G162" s="23">
        <v>0</v>
      </c>
      <c r="H162" s="23">
        <v>36784000</v>
      </c>
      <c r="I162" s="23">
        <v>66510470</v>
      </c>
      <c r="J162" s="23">
        <v>338806777</v>
      </c>
      <c r="K162" s="23">
        <v>226539670</v>
      </c>
      <c r="L162" s="23">
        <v>62422168</v>
      </c>
      <c r="M162" s="23">
        <v>0</v>
      </c>
      <c r="N162" s="23">
        <v>204836682</v>
      </c>
      <c r="O162" s="23">
        <v>66249488</v>
      </c>
      <c r="P162" s="23">
        <v>19120675</v>
      </c>
      <c r="Q162" s="23">
        <v>120833000</v>
      </c>
      <c r="R162" s="23">
        <v>7064000</v>
      </c>
      <c r="S162" s="23">
        <v>0</v>
      </c>
      <c r="T162" s="23">
        <v>68629309</v>
      </c>
      <c r="U162" s="23">
        <v>809846450</v>
      </c>
      <c r="V162" s="23">
        <v>1478502956</v>
      </c>
      <c r="W162" s="23">
        <v>184901364</v>
      </c>
      <c r="X162" s="23">
        <v>0</v>
      </c>
    </row>
    <row r="163" spans="1:24" ht="12.75" hidden="1">
      <c r="A163" s="57" t="s">
        <v>247</v>
      </c>
      <c r="B163" s="23">
        <v>269111924</v>
      </c>
      <c r="C163" s="23">
        <v>468393000</v>
      </c>
      <c r="D163" s="23">
        <v>545687974</v>
      </c>
      <c r="E163" s="23">
        <v>67225900</v>
      </c>
      <c r="F163" s="23">
        <v>343349727</v>
      </c>
      <c r="G163" s="23">
        <v>298978000</v>
      </c>
      <c r="H163" s="23">
        <v>106487000</v>
      </c>
      <c r="I163" s="23">
        <v>90536000</v>
      </c>
      <c r="J163" s="23">
        <v>197786000</v>
      </c>
      <c r="K163" s="23">
        <v>95418931</v>
      </c>
      <c r="L163" s="23">
        <v>145031000</v>
      </c>
      <c r="M163" s="23">
        <v>514504000</v>
      </c>
      <c r="N163" s="23">
        <v>66554000</v>
      </c>
      <c r="O163" s="23">
        <v>48284000</v>
      </c>
      <c r="P163" s="23">
        <v>178338657</v>
      </c>
      <c r="Q163" s="23">
        <v>50157001</v>
      </c>
      <c r="R163" s="23">
        <v>109019000</v>
      </c>
      <c r="S163" s="23">
        <v>267173000</v>
      </c>
      <c r="T163" s="23">
        <v>69404000</v>
      </c>
      <c r="U163" s="23">
        <v>125790400</v>
      </c>
      <c r="V163" s="23">
        <v>350594730</v>
      </c>
      <c r="W163" s="23">
        <v>96348000</v>
      </c>
      <c r="X163" s="23">
        <v>174649600</v>
      </c>
    </row>
    <row r="164" spans="1:24" ht="12.75" hidden="1">
      <c r="A164" s="57" t="s">
        <v>248</v>
      </c>
      <c r="B164" s="23">
        <v>225060000</v>
      </c>
      <c r="C164" s="23">
        <v>375670000</v>
      </c>
      <c r="D164" s="23">
        <v>389946839</v>
      </c>
      <c r="E164" s="23">
        <v>62974750</v>
      </c>
      <c r="F164" s="23">
        <v>291260848</v>
      </c>
      <c r="G164" s="23">
        <v>271061000</v>
      </c>
      <c r="H164" s="23">
        <v>88717000</v>
      </c>
      <c r="I164" s="23">
        <v>78046000</v>
      </c>
      <c r="J164" s="23">
        <v>153128000</v>
      </c>
      <c r="K164" s="23">
        <v>94706677</v>
      </c>
      <c r="L164" s="23">
        <v>108395200</v>
      </c>
      <c r="M164" s="23">
        <v>472152000</v>
      </c>
      <c r="N164" s="23">
        <v>55559000</v>
      </c>
      <c r="O164" s="23">
        <v>55359800</v>
      </c>
      <c r="P164" s="23">
        <v>139229000</v>
      </c>
      <c r="Q164" s="23">
        <v>46900528</v>
      </c>
      <c r="R164" s="23">
        <v>91589001</v>
      </c>
      <c r="S164" s="23">
        <v>234849699</v>
      </c>
      <c r="T164" s="23">
        <v>60508200</v>
      </c>
      <c r="U164" s="23">
        <v>110540650</v>
      </c>
      <c r="V164" s="23">
        <v>347183090</v>
      </c>
      <c r="W164" s="23">
        <v>85180000</v>
      </c>
      <c r="X164" s="23">
        <v>173290000</v>
      </c>
    </row>
    <row r="165" spans="1:24" ht="12.75" hidden="1">
      <c r="A165" s="57" t="s">
        <v>249</v>
      </c>
      <c r="B165" s="23">
        <v>112000000</v>
      </c>
      <c r="C165" s="23">
        <v>0</v>
      </c>
      <c r="D165" s="23">
        <v>653616518</v>
      </c>
      <c r="E165" s="23">
        <v>0</v>
      </c>
      <c r="F165" s="23">
        <v>150257000</v>
      </c>
      <c r="G165" s="23">
        <v>965270</v>
      </c>
      <c r="H165" s="23">
        <v>27411000</v>
      </c>
      <c r="I165" s="23">
        <v>29690000</v>
      </c>
      <c r="J165" s="23">
        <v>59184000</v>
      </c>
      <c r="K165" s="23">
        <v>37392000</v>
      </c>
      <c r="L165" s="23">
        <v>80087000</v>
      </c>
      <c r="M165" s="23">
        <v>296611000</v>
      </c>
      <c r="N165" s="23">
        <v>41044000</v>
      </c>
      <c r="O165" s="23">
        <v>17615181</v>
      </c>
      <c r="P165" s="23">
        <v>44700342</v>
      </c>
      <c r="Q165" s="23">
        <v>18812400</v>
      </c>
      <c r="R165" s="23">
        <v>27696000</v>
      </c>
      <c r="S165" s="23">
        <v>260998944</v>
      </c>
      <c r="T165" s="23">
        <v>0</v>
      </c>
      <c r="U165" s="23">
        <v>56025433</v>
      </c>
      <c r="V165" s="23">
        <v>128926965</v>
      </c>
      <c r="W165" s="23">
        <v>26952001</v>
      </c>
      <c r="X165" s="23">
        <v>4077000</v>
      </c>
    </row>
    <row r="166" spans="1:24" ht="12.75" hidden="1">
      <c r="A166" s="57" t="s">
        <v>250</v>
      </c>
      <c r="B166" s="23">
        <v>107110000</v>
      </c>
      <c r="C166" s="23">
        <v>0</v>
      </c>
      <c r="D166" s="23">
        <v>686273161</v>
      </c>
      <c r="E166" s="23">
        <v>0</v>
      </c>
      <c r="F166" s="23">
        <v>131568861</v>
      </c>
      <c r="G166" s="23">
        <v>1250000</v>
      </c>
      <c r="H166" s="23">
        <v>26364000</v>
      </c>
      <c r="I166" s="23">
        <v>27493000</v>
      </c>
      <c r="J166" s="23">
        <v>53961000</v>
      </c>
      <c r="K166" s="23">
        <v>0</v>
      </c>
      <c r="L166" s="23">
        <v>41869000</v>
      </c>
      <c r="M166" s="23">
        <v>320364000</v>
      </c>
      <c r="N166" s="23">
        <v>24751000</v>
      </c>
      <c r="O166" s="23">
        <v>14991000</v>
      </c>
      <c r="P166" s="23">
        <v>49192000</v>
      </c>
      <c r="Q166" s="23">
        <v>26604000</v>
      </c>
      <c r="R166" s="23">
        <v>0</v>
      </c>
      <c r="S166" s="23">
        <v>188833550</v>
      </c>
      <c r="T166" s="23">
        <v>0</v>
      </c>
      <c r="U166" s="23">
        <v>51580350</v>
      </c>
      <c r="V166" s="23">
        <v>114855834</v>
      </c>
      <c r="W166" s="23">
        <v>0</v>
      </c>
      <c r="X166" s="23">
        <v>2801000</v>
      </c>
    </row>
    <row r="167" spans="1:24" ht="12.75" hidden="1">
      <c r="A167" s="57" t="s">
        <v>251</v>
      </c>
      <c r="B167" s="23">
        <v>282200000</v>
      </c>
      <c r="C167" s="23">
        <v>1391643895</v>
      </c>
      <c r="D167" s="23">
        <v>3561323579</v>
      </c>
      <c r="E167" s="23">
        <v>121200352</v>
      </c>
      <c r="F167" s="23">
        <v>581545740</v>
      </c>
      <c r="G167" s="23">
        <v>278908000</v>
      </c>
      <c r="H167" s="23">
        <v>110956561</v>
      </c>
      <c r="I167" s="23">
        <v>153245635</v>
      </c>
      <c r="J167" s="23">
        <v>515629697</v>
      </c>
      <c r="K167" s="23">
        <v>345239153</v>
      </c>
      <c r="L167" s="23">
        <v>218716811</v>
      </c>
      <c r="M167" s="23">
        <v>455235153</v>
      </c>
      <c r="N167" s="23">
        <v>378087473</v>
      </c>
      <c r="O167" s="23">
        <v>145894600</v>
      </c>
      <c r="P167" s="23">
        <v>151955854</v>
      </c>
      <c r="Q167" s="23">
        <v>242327293</v>
      </c>
      <c r="R167" s="23">
        <v>105081622</v>
      </c>
      <c r="S167" s="23">
        <v>250533942</v>
      </c>
      <c r="T167" s="23">
        <v>137593508</v>
      </c>
      <c r="U167" s="23">
        <v>1140567455</v>
      </c>
      <c r="V167" s="23">
        <v>2119885100</v>
      </c>
      <c r="W167" s="23">
        <v>287365189</v>
      </c>
      <c r="X167" s="23">
        <v>324508856</v>
      </c>
    </row>
    <row r="168" spans="1:24" ht="12.75" hidden="1">
      <c r="A168" s="57" t="s">
        <v>252</v>
      </c>
      <c r="B168" s="23">
        <v>86337757</v>
      </c>
      <c r="C168" s="23">
        <v>340738995</v>
      </c>
      <c r="D168" s="23">
        <v>529540124</v>
      </c>
      <c r="E168" s="23">
        <v>40278653</v>
      </c>
      <c r="F168" s="23">
        <v>178041720</v>
      </c>
      <c r="G168" s="23">
        <v>131057424</v>
      </c>
      <c r="H168" s="23">
        <v>46636359</v>
      </c>
      <c r="I168" s="23">
        <v>69077548</v>
      </c>
      <c r="J168" s="23">
        <v>217399872</v>
      </c>
      <c r="K168" s="23">
        <v>145253000</v>
      </c>
      <c r="L168" s="23">
        <v>98964379</v>
      </c>
      <c r="M168" s="23">
        <v>276643397</v>
      </c>
      <c r="N168" s="23">
        <v>148418363</v>
      </c>
      <c r="O168" s="23">
        <v>43527445</v>
      </c>
      <c r="P168" s="23">
        <v>75569000</v>
      </c>
      <c r="Q168" s="23">
        <v>48616664</v>
      </c>
      <c r="R168" s="23">
        <v>25494701</v>
      </c>
      <c r="S168" s="23">
        <v>91373000</v>
      </c>
      <c r="T168" s="23">
        <v>42947410</v>
      </c>
      <c r="U168" s="23">
        <v>336172015</v>
      </c>
      <c r="V168" s="23">
        <v>499105000</v>
      </c>
      <c r="W168" s="23">
        <v>71635020</v>
      </c>
      <c r="X168" s="23">
        <v>93582508</v>
      </c>
    </row>
    <row r="169" spans="1:24" ht="12.75" hidden="1">
      <c r="A169" s="57" t="s">
        <v>253</v>
      </c>
      <c r="B169" s="23">
        <v>73931000</v>
      </c>
      <c r="C169" s="23">
        <v>308100489</v>
      </c>
      <c r="D169" s="23">
        <v>481335880</v>
      </c>
      <c r="E169" s="23">
        <v>37395965</v>
      </c>
      <c r="F169" s="23">
        <v>152935091</v>
      </c>
      <c r="G169" s="23">
        <v>129309000</v>
      </c>
      <c r="H169" s="23">
        <v>43561380</v>
      </c>
      <c r="I169" s="23">
        <v>68268626</v>
      </c>
      <c r="J169" s="23">
        <v>200656762</v>
      </c>
      <c r="K169" s="23">
        <v>145252976</v>
      </c>
      <c r="L169" s="23">
        <v>81650232</v>
      </c>
      <c r="M169" s="23">
        <v>240000000</v>
      </c>
      <c r="N169" s="23">
        <v>135719064</v>
      </c>
      <c r="O169" s="23">
        <v>57146517</v>
      </c>
      <c r="P169" s="23">
        <v>63623241</v>
      </c>
      <c r="Q169" s="23">
        <v>50866439</v>
      </c>
      <c r="R169" s="23">
        <v>27205000</v>
      </c>
      <c r="S169" s="23">
        <v>89505338</v>
      </c>
      <c r="T169" s="23">
        <v>43000869</v>
      </c>
      <c r="U169" s="23">
        <v>315373352</v>
      </c>
      <c r="V169" s="23">
        <v>468821566</v>
      </c>
      <c r="W169" s="23">
        <v>67718196</v>
      </c>
      <c r="X169" s="23">
        <v>80323720</v>
      </c>
    </row>
    <row r="170" spans="1:24" ht="12.75" hidden="1">
      <c r="A170" s="57" t="s">
        <v>254</v>
      </c>
      <c r="B170" s="23">
        <v>1406252</v>
      </c>
      <c r="C170" s="23">
        <v>22674802</v>
      </c>
      <c r="D170" s="23">
        <v>29496731</v>
      </c>
      <c r="E170" s="23">
        <v>1238000</v>
      </c>
      <c r="F170" s="23">
        <v>4952700</v>
      </c>
      <c r="G170" s="23">
        <v>4496704</v>
      </c>
      <c r="H170" s="23">
        <v>200000</v>
      </c>
      <c r="I170" s="23">
        <v>2385375</v>
      </c>
      <c r="J170" s="23">
        <v>2671034</v>
      </c>
      <c r="K170" s="23">
        <v>7802000</v>
      </c>
      <c r="L170" s="23">
        <v>1979078</v>
      </c>
      <c r="M170" s="23">
        <v>2500307</v>
      </c>
      <c r="N170" s="23">
        <v>7912587</v>
      </c>
      <c r="O170" s="23">
        <v>2369910</v>
      </c>
      <c r="P170" s="23">
        <v>0</v>
      </c>
      <c r="Q170" s="23">
        <v>2337694</v>
      </c>
      <c r="R170" s="23">
        <v>0</v>
      </c>
      <c r="S170" s="23">
        <v>0</v>
      </c>
      <c r="T170" s="23">
        <v>1973110</v>
      </c>
      <c r="U170" s="23">
        <v>6679350</v>
      </c>
      <c r="V170" s="23">
        <v>20184044</v>
      </c>
      <c r="W170" s="23">
        <v>1600000</v>
      </c>
      <c r="X170" s="23">
        <v>675424</v>
      </c>
    </row>
    <row r="171" spans="1:24" ht="12.75" hidden="1">
      <c r="A171" s="57" t="s">
        <v>255</v>
      </c>
      <c r="B171" s="23">
        <v>0</v>
      </c>
      <c r="C171" s="23">
        <v>423780000</v>
      </c>
      <c r="D171" s="23">
        <v>1435543889</v>
      </c>
      <c r="E171" s="23">
        <v>18539727</v>
      </c>
      <c r="F171" s="23">
        <v>0</v>
      </c>
      <c r="G171" s="23">
        <v>0</v>
      </c>
      <c r="H171" s="23">
        <v>0</v>
      </c>
      <c r="I171" s="23">
        <v>35336628</v>
      </c>
      <c r="J171" s="23">
        <v>0</v>
      </c>
      <c r="K171" s="23">
        <v>101000000</v>
      </c>
      <c r="L171" s="23">
        <v>34224739</v>
      </c>
      <c r="M171" s="23">
        <v>0</v>
      </c>
      <c r="N171" s="23">
        <v>84537600</v>
      </c>
      <c r="O171" s="23">
        <v>28000700</v>
      </c>
      <c r="P171" s="23">
        <v>4032100</v>
      </c>
      <c r="Q171" s="23">
        <v>45720925</v>
      </c>
      <c r="R171" s="23">
        <v>0</v>
      </c>
      <c r="S171" s="23">
        <v>0</v>
      </c>
      <c r="T171" s="23">
        <v>47980800</v>
      </c>
      <c r="U171" s="23">
        <v>388969300</v>
      </c>
      <c r="V171" s="23">
        <v>514513000</v>
      </c>
      <c r="W171" s="23">
        <v>29621220</v>
      </c>
      <c r="X171" s="23">
        <v>0</v>
      </c>
    </row>
    <row r="172" spans="1:24" ht="12.75" hidden="1">
      <c r="A172" s="57" t="s">
        <v>256</v>
      </c>
      <c r="B172" s="23">
        <v>0</v>
      </c>
      <c r="C172" s="23">
        <v>326501377</v>
      </c>
      <c r="D172" s="23">
        <v>1345340518</v>
      </c>
      <c r="E172" s="23">
        <v>23562850</v>
      </c>
      <c r="F172" s="23">
        <v>0</v>
      </c>
      <c r="G172" s="23">
        <v>0</v>
      </c>
      <c r="H172" s="23">
        <v>0</v>
      </c>
      <c r="I172" s="23">
        <v>30931922</v>
      </c>
      <c r="J172" s="23">
        <v>0</v>
      </c>
      <c r="K172" s="23">
        <v>96000000</v>
      </c>
      <c r="L172" s="23">
        <v>30000000</v>
      </c>
      <c r="M172" s="23">
        <v>0</v>
      </c>
      <c r="N172" s="23">
        <v>72500000</v>
      </c>
      <c r="O172" s="23">
        <v>26203392</v>
      </c>
      <c r="P172" s="23">
        <v>3529500</v>
      </c>
      <c r="Q172" s="23">
        <v>40312000</v>
      </c>
      <c r="R172" s="23">
        <v>0</v>
      </c>
      <c r="S172" s="23">
        <v>0</v>
      </c>
      <c r="T172" s="23">
        <v>42000000</v>
      </c>
      <c r="U172" s="23">
        <v>350523850</v>
      </c>
      <c r="V172" s="23">
        <v>430000137</v>
      </c>
      <c r="W172" s="23">
        <v>26744649</v>
      </c>
      <c r="X172" s="23">
        <v>0</v>
      </c>
    </row>
    <row r="173" spans="1:24" ht="12.75" hidden="1">
      <c r="A173" s="57" t="s">
        <v>257</v>
      </c>
      <c r="B173" s="23">
        <v>40295000</v>
      </c>
      <c r="C173" s="23">
        <v>87346000</v>
      </c>
      <c r="D173" s="23">
        <v>259277149</v>
      </c>
      <c r="E173" s="23">
        <v>0</v>
      </c>
      <c r="F173" s="23">
        <v>55000000</v>
      </c>
      <c r="G173" s="23">
        <v>0</v>
      </c>
      <c r="H173" s="23">
        <v>0</v>
      </c>
      <c r="I173" s="23">
        <v>764896</v>
      </c>
      <c r="J173" s="23">
        <v>80340000</v>
      </c>
      <c r="K173" s="23">
        <v>4000000</v>
      </c>
      <c r="L173" s="23">
        <v>82762</v>
      </c>
      <c r="M173" s="23">
        <v>41000000</v>
      </c>
      <c r="N173" s="23">
        <v>10000000</v>
      </c>
      <c r="O173" s="23">
        <v>0</v>
      </c>
      <c r="P173" s="23">
        <v>0</v>
      </c>
      <c r="Q173" s="23">
        <v>20431787</v>
      </c>
      <c r="R173" s="23">
        <v>0</v>
      </c>
      <c r="S173" s="23">
        <v>100800000</v>
      </c>
      <c r="T173" s="23">
        <v>1446870</v>
      </c>
      <c r="U173" s="23">
        <v>15854000</v>
      </c>
      <c r="V173" s="23">
        <v>232844000</v>
      </c>
      <c r="W173" s="23">
        <v>49121789</v>
      </c>
      <c r="X173" s="23">
        <v>0</v>
      </c>
    </row>
    <row r="174" spans="1:24" ht="12.75" hidden="1">
      <c r="A174" s="57" t="s">
        <v>258</v>
      </c>
      <c r="B174" s="23">
        <v>0</v>
      </c>
      <c r="C174" s="23">
        <v>122698623</v>
      </c>
      <c r="D174" s="23">
        <v>251258706</v>
      </c>
      <c r="E174" s="23">
        <v>972890</v>
      </c>
      <c r="F174" s="23">
        <v>43500000</v>
      </c>
      <c r="G174" s="23">
        <v>0</v>
      </c>
      <c r="H174" s="23">
        <v>0</v>
      </c>
      <c r="I174" s="23">
        <v>729863</v>
      </c>
      <c r="J174" s="23">
        <v>78000000</v>
      </c>
      <c r="K174" s="23">
        <v>3000000</v>
      </c>
      <c r="L174" s="23">
        <v>0</v>
      </c>
      <c r="M174" s="23">
        <v>12000000</v>
      </c>
      <c r="N174" s="23">
        <v>5000000</v>
      </c>
      <c r="O174" s="23">
        <v>0</v>
      </c>
      <c r="P174" s="23">
        <v>0</v>
      </c>
      <c r="Q174" s="23">
        <v>0</v>
      </c>
      <c r="R174" s="23">
        <v>0</v>
      </c>
      <c r="S174" s="23">
        <v>64007000</v>
      </c>
      <c r="T174" s="23">
        <v>1380600</v>
      </c>
      <c r="U174" s="23">
        <v>14045250</v>
      </c>
      <c r="V174" s="23">
        <v>175600130</v>
      </c>
      <c r="W174" s="23">
        <v>44346922</v>
      </c>
      <c r="X174" s="23">
        <v>0</v>
      </c>
    </row>
    <row r="175" spans="1:24" ht="12.75" hidden="1">
      <c r="A175" s="57" t="s">
        <v>259</v>
      </c>
      <c r="B175" s="23">
        <v>18572243</v>
      </c>
      <c r="C175" s="23">
        <v>26345005</v>
      </c>
      <c r="D175" s="23">
        <v>28076261</v>
      </c>
      <c r="E175" s="23">
        <v>4454100</v>
      </c>
      <c r="F175" s="23">
        <v>20906185</v>
      </c>
      <c r="G175" s="23">
        <v>15799924</v>
      </c>
      <c r="H175" s="23">
        <v>8805448</v>
      </c>
      <c r="I175" s="23">
        <v>8871763</v>
      </c>
      <c r="J175" s="23">
        <v>22068900</v>
      </c>
      <c r="K175" s="23">
        <v>12910000</v>
      </c>
      <c r="L175" s="23">
        <v>11807209</v>
      </c>
      <c r="M175" s="23">
        <v>12752860</v>
      </c>
      <c r="N175" s="23">
        <v>6453617</v>
      </c>
      <c r="O175" s="23">
        <v>5000275</v>
      </c>
      <c r="P175" s="23">
        <v>20324143</v>
      </c>
      <c r="Q175" s="23">
        <v>3995551</v>
      </c>
      <c r="R175" s="23">
        <v>9221751</v>
      </c>
      <c r="S175" s="23">
        <v>6228000</v>
      </c>
      <c r="T175" s="23">
        <v>3714496</v>
      </c>
      <c r="U175" s="23">
        <v>19970778</v>
      </c>
      <c r="V175" s="23">
        <v>21421270</v>
      </c>
      <c r="W175" s="23">
        <v>6797305</v>
      </c>
      <c r="X175" s="23">
        <v>9548680</v>
      </c>
    </row>
    <row r="176" spans="1:24" ht="12.75" hidden="1">
      <c r="A176" s="57" t="s">
        <v>260</v>
      </c>
      <c r="B176" s="23">
        <v>10198690</v>
      </c>
      <c r="C176" s="23">
        <v>82430000</v>
      </c>
      <c r="D176" s="23">
        <v>288510205</v>
      </c>
      <c r="E176" s="23">
        <v>1939931</v>
      </c>
      <c r="F176" s="23">
        <v>105048731</v>
      </c>
      <c r="G176" s="23">
        <v>5000000</v>
      </c>
      <c r="H176" s="23">
        <v>7900000</v>
      </c>
      <c r="I176" s="23">
        <v>11124959</v>
      </c>
      <c r="J176" s="23">
        <v>57423873</v>
      </c>
      <c r="K176" s="23">
        <v>32531000</v>
      </c>
      <c r="L176" s="23">
        <v>6000000</v>
      </c>
      <c r="M176" s="23">
        <v>65406276</v>
      </c>
      <c r="N176" s="23">
        <v>48500000</v>
      </c>
      <c r="O176" s="23">
        <v>10324534</v>
      </c>
      <c r="P176" s="23">
        <v>13167000</v>
      </c>
      <c r="Q176" s="23">
        <v>32962741</v>
      </c>
      <c r="R176" s="23">
        <v>14484713</v>
      </c>
      <c r="S176" s="23">
        <v>50193000</v>
      </c>
      <c r="T176" s="23">
        <v>8000000</v>
      </c>
      <c r="U176" s="23">
        <v>169251403</v>
      </c>
      <c r="V176" s="23">
        <v>463944000</v>
      </c>
      <c r="W176" s="23">
        <v>34757895</v>
      </c>
      <c r="X176" s="23">
        <v>3281976</v>
      </c>
    </row>
    <row r="177" spans="1:24" ht="12.75" hidden="1">
      <c r="A177" s="57" t="s">
        <v>261</v>
      </c>
      <c r="B177" s="23">
        <v>45421131</v>
      </c>
      <c r="C177" s="23">
        <v>73763000</v>
      </c>
      <c r="D177" s="23">
        <v>249486956</v>
      </c>
      <c r="E177" s="23">
        <v>4940899</v>
      </c>
      <c r="F177" s="23">
        <v>30000000</v>
      </c>
      <c r="G177" s="23">
        <v>54463295</v>
      </c>
      <c r="H177" s="23">
        <v>6305000</v>
      </c>
      <c r="I177" s="23">
        <v>5831893</v>
      </c>
      <c r="J177" s="23">
        <v>18254291</v>
      </c>
      <c r="K177" s="23">
        <v>16200000</v>
      </c>
      <c r="L177" s="23">
        <v>14113168</v>
      </c>
      <c r="M177" s="23">
        <v>6650000</v>
      </c>
      <c r="N177" s="23">
        <v>14680464</v>
      </c>
      <c r="O177" s="23">
        <v>5568167</v>
      </c>
      <c r="P177" s="23">
        <v>17261009</v>
      </c>
      <c r="Q177" s="23">
        <v>12361794</v>
      </c>
      <c r="R177" s="23">
        <v>10780000</v>
      </c>
      <c r="S177" s="23">
        <v>14110000</v>
      </c>
      <c r="T177" s="23">
        <v>7130820</v>
      </c>
      <c r="U177" s="23">
        <v>61296558</v>
      </c>
      <c r="V177" s="23">
        <v>31500000</v>
      </c>
      <c r="W177" s="23">
        <v>12248400</v>
      </c>
      <c r="X177" s="23">
        <v>4060853</v>
      </c>
    </row>
    <row r="178" spans="1:24" ht="12.75" hidden="1">
      <c r="A178" s="57" t="s">
        <v>262</v>
      </c>
      <c r="B178" s="18">
        <v>0</v>
      </c>
      <c r="C178" s="18">
        <v>125000000</v>
      </c>
      <c r="D178" s="18">
        <v>79701145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10297422</v>
      </c>
      <c r="M178" s="18">
        <v>0</v>
      </c>
      <c r="N178" s="18">
        <v>12152623</v>
      </c>
      <c r="O178" s="18">
        <v>0</v>
      </c>
      <c r="P178" s="18">
        <v>0</v>
      </c>
      <c r="Q178" s="18">
        <v>5520105</v>
      </c>
      <c r="R178" s="18">
        <v>0</v>
      </c>
      <c r="S178" s="18">
        <v>0</v>
      </c>
      <c r="T178" s="18">
        <v>0</v>
      </c>
      <c r="U178" s="18">
        <v>32281286</v>
      </c>
      <c r="V178" s="18">
        <v>0</v>
      </c>
      <c r="W178" s="18">
        <v>0</v>
      </c>
      <c r="X178" s="18">
        <v>0</v>
      </c>
    </row>
    <row r="179" spans="1:24" ht="12.75" hidden="1">
      <c r="A179" s="57" t="s">
        <v>263</v>
      </c>
      <c r="B179" s="18">
        <v>0</v>
      </c>
      <c r="C179" s="18">
        <v>187016794</v>
      </c>
      <c r="D179" s="18">
        <v>46891273</v>
      </c>
      <c r="E179" s="18">
        <v>0</v>
      </c>
      <c r="F179" s="18">
        <v>4071265</v>
      </c>
      <c r="G179" s="18">
        <v>0</v>
      </c>
      <c r="H179" s="18">
        <v>0</v>
      </c>
      <c r="I179" s="18">
        <v>0</v>
      </c>
      <c r="J179" s="18">
        <v>10000</v>
      </c>
      <c r="K179" s="18">
        <v>0</v>
      </c>
      <c r="L179" s="18">
        <v>343338</v>
      </c>
      <c r="M179" s="18">
        <v>0</v>
      </c>
      <c r="N179" s="18">
        <v>4498833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10407</v>
      </c>
      <c r="V179" s="18">
        <v>0</v>
      </c>
      <c r="W179" s="18">
        <v>0</v>
      </c>
      <c r="X179" s="18">
        <v>0</v>
      </c>
    </row>
    <row r="180" spans="1:24" ht="12.75" hidden="1">
      <c r="A180" s="57" t="s">
        <v>264</v>
      </c>
      <c r="B180" s="18">
        <v>0</v>
      </c>
      <c r="C180" s="18">
        <v>24549932</v>
      </c>
      <c r="D180" s="18">
        <v>57035147</v>
      </c>
      <c r="E180" s="18">
        <v>0</v>
      </c>
      <c r="F180" s="18">
        <v>7943000</v>
      </c>
      <c r="G180" s="18">
        <v>0</v>
      </c>
      <c r="H180" s="18">
        <v>0</v>
      </c>
      <c r="I180" s="18">
        <v>0</v>
      </c>
      <c r="J180" s="18">
        <v>12000000</v>
      </c>
      <c r="K180" s="18">
        <v>0</v>
      </c>
      <c r="L180" s="18">
        <v>0</v>
      </c>
      <c r="M180" s="18">
        <v>0</v>
      </c>
      <c r="N180" s="18">
        <v>4386125</v>
      </c>
      <c r="O180" s="18">
        <v>0</v>
      </c>
      <c r="P180" s="18">
        <v>0</v>
      </c>
      <c r="Q180" s="18">
        <v>582220</v>
      </c>
      <c r="R180" s="18">
        <v>0</v>
      </c>
      <c r="S180" s="18">
        <v>0</v>
      </c>
      <c r="T180" s="18">
        <v>0</v>
      </c>
      <c r="U180" s="18">
        <v>0</v>
      </c>
      <c r="V180" s="18">
        <v>38000000</v>
      </c>
      <c r="W180" s="18">
        <v>1950000</v>
      </c>
      <c r="X180" s="18">
        <v>0</v>
      </c>
    </row>
    <row r="181" spans="1:24" ht="12.75" hidden="1">
      <c r="A181" s="57" t="s">
        <v>265</v>
      </c>
      <c r="B181" s="18">
        <v>170000</v>
      </c>
      <c r="C181" s="18">
        <v>10000000</v>
      </c>
      <c r="D181" s="18">
        <v>50043998</v>
      </c>
      <c r="E181" s="18">
        <v>365500</v>
      </c>
      <c r="F181" s="18">
        <v>7575376</v>
      </c>
      <c r="G181" s="18">
        <v>318600</v>
      </c>
      <c r="H181" s="18">
        <v>70000</v>
      </c>
      <c r="I181" s="18">
        <v>0</v>
      </c>
      <c r="J181" s="18">
        <v>3242100</v>
      </c>
      <c r="K181" s="18">
        <v>1100000</v>
      </c>
      <c r="L181" s="18">
        <v>1284985</v>
      </c>
      <c r="M181" s="18">
        <v>3000000</v>
      </c>
      <c r="N181" s="18">
        <v>21937900</v>
      </c>
      <c r="O181" s="18">
        <v>500000</v>
      </c>
      <c r="P181" s="18">
        <v>216000</v>
      </c>
      <c r="Q181" s="18">
        <v>140000</v>
      </c>
      <c r="R181" s="18">
        <v>0</v>
      </c>
      <c r="S181" s="18">
        <v>111000</v>
      </c>
      <c r="T181" s="18">
        <v>1181930</v>
      </c>
      <c r="U181" s="18">
        <v>0</v>
      </c>
      <c r="V181" s="18">
        <v>11099000</v>
      </c>
      <c r="W181" s="18">
        <v>3578000</v>
      </c>
      <c r="X181" s="18">
        <v>0</v>
      </c>
    </row>
    <row r="182" spans="1:24" ht="12.75" hidden="1">
      <c r="A182" s="57" t="s">
        <v>266</v>
      </c>
      <c r="B182" s="18">
        <v>42312471</v>
      </c>
      <c r="C182" s="18">
        <v>77791175</v>
      </c>
      <c r="D182" s="18">
        <v>478362939</v>
      </c>
      <c r="E182" s="18">
        <v>57500000</v>
      </c>
      <c r="F182" s="18">
        <v>143258000</v>
      </c>
      <c r="G182" s="18">
        <v>1639420</v>
      </c>
      <c r="H182" s="18">
        <v>80769776</v>
      </c>
      <c r="I182" s="18">
        <v>26770185</v>
      </c>
      <c r="J182" s="18">
        <v>326874531</v>
      </c>
      <c r="K182" s="18">
        <v>312054006</v>
      </c>
      <c r="L182" s="18">
        <v>81220404</v>
      </c>
      <c r="M182" s="18">
        <v>9744055</v>
      </c>
      <c r="N182" s="18">
        <v>58746380</v>
      </c>
      <c r="O182" s="18">
        <v>25200000</v>
      </c>
      <c r="P182" s="18">
        <v>22028180</v>
      </c>
      <c r="Q182" s="18">
        <v>99853000</v>
      </c>
      <c r="R182" s="18">
        <v>3300000</v>
      </c>
      <c r="S182" s="18">
        <v>106065000</v>
      </c>
      <c r="T182" s="18">
        <v>89000000</v>
      </c>
      <c r="U182" s="18">
        <v>173777796</v>
      </c>
      <c r="V182" s="18">
        <v>112930000</v>
      </c>
      <c r="W182" s="18">
        <v>444545381</v>
      </c>
      <c r="X182" s="18">
        <v>6500000</v>
      </c>
    </row>
    <row r="183" spans="1:24" ht="12.75" hidden="1">
      <c r="A183" s="57" t="s">
        <v>267</v>
      </c>
      <c r="B183" s="18">
        <v>86120398</v>
      </c>
      <c r="C183" s="18">
        <v>1017405000</v>
      </c>
      <c r="D183" s="18">
        <v>2961849043</v>
      </c>
      <c r="E183" s="18">
        <v>62598883</v>
      </c>
      <c r="F183" s="18">
        <v>244163364</v>
      </c>
      <c r="G183" s="18">
        <v>1000000</v>
      </c>
      <c r="H183" s="18">
        <v>11618248</v>
      </c>
      <c r="I183" s="18">
        <v>71518961</v>
      </c>
      <c r="J183" s="18">
        <v>317182061</v>
      </c>
      <c r="K183" s="18">
        <v>271514355</v>
      </c>
      <c r="L183" s="18">
        <v>114304735</v>
      </c>
      <c r="M183" s="18">
        <v>2155258</v>
      </c>
      <c r="N183" s="18">
        <v>256693837</v>
      </c>
      <c r="O183" s="18">
        <v>85099348</v>
      </c>
      <c r="P183" s="18">
        <v>29121428</v>
      </c>
      <c r="Q183" s="18">
        <v>172409713</v>
      </c>
      <c r="R183" s="18">
        <v>13717321</v>
      </c>
      <c r="S183" s="18">
        <v>2950000</v>
      </c>
      <c r="T183" s="18">
        <v>74315100</v>
      </c>
      <c r="U183" s="18">
        <v>921742653</v>
      </c>
      <c r="V183" s="18">
        <v>1885009000</v>
      </c>
      <c r="W183" s="18">
        <v>232753462</v>
      </c>
      <c r="X183" s="18">
        <v>6450000</v>
      </c>
    </row>
    <row r="184" spans="1:24" ht="12.75" hidden="1">
      <c r="A184" s="57" t="s">
        <v>268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4622297</v>
      </c>
      <c r="L184" s="18">
        <v>46570222</v>
      </c>
      <c r="M184" s="18">
        <v>0</v>
      </c>
      <c r="N184" s="18">
        <v>60613785</v>
      </c>
      <c r="O184" s="18">
        <v>1799998</v>
      </c>
      <c r="P184" s="18">
        <v>0</v>
      </c>
      <c r="Q184" s="18">
        <v>0</v>
      </c>
      <c r="R184" s="18">
        <v>0</v>
      </c>
      <c r="S184" s="18">
        <v>0</v>
      </c>
      <c r="T184" s="18">
        <v>32370000</v>
      </c>
      <c r="U184" s="18">
        <v>0</v>
      </c>
      <c r="V184" s="18">
        <v>32000</v>
      </c>
      <c r="W184" s="18">
        <v>0</v>
      </c>
      <c r="X184" s="18">
        <v>0</v>
      </c>
    </row>
    <row r="185" spans="1:24" ht="12.75" hidden="1">
      <c r="A185" s="57" t="s">
        <v>269</v>
      </c>
      <c r="B185" s="18">
        <v>0</v>
      </c>
      <c r="C185" s="18">
        <v>0</v>
      </c>
      <c r="D185" s="18">
        <v>90440431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</row>
    <row r="186" spans="1:24" ht="12.75" hidden="1">
      <c r="A186" s="57" t="s">
        <v>270</v>
      </c>
      <c r="B186" s="18">
        <v>1372916540</v>
      </c>
      <c r="C186" s="18">
        <v>4271862666</v>
      </c>
      <c r="D186" s="18">
        <v>8777008785</v>
      </c>
      <c r="E186" s="18">
        <v>356353936</v>
      </c>
      <c r="F186" s="18">
        <v>1268710000</v>
      </c>
      <c r="G186" s="18">
        <v>33671026</v>
      </c>
      <c r="H186" s="18">
        <v>343024776</v>
      </c>
      <c r="I186" s="18">
        <v>430990475</v>
      </c>
      <c r="J186" s="18">
        <v>1180702396</v>
      </c>
      <c r="K186" s="18">
        <v>1028441450</v>
      </c>
      <c r="L186" s="18">
        <v>569085639</v>
      </c>
      <c r="M186" s="18">
        <v>3747673153</v>
      </c>
      <c r="N186" s="18">
        <v>766180129</v>
      </c>
      <c r="O186" s="18">
        <v>264522558</v>
      </c>
      <c r="P186" s="18">
        <v>454336550</v>
      </c>
      <c r="Q186" s="18">
        <v>470892653</v>
      </c>
      <c r="R186" s="18">
        <v>224513000</v>
      </c>
      <c r="S186" s="18">
        <v>1987444000</v>
      </c>
      <c r="T186" s="18">
        <v>476611000</v>
      </c>
      <c r="U186" s="18">
        <v>4038922536</v>
      </c>
      <c r="V186" s="18">
        <v>4968502000</v>
      </c>
      <c r="W186" s="18">
        <v>814217978</v>
      </c>
      <c r="X186" s="18">
        <v>53030294</v>
      </c>
    </row>
    <row r="187" spans="1:24" ht="12.75" hidden="1">
      <c r="A187" s="57" t="s">
        <v>271</v>
      </c>
      <c r="B187" s="18">
        <v>72636103</v>
      </c>
      <c r="C187" s="18">
        <v>274469325</v>
      </c>
      <c r="D187" s="18">
        <v>1193875648</v>
      </c>
      <c r="E187" s="18">
        <v>66840000</v>
      </c>
      <c r="F187" s="18">
        <v>292519000</v>
      </c>
      <c r="G187" s="18">
        <v>19728694</v>
      </c>
      <c r="H187" s="18">
        <v>104806776</v>
      </c>
      <c r="I187" s="18">
        <v>27605657</v>
      </c>
      <c r="J187" s="18">
        <v>510083202</v>
      </c>
      <c r="K187" s="18">
        <v>317524006</v>
      </c>
      <c r="L187" s="18">
        <v>190210108</v>
      </c>
      <c r="M187" s="18">
        <v>432033689</v>
      </c>
      <c r="N187" s="18">
        <v>75240233</v>
      </c>
      <c r="O187" s="18">
        <v>49722558</v>
      </c>
      <c r="P187" s="18">
        <v>96965180</v>
      </c>
      <c r="Q187" s="18">
        <v>100683187</v>
      </c>
      <c r="R187" s="18">
        <v>27400000</v>
      </c>
      <c r="S187" s="18">
        <v>223057000</v>
      </c>
      <c r="T187" s="18">
        <v>130550000</v>
      </c>
      <c r="U187" s="18">
        <v>914924110</v>
      </c>
      <c r="V187" s="18">
        <v>302800000</v>
      </c>
      <c r="W187" s="18">
        <v>456305181</v>
      </c>
      <c r="X187" s="18">
        <v>15733320</v>
      </c>
    </row>
    <row r="188" spans="1:24" ht="12.75" hidden="1">
      <c r="A188" s="57" t="s">
        <v>272</v>
      </c>
      <c r="B188" s="18">
        <v>15000000</v>
      </c>
      <c r="C188" s="18">
        <v>191190250</v>
      </c>
      <c r="D188" s="18">
        <v>700997940</v>
      </c>
      <c r="E188" s="18">
        <v>29860000</v>
      </c>
      <c r="F188" s="18">
        <v>54943000</v>
      </c>
      <c r="G188" s="18">
        <v>14161593</v>
      </c>
      <c r="H188" s="18">
        <v>19500000</v>
      </c>
      <c r="I188" s="18">
        <v>22466378</v>
      </c>
      <c r="J188" s="18">
        <v>246241070</v>
      </c>
      <c r="K188" s="18">
        <v>65885928</v>
      </c>
      <c r="L188" s="18">
        <v>110471230</v>
      </c>
      <c r="M188" s="18">
        <v>840470939</v>
      </c>
      <c r="N188" s="18">
        <v>163552535</v>
      </c>
      <c r="O188" s="18">
        <v>34260000</v>
      </c>
      <c r="P188" s="18">
        <v>21145000</v>
      </c>
      <c r="Q188" s="18">
        <v>132417060</v>
      </c>
      <c r="R188" s="18">
        <v>5937000</v>
      </c>
      <c r="S188" s="18">
        <v>412303000</v>
      </c>
      <c r="T188" s="18">
        <v>66900000</v>
      </c>
      <c r="U188" s="18">
        <v>136693157</v>
      </c>
      <c r="V188" s="18">
        <v>464678000</v>
      </c>
      <c r="W188" s="18">
        <v>159925881</v>
      </c>
      <c r="X188" s="18">
        <v>25800000</v>
      </c>
    </row>
    <row r="189" spans="1:24" ht="12.75" hidden="1">
      <c r="A189" s="57" t="s">
        <v>273</v>
      </c>
      <c r="B189" s="18">
        <v>30323632</v>
      </c>
      <c r="C189" s="18">
        <v>190000000</v>
      </c>
      <c r="D189" s="18">
        <v>691663336</v>
      </c>
      <c r="E189" s="18">
        <v>9340000</v>
      </c>
      <c r="F189" s="18">
        <v>146261000</v>
      </c>
      <c r="G189" s="18">
        <v>18089274</v>
      </c>
      <c r="H189" s="18">
        <v>23400000</v>
      </c>
      <c r="I189" s="18">
        <v>226810</v>
      </c>
      <c r="J189" s="18">
        <v>26327736</v>
      </c>
      <c r="K189" s="18">
        <v>2169000</v>
      </c>
      <c r="L189" s="18">
        <v>69526396</v>
      </c>
      <c r="M189" s="18">
        <v>398880951</v>
      </c>
      <c r="N189" s="18">
        <v>13753000</v>
      </c>
      <c r="O189" s="18">
        <v>6000000</v>
      </c>
      <c r="P189" s="18">
        <v>74657000</v>
      </c>
      <c r="Q189" s="18">
        <v>0</v>
      </c>
      <c r="R189" s="18">
        <v>24100000</v>
      </c>
      <c r="S189" s="18">
        <v>116992000</v>
      </c>
      <c r="T189" s="18">
        <v>15550000</v>
      </c>
      <c r="U189" s="18">
        <v>373750359</v>
      </c>
      <c r="V189" s="18">
        <v>100000000</v>
      </c>
      <c r="W189" s="18">
        <v>11150000</v>
      </c>
      <c r="X189" s="18">
        <v>9233320</v>
      </c>
    </row>
    <row r="190" spans="1:24" ht="12.75" hidden="1">
      <c r="A190" s="57" t="s">
        <v>274</v>
      </c>
      <c r="B190" s="18">
        <v>42312471</v>
      </c>
      <c r="C190" s="18">
        <v>77791175</v>
      </c>
      <c r="D190" s="18">
        <v>475662312</v>
      </c>
      <c r="E190" s="18">
        <v>57500000</v>
      </c>
      <c r="F190" s="18">
        <v>143258000</v>
      </c>
      <c r="G190" s="18">
        <v>1639420</v>
      </c>
      <c r="H190" s="18">
        <v>80769776</v>
      </c>
      <c r="I190" s="18">
        <v>26770185</v>
      </c>
      <c r="J190" s="18">
        <v>326874531</v>
      </c>
      <c r="K190" s="18">
        <v>312054006</v>
      </c>
      <c r="L190" s="18">
        <v>81220404</v>
      </c>
      <c r="M190" s="18">
        <v>9744055</v>
      </c>
      <c r="N190" s="18">
        <v>58746380</v>
      </c>
      <c r="O190" s="18">
        <v>25200000</v>
      </c>
      <c r="P190" s="18">
        <v>22028180</v>
      </c>
      <c r="Q190" s="18">
        <v>99833000</v>
      </c>
      <c r="R190" s="18">
        <v>3300000</v>
      </c>
      <c r="S190" s="18">
        <v>106065000</v>
      </c>
      <c r="T190" s="18">
        <v>89000000</v>
      </c>
      <c r="U190" s="18">
        <v>173402796</v>
      </c>
      <c r="V190" s="18">
        <v>112800000</v>
      </c>
      <c r="W190" s="18">
        <v>444545381</v>
      </c>
      <c r="X190" s="18">
        <v>6500000</v>
      </c>
    </row>
    <row r="191" spans="1:24" ht="12.75" hidden="1">
      <c r="A191" s="57" t="s">
        <v>275</v>
      </c>
      <c r="B191" s="18">
        <v>0</v>
      </c>
      <c r="C191" s="18">
        <v>0</v>
      </c>
      <c r="D191" s="18">
        <v>100000000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2500000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</row>
    <row r="192" spans="1:24" ht="12.75" hidden="1">
      <c r="A192" s="57" t="s">
        <v>276</v>
      </c>
      <c r="B192" s="18">
        <v>30266952</v>
      </c>
      <c r="C192" s="18">
        <v>750816009</v>
      </c>
      <c r="D192" s="18">
        <v>2505700515</v>
      </c>
      <c r="E192" s="18">
        <v>50145773</v>
      </c>
      <c r="F192" s="18">
        <v>135588000</v>
      </c>
      <c r="G192" s="18">
        <v>0</v>
      </c>
      <c r="H192" s="18">
        <v>1190000</v>
      </c>
      <c r="I192" s="18">
        <v>56822473</v>
      </c>
      <c r="J192" s="18">
        <v>230898339</v>
      </c>
      <c r="K192" s="18">
        <v>229412000</v>
      </c>
      <c r="L192" s="18">
        <v>93283811</v>
      </c>
      <c r="M192" s="18">
        <v>0</v>
      </c>
      <c r="N192" s="18">
        <v>212032727</v>
      </c>
      <c r="O192" s="18">
        <v>38495280</v>
      </c>
      <c r="P192" s="18">
        <v>20689685</v>
      </c>
      <c r="Q192" s="18">
        <v>64118892</v>
      </c>
      <c r="R192" s="18">
        <v>11414160</v>
      </c>
      <c r="S192" s="18">
        <v>0</v>
      </c>
      <c r="T192" s="18">
        <v>42832000</v>
      </c>
      <c r="U192" s="18">
        <v>898286441</v>
      </c>
      <c r="V192" s="18">
        <v>1422977000</v>
      </c>
      <c r="W192" s="18">
        <v>113213269</v>
      </c>
      <c r="X192" s="18">
        <v>0</v>
      </c>
    </row>
    <row r="193" spans="1:24" ht="12.75" hidden="1">
      <c r="A193" s="57" t="s">
        <v>277</v>
      </c>
      <c r="B193" s="18">
        <v>3910932</v>
      </c>
      <c r="C193" s="18">
        <v>60578004</v>
      </c>
      <c r="D193" s="18">
        <v>27951948</v>
      </c>
      <c r="E193" s="18">
        <v>589581</v>
      </c>
      <c r="F193" s="18">
        <v>12085000</v>
      </c>
      <c r="G193" s="18">
        <v>1000000</v>
      </c>
      <c r="H193" s="18">
        <v>1527612</v>
      </c>
      <c r="I193" s="18">
        <v>300</v>
      </c>
      <c r="J193" s="18">
        <v>15847363</v>
      </c>
      <c r="K193" s="18">
        <v>7436000</v>
      </c>
      <c r="L193" s="18">
        <v>3744271</v>
      </c>
      <c r="M193" s="18">
        <v>1949258</v>
      </c>
      <c r="N193" s="18">
        <v>5200000</v>
      </c>
      <c r="O193" s="18">
        <v>161532</v>
      </c>
      <c r="P193" s="18">
        <v>7906143</v>
      </c>
      <c r="Q193" s="18">
        <v>25539629</v>
      </c>
      <c r="R193" s="18">
        <v>250000</v>
      </c>
      <c r="S193" s="18">
        <v>2950000</v>
      </c>
      <c r="T193" s="18">
        <v>629000</v>
      </c>
      <c r="U193" s="18">
        <v>23080800</v>
      </c>
      <c r="V193" s="18">
        <v>2108000</v>
      </c>
      <c r="W193" s="18">
        <v>567250</v>
      </c>
      <c r="X193" s="18">
        <v>6450000</v>
      </c>
    </row>
  </sheetData>
  <sheetProtection password="F954" sheet="1" objects="1" scenarios="1"/>
  <mergeCells count="1">
    <mergeCell ref="A1:X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193"/>
  <sheetViews>
    <sheetView showGridLines="0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1" bestFit="1" customWidth="1"/>
    <col min="2" max="71" width="9.7109375" style="1" customWidth="1"/>
    <col min="72" max="16384" width="9.140625" style="1" customWidth="1"/>
  </cols>
  <sheetData>
    <row r="1" spans="1:31" s="59" customFormat="1" ht="15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65"/>
      <c r="B2" s="60" t="s">
        <v>722</v>
      </c>
      <c r="C2" s="60" t="s">
        <v>723</v>
      </c>
      <c r="D2" s="60" t="s">
        <v>724</v>
      </c>
      <c r="E2" s="60" t="s">
        <v>725</v>
      </c>
      <c r="F2" s="60" t="s">
        <v>726</v>
      </c>
      <c r="G2" s="60" t="s">
        <v>727</v>
      </c>
      <c r="H2" s="60" t="s">
        <v>728</v>
      </c>
      <c r="I2" s="60" t="s">
        <v>729</v>
      </c>
      <c r="J2" s="60" t="s">
        <v>730</v>
      </c>
      <c r="K2" s="60" t="s">
        <v>731</v>
      </c>
      <c r="L2" s="60" t="s">
        <v>732</v>
      </c>
      <c r="M2" s="60" t="s">
        <v>733</v>
      </c>
      <c r="N2" s="60" t="s">
        <v>734</v>
      </c>
      <c r="O2" s="60" t="s">
        <v>735</v>
      </c>
      <c r="P2" s="60" t="s">
        <v>736</v>
      </c>
      <c r="Q2" s="60" t="s">
        <v>737</v>
      </c>
      <c r="R2" s="60" t="s">
        <v>738</v>
      </c>
      <c r="S2" s="60" t="s">
        <v>739</v>
      </c>
      <c r="T2" s="60" t="s">
        <v>740</v>
      </c>
      <c r="U2" s="60" t="s">
        <v>741</v>
      </c>
      <c r="V2" s="60" t="s">
        <v>742</v>
      </c>
      <c r="W2" s="60" t="s">
        <v>743</v>
      </c>
      <c r="X2" s="60" t="s">
        <v>744</v>
      </c>
      <c r="Y2" s="60" t="s">
        <v>745</v>
      </c>
      <c r="Z2" s="60" t="s">
        <v>746</v>
      </c>
      <c r="AA2" s="60" t="s">
        <v>747</v>
      </c>
      <c r="AB2" s="60" t="s">
        <v>748</v>
      </c>
      <c r="AC2" s="60" t="s">
        <v>749</v>
      </c>
      <c r="AD2" s="60" t="s">
        <v>750</v>
      </c>
      <c r="AE2" s="60" t="s">
        <v>751</v>
      </c>
    </row>
    <row r="3" spans="1:31" ht="12.75">
      <c r="A3" s="66"/>
      <c r="B3" s="2" t="s">
        <v>752</v>
      </c>
      <c r="C3" s="2" t="s">
        <v>753</v>
      </c>
      <c r="D3" s="2" t="s">
        <v>754</v>
      </c>
      <c r="E3" s="2" t="s">
        <v>755</v>
      </c>
      <c r="F3" s="2" t="s">
        <v>756</v>
      </c>
      <c r="G3" s="2" t="s">
        <v>757</v>
      </c>
      <c r="H3" s="2" t="s">
        <v>351</v>
      </c>
      <c r="I3" s="2" t="s">
        <v>758</v>
      </c>
      <c r="J3" s="2" t="s">
        <v>759</v>
      </c>
      <c r="K3" s="2" t="s">
        <v>760</v>
      </c>
      <c r="L3" s="2" t="s">
        <v>761</v>
      </c>
      <c r="M3" s="2" t="s">
        <v>762</v>
      </c>
      <c r="N3" s="2" t="s">
        <v>763</v>
      </c>
      <c r="O3" s="2" t="s">
        <v>764</v>
      </c>
      <c r="P3" s="2" t="s">
        <v>765</v>
      </c>
      <c r="Q3" s="2" t="s">
        <v>752</v>
      </c>
      <c r="R3" s="2" t="s">
        <v>766</v>
      </c>
      <c r="S3" s="2" t="s">
        <v>767</v>
      </c>
      <c r="T3" s="2" t="s">
        <v>768</v>
      </c>
      <c r="U3" s="2" t="s">
        <v>769</v>
      </c>
      <c r="V3" s="2" t="s">
        <v>770</v>
      </c>
      <c r="W3" s="2" t="s">
        <v>771</v>
      </c>
      <c r="X3" s="2" t="s">
        <v>772</v>
      </c>
      <c r="Y3" s="2" t="s">
        <v>773</v>
      </c>
      <c r="Z3" s="2" t="s">
        <v>774</v>
      </c>
      <c r="AA3" s="2" t="s">
        <v>775</v>
      </c>
      <c r="AB3" s="2" t="s">
        <v>776</v>
      </c>
      <c r="AC3" s="2" t="s">
        <v>777</v>
      </c>
      <c r="AD3" s="2" t="s">
        <v>778</v>
      </c>
      <c r="AE3" s="2" t="s">
        <v>779</v>
      </c>
    </row>
    <row r="4" spans="1:31" ht="12.75">
      <c r="A4" s="67" t="s">
        <v>110</v>
      </c>
      <c r="B4" s="2" t="s">
        <v>780</v>
      </c>
      <c r="C4" s="2" t="s">
        <v>95</v>
      </c>
      <c r="D4" s="2" t="s">
        <v>93</v>
      </c>
      <c r="E4" s="2" t="s">
        <v>95</v>
      </c>
      <c r="F4" s="2" t="s">
        <v>92</v>
      </c>
      <c r="G4" s="2" t="s">
        <v>95</v>
      </c>
      <c r="H4" s="2" t="s">
        <v>781</v>
      </c>
      <c r="I4" s="2" t="s">
        <v>93</v>
      </c>
      <c r="J4" s="2" t="s">
        <v>99</v>
      </c>
      <c r="K4" s="2" t="s">
        <v>99</v>
      </c>
      <c r="L4" s="2" t="s">
        <v>782</v>
      </c>
      <c r="M4" s="2" t="s">
        <v>95</v>
      </c>
      <c r="N4" s="2" t="s">
        <v>783</v>
      </c>
      <c r="O4" s="2" t="s">
        <v>95</v>
      </c>
      <c r="P4" s="2" t="s">
        <v>99</v>
      </c>
      <c r="Q4" s="2" t="s">
        <v>784</v>
      </c>
      <c r="R4" s="2" t="s">
        <v>93</v>
      </c>
      <c r="S4" s="2" t="s">
        <v>95</v>
      </c>
      <c r="T4" s="2" t="s">
        <v>95</v>
      </c>
      <c r="U4" s="2" t="s">
        <v>95</v>
      </c>
      <c r="V4" s="2" t="s">
        <v>92</v>
      </c>
      <c r="W4" s="2" t="s">
        <v>99</v>
      </c>
      <c r="X4" s="2" t="s">
        <v>95</v>
      </c>
      <c r="Y4" s="2" t="s">
        <v>95</v>
      </c>
      <c r="Z4" s="2" t="s">
        <v>95</v>
      </c>
      <c r="AA4" s="2" t="s">
        <v>95</v>
      </c>
      <c r="AB4" s="2" t="s">
        <v>95</v>
      </c>
      <c r="AC4" s="2" t="s">
        <v>785</v>
      </c>
      <c r="AD4" s="2" t="s">
        <v>786</v>
      </c>
      <c r="AE4" s="2" t="s">
        <v>787</v>
      </c>
    </row>
    <row r="5" spans="1:31" ht="12.75">
      <c r="A5" s="68" t="s">
        <v>111</v>
      </c>
      <c r="B5" s="4">
        <v>31723842516</v>
      </c>
      <c r="C5" s="4">
        <v>252214348</v>
      </c>
      <c r="D5" s="4">
        <v>222211384</v>
      </c>
      <c r="E5" s="4">
        <v>251749000</v>
      </c>
      <c r="F5" s="4">
        <v>837400229</v>
      </c>
      <c r="G5" s="4">
        <v>496736528</v>
      </c>
      <c r="H5" s="4">
        <v>338698960</v>
      </c>
      <c r="I5" s="4">
        <v>451952581</v>
      </c>
      <c r="J5" s="4">
        <v>1828026195</v>
      </c>
      <c r="K5" s="4">
        <v>1219309257</v>
      </c>
      <c r="L5" s="4">
        <v>789848849</v>
      </c>
      <c r="M5" s="4">
        <v>526438920</v>
      </c>
      <c r="N5" s="4">
        <v>368288700</v>
      </c>
      <c r="O5" s="4">
        <v>427587636</v>
      </c>
      <c r="P5" s="4">
        <v>896035198</v>
      </c>
      <c r="Q5" s="4">
        <v>222540980</v>
      </c>
      <c r="R5" s="4">
        <v>203065235</v>
      </c>
      <c r="S5" s="4">
        <v>144701184</v>
      </c>
      <c r="T5" s="4">
        <v>123574100</v>
      </c>
      <c r="U5" s="4">
        <v>378346686</v>
      </c>
      <c r="V5" s="4">
        <v>800694652</v>
      </c>
      <c r="W5" s="4">
        <v>1380721855</v>
      </c>
      <c r="X5" s="4">
        <v>523204293</v>
      </c>
      <c r="Y5" s="4">
        <v>532748420</v>
      </c>
      <c r="Z5" s="4">
        <v>668221750</v>
      </c>
      <c r="AA5" s="4">
        <v>347615125</v>
      </c>
      <c r="AB5" s="4">
        <v>67977200</v>
      </c>
      <c r="AC5" s="4">
        <v>53781744</v>
      </c>
      <c r="AD5" s="4">
        <v>257177313</v>
      </c>
      <c r="AE5" s="4">
        <v>78497523</v>
      </c>
    </row>
    <row r="6" spans="1:31" ht="12.75">
      <c r="A6" s="67" t="s">
        <v>112</v>
      </c>
      <c r="B6" s="6">
        <v>31849421674</v>
      </c>
      <c r="C6" s="6">
        <v>248333922</v>
      </c>
      <c r="D6" s="6">
        <v>221469373</v>
      </c>
      <c r="E6" s="6">
        <v>258226310</v>
      </c>
      <c r="F6" s="6">
        <v>927015891</v>
      </c>
      <c r="G6" s="6">
        <v>565107633</v>
      </c>
      <c r="H6" s="6">
        <v>332581520</v>
      </c>
      <c r="I6" s="6">
        <v>455124108</v>
      </c>
      <c r="J6" s="6">
        <v>1907865282</v>
      </c>
      <c r="K6" s="6">
        <v>1274227238</v>
      </c>
      <c r="L6" s="6">
        <v>826769266</v>
      </c>
      <c r="M6" s="6">
        <v>554277580</v>
      </c>
      <c r="N6" s="6">
        <v>368288700</v>
      </c>
      <c r="O6" s="6">
        <v>449331362</v>
      </c>
      <c r="P6" s="6">
        <v>964529285</v>
      </c>
      <c r="Q6" s="6">
        <v>236596669</v>
      </c>
      <c r="R6" s="6">
        <v>215124032</v>
      </c>
      <c r="S6" s="6">
        <v>146650871</v>
      </c>
      <c r="T6" s="6">
        <v>125352453</v>
      </c>
      <c r="U6" s="6">
        <v>384895048</v>
      </c>
      <c r="V6" s="6">
        <v>807387857</v>
      </c>
      <c r="W6" s="6">
        <v>1436481300</v>
      </c>
      <c r="X6" s="6">
        <v>520822438</v>
      </c>
      <c r="Y6" s="6">
        <v>534191711</v>
      </c>
      <c r="Z6" s="6">
        <v>635833392</v>
      </c>
      <c r="AA6" s="6">
        <v>346579082</v>
      </c>
      <c r="AB6" s="6">
        <v>77535900</v>
      </c>
      <c r="AC6" s="6">
        <v>53778701</v>
      </c>
      <c r="AD6" s="6">
        <v>268714899</v>
      </c>
      <c r="AE6" s="6">
        <v>78201814</v>
      </c>
    </row>
    <row r="7" spans="1:31" ht="12.75">
      <c r="A7" s="67" t="s">
        <v>113</v>
      </c>
      <c r="B7" s="6">
        <f>+B5-B6</f>
        <v>-125579158</v>
      </c>
      <c r="C7" s="6">
        <f aca="true" t="shared" si="0" ref="C7:AE7">+C5-C6</f>
        <v>3880426</v>
      </c>
      <c r="D7" s="6">
        <f t="shared" si="0"/>
        <v>742011</v>
      </c>
      <c r="E7" s="6">
        <f t="shared" si="0"/>
        <v>-6477310</v>
      </c>
      <c r="F7" s="6">
        <f t="shared" si="0"/>
        <v>-89615662</v>
      </c>
      <c r="G7" s="6">
        <f t="shared" si="0"/>
        <v>-68371105</v>
      </c>
      <c r="H7" s="6">
        <f t="shared" si="0"/>
        <v>6117440</v>
      </c>
      <c r="I7" s="6">
        <f t="shared" si="0"/>
        <v>-3171527</v>
      </c>
      <c r="J7" s="6">
        <f t="shared" si="0"/>
        <v>-79839087</v>
      </c>
      <c r="K7" s="6">
        <f t="shared" si="0"/>
        <v>-54917981</v>
      </c>
      <c r="L7" s="6">
        <f t="shared" si="0"/>
        <v>-36920417</v>
      </c>
      <c r="M7" s="6">
        <f t="shared" si="0"/>
        <v>-27838660</v>
      </c>
      <c r="N7" s="6">
        <f t="shared" si="0"/>
        <v>0</v>
      </c>
      <c r="O7" s="6">
        <f t="shared" si="0"/>
        <v>-21743726</v>
      </c>
      <c r="P7" s="6">
        <f t="shared" si="0"/>
        <v>-68494087</v>
      </c>
      <c r="Q7" s="6">
        <f t="shared" si="0"/>
        <v>-14055689</v>
      </c>
      <c r="R7" s="6">
        <f t="shared" si="0"/>
        <v>-12058797</v>
      </c>
      <c r="S7" s="6">
        <f t="shared" si="0"/>
        <v>-1949687</v>
      </c>
      <c r="T7" s="6">
        <f t="shared" si="0"/>
        <v>-1778353</v>
      </c>
      <c r="U7" s="6">
        <f t="shared" si="0"/>
        <v>-6548362</v>
      </c>
      <c r="V7" s="6">
        <f t="shared" si="0"/>
        <v>-6693205</v>
      </c>
      <c r="W7" s="6">
        <f t="shared" si="0"/>
        <v>-55759445</v>
      </c>
      <c r="X7" s="6">
        <f t="shared" si="0"/>
        <v>2381855</v>
      </c>
      <c r="Y7" s="6">
        <f t="shared" si="0"/>
        <v>-1443291</v>
      </c>
      <c r="Z7" s="6">
        <f t="shared" si="0"/>
        <v>32388358</v>
      </c>
      <c r="AA7" s="6">
        <f t="shared" si="0"/>
        <v>1036043</v>
      </c>
      <c r="AB7" s="6">
        <f t="shared" si="0"/>
        <v>-9558700</v>
      </c>
      <c r="AC7" s="6">
        <f t="shared" si="0"/>
        <v>3043</v>
      </c>
      <c r="AD7" s="6">
        <f t="shared" si="0"/>
        <v>-11537586</v>
      </c>
      <c r="AE7" s="6">
        <f t="shared" si="0"/>
        <v>295709</v>
      </c>
    </row>
    <row r="8" spans="1:31" ht="12.75">
      <c r="A8" s="67" t="s">
        <v>114</v>
      </c>
      <c r="B8" s="6">
        <v>2074782720</v>
      </c>
      <c r="C8" s="6">
        <v>10325829</v>
      </c>
      <c r="D8" s="6">
        <v>14492774</v>
      </c>
      <c r="E8" s="6">
        <v>42627407</v>
      </c>
      <c r="F8" s="6">
        <v>384001101</v>
      </c>
      <c r="G8" s="6">
        <v>182619474</v>
      </c>
      <c r="H8" s="6">
        <v>167597979</v>
      </c>
      <c r="I8" s="6">
        <v>38757667</v>
      </c>
      <c r="J8" s="6">
        <v>168752028</v>
      </c>
      <c r="K8" s="6">
        <v>405232241</v>
      </c>
      <c r="L8" s="6">
        <v>84124332</v>
      </c>
      <c r="M8" s="6">
        <v>68945715</v>
      </c>
      <c r="N8" s="6">
        <v>462015874</v>
      </c>
      <c r="O8" s="6">
        <v>22414024</v>
      </c>
      <c r="P8" s="6">
        <v>97546582</v>
      </c>
      <c r="Q8" s="6">
        <v>2182298</v>
      </c>
      <c r="R8" s="6">
        <v>476160</v>
      </c>
      <c r="S8" s="6">
        <v>5405738</v>
      </c>
      <c r="T8" s="6">
        <v>14972101</v>
      </c>
      <c r="U8" s="6">
        <v>58697907</v>
      </c>
      <c r="V8" s="6">
        <v>235731880</v>
      </c>
      <c r="W8" s="6">
        <v>424644326</v>
      </c>
      <c r="X8" s="6">
        <v>1325109</v>
      </c>
      <c r="Y8" s="6">
        <v>62923668</v>
      </c>
      <c r="Z8" s="6">
        <v>22338191</v>
      </c>
      <c r="AA8" s="6">
        <v>54332554</v>
      </c>
      <c r="AB8" s="6">
        <v>1329866</v>
      </c>
      <c r="AC8" s="6">
        <v>2753000</v>
      </c>
      <c r="AD8" s="6">
        <v>3954382</v>
      </c>
      <c r="AE8" s="6">
        <v>10055791</v>
      </c>
    </row>
    <row r="9" spans="1:31" ht="12.75">
      <c r="A9" s="67" t="s">
        <v>115</v>
      </c>
      <c r="B9" s="6">
        <v>-190627681</v>
      </c>
      <c r="C9" s="6">
        <v>8522172</v>
      </c>
      <c r="D9" s="6">
        <v>9492774</v>
      </c>
      <c r="E9" s="6">
        <v>4828777</v>
      </c>
      <c r="F9" s="6">
        <v>19001100</v>
      </c>
      <c r="G9" s="6">
        <v>-5503199</v>
      </c>
      <c r="H9" s="6">
        <v>-1440513</v>
      </c>
      <c r="I9" s="6">
        <v>5411668</v>
      </c>
      <c r="J9" s="6">
        <v>44587784</v>
      </c>
      <c r="K9" s="6">
        <v>-152953933</v>
      </c>
      <c r="L9" s="6">
        <v>-10906168</v>
      </c>
      <c r="M9" s="6">
        <v>1677262</v>
      </c>
      <c r="N9" s="6">
        <v>-10079879</v>
      </c>
      <c r="O9" s="6">
        <v>-12445257</v>
      </c>
      <c r="P9" s="6">
        <v>8125756</v>
      </c>
      <c r="Q9" s="6">
        <v>-10543366</v>
      </c>
      <c r="R9" s="6">
        <v>-897843</v>
      </c>
      <c r="S9" s="6">
        <v>850627</v>
      </c>
      <c r="T9" s="6">
        <v>22324596</v>
      </c>
      <c r="U9" s="6">
        <v>-41074099</v>
      </c>
      <c r="V9" s="6">
        <v>7369993</v>
      </c>
      <c r="W9" s="6">
        <v>-4158673</v>
      </c>
      <c r="X9" s="6">
        <v>1325109</v>
      </c>
      <c r="Y9" s="6">
        <v>937595</v>
      </c>
      <c r="Z9" s="6">
        <v>7073397</v>
      </c>
      <c r="AA9" s="6">
        <v>18376554</v>
      </c>
      <c r="AB9" s="6">
        <v>1329866</v>
      </c>
      <c r="AC9" s="6">
        <v>2189000</v>
      </c>
      <c r="AD9" s="6">
        <v>344636</v>
      </c>
      <c r="AE9" s="6">
        <v>-145404</v>
      </c>
    </row>
    <row r="10" spans="1:31" ht="12.75">
      <c r="A10" s="67" t="s">
        <v>116</v>
      </c>
      <c r="B10" s="6">
        <f>IF((B142+B143)=0,0,(B144-(B149-(((B146+B147+B148)*(B141/(B142+B143)))-B145))))</f>
        <v>1746331985.5171518</v>
      </c>
      <c r="C10" s="6">
        <f aca="true" t="shared" si="1" ref="C10:AE10">IF((C142+C143)=0,0,(C144-(C149-(((C146+C147+C148)*(C141/(C142+C143)))-C145))))</f>
        <v>7306335.925452996</v>
      </c>
      <c r="D10" s="6">
        <f t="shared" si="1"/>
        <v>5161473.514232665</v>
      </c>
      <c r="E10" s="6">
        <f t="shared" si="1"/>
        <v>57417315.20507004</v>
      </c>
      <c r="F10" s="6">
        <f t="shared" si="1"/>
        <v>179591067.16988555</v>
      </c>
      <c r="G10" s="6">
        <f t="shared" si="1"/>
        <v>69422922.62254164</v>
      </c>
      <c r="H10" s="6">
        <f t="shared" si="1"/>
        <v>84207023.41143903</v>
      </c>
      <c r="I10" s="6">
        <f t="shared" si="1"/>
        <v>35158274.24372388</v>
      </c>
      <c r="J10" s="6">
        <f t="shared" si="1"/>
        <v>217324047.1574694</v>
      </c>
      <c r="K10" s="6">
        <f t="shared" si="1"/>
        <v>153230671.98688143</v>
      </c>
      <c r="L10" s="6">
        <f t="shared" si="1"/>
        <v>78726064.59350793</v>
      </c>
      <c r="M10" s="6">
        <f t="shared" si="1"/>
        <v>14566683.636768281</v>
      </c>
      <c r="N10" s="6">
        <f t="shared" si="1"/>
        <v>339595661</v>
      </c>
      <c r="O10" s="6">
        <f t="shared" si="1"/>
        <v>8845192.727021579</v>
      </c>
      <c r="P10" s="6">
        <f t="shared" si="1"/>
        <v>117655774.49472275</v>
      </c>
      <c r="Q10" s="6">
        <f t="shared" si="1"/>
        <v>16314266.114954509</v>
      </c>
      <c r="R10" s="6">
        <f t="shared" si="1"/>
        <v>-11698228.364521772</v>
      </c>
      <c r="S10" s="6">
        <f t="shared" si="1"/>
        <v>4977330.829180735</v>
      </c>
      <c r="T10" s="6">
        <f t="shared" si="1"/>
        <v>-14767051.664812922</v>
      </c>
      <c r="U10" s="6">
        <f t="shared" si="1"/>
        <v>70193073.02444363</v>
      </c>
      <c r="V10" s="6">
        <f t="shared" si="1"/>
        <v>93575681.77908024</v>
      </c>
      <c r="W10" s="6">
        <f t="shared" si="1"/>
        <v>194076692.18098557</v>
      </c>
      <c r="X10" s="6">
        <f t="shared" si="1"/>
        <v>26208546.331625864</v>
      </c>
      <c r="Y10" s="6">
        <f t="shared" si="1"/>
        <v>39572028.17440072</v>
      </c>
      <c r="Z10" s="6">
        <f t="shared" si="1"/>
        <v>23672413.756145418</v>
      </c>
      <c r="AA10" s="6">
        <f t="shared" si="1"/>
        <v>132540223.4253129</v>
      </c>
      <c r="AB10" s="6">
        <f t="shared" si="1"/>
        <v>3023253</v>
      </c>
      <c r="AC10" s="6">
        <f t="shared" si="1"/>
        <v>2329316.4087138874</v>
      </c>
      <c r="AD10" s="6">
        <f t="shared" si="1"/>
        <v>7520055.481490217</v>
      </c>
      <c r="AE10" s="6">
        <f t="shared" si="1"/>
        <v>10262956.573225169</v>
      </c>
    </row>
    <row r="11" spans="1:31" ht="12.75">
      <c r="A11" s="67" t="s">
        <v>117</v>
      </c>
      <c r="B11" s="8">
        <f>IF(((B150+B151+(B152*B153/100))/12)=0,0,B8/((B150+B151+(B152*B153/100))/12))</f>
        <v>0.9168013033534396</v>
      </c>
      <c r="C11" s="8">
        <f aca="true" t="shared" si="2" ref="C11:AE11">IF(((C150+C151+(C152*C153/100))/12)=0,0,C8/((C150+C151+(C152*C153/100))/12))</f>
        <v>0.5806477630437368</v>
      </c>
      <c r="D11" s="8">
        <f t="shared" si="2"/>
        <v>1.035605302177465</v>
      </c>
      <c r="E11" s="8">
        <f t="shared" si="2"/>
        <v>2.411560410231586</v>
      </c>
      <c r="F11" s="8">
        <f t="shared" si="2"/>
        <v>6.780047368912316</v>
      </c>
      <c r="G11" s="8">
        <f t="shared" si="2"/>
        <v>4.958073544269846</v>
      </c>
      <c r="H11" s="8">
        <f t="shared" si="2"/>
        <v>6.4539429547035345</v>
      </c>
      <c r="I11" s="8">
        <f t="shared" si="2"/>
        <v>1.216069450723184</v>
      </c>
      <c r="J11" s="8">
        <f t="shared" si="2"/>
        <v>1.3950735690707678</v>
      </c>
      <c r="K11" s="8">
        <f t="shared" si="2"/>
        <v>5.359040162118468</v>
      </c>
      <c r="L11" s="8">
        <f t="shared" si="2"/>
        <v>1.5185033210857941</v>
      </c>
      <c r="M11" s="8">
        <f t="shared" si="2"/>
        <v>1.7385460393585896</v>
      </c>
      <c r="N11" s="8">
        <f t="shared" si="2"/>
        <v>21.16442778509326</v>
      </c>
      <c r="O11" s="8">
        <f t="shared" si="2"/>
        <v>0.7129518486544272</v>
      </c>
      <c r="P11" s="8">
        <f t="shared" si="2"/>
        <v>1.4936795415199546</v>
      </c>
      <c r="Q11" s="8">
        <f t="shared" si="2"/>
        <v>0.12955604481317007</v>
      </c>
      <c r="R11" s="8">
        <f t="shared" si="2"/>
        <v>0.03420205216191732</v>
      </c>
      <c r="S11" s="8">
        <f t="shared" si="2"/>
        <v>0.6127088098057959</v>
      </c>
      <c r="T11" s="8">
        <f t="shared" si="2"/>
        <v>1.9211050513834715</v>
      </c>
      <c r="U11" s="8">
        <f t="shared" si="2"/>
        <v>2.275586262434262</v>
      </c>
      <c r="V11" s="8">
        <f t="shared" si="2"/>
        <v>4.3273811799394135</v>
      </c>
      <c r="W11" s="8">
        <f t="shared" si="2"/>
        <v>4.4582410139300785</v>
      </c>
      <c r="X11" s="8">
        <f t="shared" si="2"/>
        <v>0.03807436563654737</v>
      </c>
      <c r="Y11" s="8">
        <f t="shared" si="2"/>
        <v>1.8178274405832833</v>
      </c>
      <c r="Z11" s="8">
        <f t="shared" si="2"/>
        <v>0.5222693087327623</v>
      </c>
      <c r="AA11" s="8">
        <f t="shared" si="2"/>
        <v>2.768478675538087</v>
      </c>
      <c r="AB11" s="8">
        <f t="shared" si="2"/>
        <v>0.2647757077324952</v>
      </c>
      <c r="AC11" s="8">
        <f t="shared" si="2"/>
        <v>0.7717697123840234</v>
      </c>
      <c r="AD11" s="8">
        <f t="shared" si="2"/>
        <v>0.24294700680775907</v>
      </c>
      <c r="AE11" s="8">
        <f t="shared" si="2"/>
        <v>2.8785550841684753</v>
      </c>
    </row>
    <row r="12" spans="1:31" ht="12.75">
      <c r="A12" s="68" t="s">
        <v>118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2.75">
      <c r="A13" s="67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>
      <c r="A14" s="69" t="s">
        <v>120</v>
      </c>
      <c r="B14" s="14">
        <f>IF(B154=0,0,(B5-B154)*100/B154)</f>
        <v>11.561428473748135</v>
      </c>
      <c r="C14" s="14">
        <f aca="true" t="shared" si="3" ref="C14:AE14">IF(C154=0,0,(C5-C154)*100/C154)</f>
        <v>11.419558153371385</v>
      </c>
      <c r="D14" s="14">
        <f t="shared" si="3"/>
        <v>18.56079477548233</v>
      </c>
      <c r="E14" s="14">
        <f t="shared" si="3"/>
        <v>11.236612233917045</v>
      </c>
      <c r="F14" s="14">
        <f t="shared" si="3"/>
        <v>12.894393114441536</v>
      </c>
      <c r="G14" s="14">
        <f t="shared" si="3"/>
        <v>13.894939999527212</v>
      </c>
      <c r="H14" s="14">
        <f t="shared" si="3"/>
        <v>19.98939895541946</v>
      </c>
      <c r="I14" s="14">
        <f t="shared" si="3"/>
        <v>12.464780553028184</v>
      </c>
      <c r="J14" s="14">
        <f t="shared" si="3"/>
        <v>20.91732832252755</v>
      </c>
      <c r="K14" s="14">
        <f t="shared" si="3"/>
        <v>15.355889076030762</v>
      </c>
      <c r="L14" s="14">
        <f t="shared" si="3"/>
        <v>11.974413509390947</v>
      </c>
      <c r="M14" s="14">
        <f t="shared" si="3"/>
        <v>9.935124277439868</v>
      </c>
      <c r="N14" s="14">
        <f t="shared" si="3"/>
        <v>2.84258764536288</v>
      </c>
      <c r="O14" s="14">
        <f t="shared" si="3"/>
        <v>17.499267717399352</v>
      </c>
      <c r="P14" s="14">
        <f t="shared" si="3"/>
        <v>13.911277091515707</v>
      </c>
      <c r="Q14" s="14">
        <f t="shared" si="3"/>
        <v>1.688824884197757</v>
      </c>
      <c r="R14" s="14">
        <f t="shared" si="3"/>
        <v>9.636788557665453</v>
      </c>
      <c r="S14" s="14">
        <f t="shared" si="3"/>
        <v>27.01881811844096</v>
      </c>
      <c r="T14" s="14">
        <f t="shared" si="3"/>
        <v>8.307592472306753</v>
      </c>
      <c r="U14" s="14">
        <f t="shared" si="3"/>
        <v>22.80706635744744</v>
      </c>
      <c r="V14" s="14">
        <f t="shared" si="3"/>
        <v>5.16268752123453</v>
      </c>
      <c r="W14" s="14">
        <f t="shared" si="3"/>
        <v>19.33691751961703</v>
      </c>
      <c r="X14" s="14">
        <f t="shared" si="3"/>
        <v>13.425197074608668</v>
      </c>
      <c r="Y14" s="14">
        <f t="shared" si="3"/>
        <v>13.847548672829618</v>
      </c>
      <c r="Z14" s="14">
        <f t="shared" si="3"/>
        <v>24.490225208565573</v>
      </c>
      <c r="AA14" s="14">
        <f t="shared" si="3"/>
        <v>12.563511019452621</v>
      </c>
      <c r="AB14" s="14">
        <f t="shared" si="3"/>
        <v>66.07267627931067</v>
      </c>
      <c r="AC14" s="14">
        <f t="shared" si="3"/>
        <v>24.2168798891055</v>
      </c>
      <c r="AD14" s="14">
        <f t="shared" si="3"/>
        <v>10.792698418654432</v>
      </c>
      <c r="AE14" s="14">
        <f t="shared" si="3"/>
        <v>37.81146901479071</v>
      </c>
    </row>
    <row r="15" spans="1:31" ht="12.75">
      <c r="A15" s="70" t="s">
        <v>121</v>
      </c>
      <c r="B15" s="16">
        <f>IF(B156=0,0,(B155-B156)*100/B156)</f>
        <v>10.158035997789968</v>
      </c>
      <c r="C15" s="16">
        <f aca="true" t="shared" si="4" ref="C15:AE15">IF(C156=0,0,(C155-C156)*100/C156)</f>
        <v>19.20383537650883</v>
      </c>
      <c r="D15" s="16">
        <f t="shared" si="4"/>
        <v>10.963095753229894</v>
      </c>
      <c r="E15" s="16">
        <f t="shared" si="4"/>
        <v>0.3642184398377605</v>
      </c>
      <c r="F15" s="16">
        <f t="shared" si="4"/>
        <v>1.1771941252807956</v>
      </c>
      <c r="G15" s="16">
        <f t="shared" si="4"/>
        <v>4.425117695211074</v>
      </c>
      <c r="H15" s="16">
        <f t="shared" si="4"/>
        <v>0</v>
      </c>
      <c r="I15" s="16">
        <f t="shared" si="4"/>
        <v>11.180361193914056</v>
      </c>
      <c r="J15" s="16">
        <f t="shared" si="4"/>
        <v>4.879938098514091</v>
      </c>
      <c r="K15" s="16">
        <f t="shared" si="4"/>
        <v>6.2000000535577655</v>
      </c>
      <c r="L15" s="16">
        <f t="shared" si="4"/>
        <v>5.989032909448663</v>
      </c>
      <c r="M15" s="16">
        <f t="shared" si="4"/>
        <v>12.976453385446334</v>
      </c>
      <c r="N15" s="16">
        <f t="shared" si="4"/>
        <v>0</v>
      </c>
      <c r="O15" s="16">
        <f t="shared" si="4"/>
        <v>9.324844915343734</v>
      </c>
      <c r="P15" s="16">
        <f t="shared" si="4"/>
        <v>9.479764929960057</v>
      </c>
      <c r="Q15" s="16">
        <f t="shared" si="4"/>
        <v>18.087808448016776</v>
      </c>
      <c r="R15" s="16">
        <f t="shared" si="4"/>
        <v>-4.090613945665337</v>
      </c>
      <c r="S15" s="16">
        <f t="shared" si="4"/>
        <v>0</v>
      </c>
      <c r="T15" s="16">
        <f t="shared" si="4"/>
        <v>19.28462007980781</v>
      </c>
      <c r="U15" s="16">
        <f t="shared" si="4"/>
        <v>7.155021453858199</v>
      </c>
      <c r="V15" s="16">
        <f t="shared" si="4"/>
        <v>5.425017332575613</v>
      </c>
      <c r="W15" s="16">
        <f t="shared" si="4"/>
        <v>10.206173226981045</v>
      </c>
      <c r="X15" s="16">
        <f t="shared" si="4"/>
        <v>8.240196546892221</v>
      </c>
      <c r="Y15" s="16">
        <f t="shared" si="4"/>
        <v>-1.5956254368109777</v>
      </c>
      <c r="Z15" s="16">
        <f t="shared" si="4"/>
        <v>7.6591244034441885</v>
      </c>
      <c r="AA15" s="16">
        <f t="shared" si="4"/>
        <v>0</v>
      </c>
      <c r="AB15" s="16">
        <f t="shared" si="4"/>
        <v>-0.25607931814228563</v>
      </c>
      <c r="AC15" s="16">
        <f t="shared" si="4"/>
        <v>12.492516331762177</v>
      </c>
      <c r="AD15" s="16">
        <f t="shared" si="4"/>
        <v>7.481839935314133</v>
      </c>
      <c r="AE15" s="16">
        <f t="shared" si="4"/>
        <v>0</v>
      </c>
    </row>
    <row r="16" spans="1:31" ht="12.75">
      <c r="A16" s="70" t="s">
        <v>122</v>
      </c>
      <c r="B16" s="16">
        <f>IF(B158=0,0,(B157-B158)*100/B158)</f>
        <v>10.528035531987726</v>
      </c>
      <c r="C16" s="16">
        <f aca="true" t="shared" si="5" ref="C16:AE16">IF(C158=0,0,(C157-C158)*100/C158)</f>
        <v>19.482611973245398</v>
      </c>
      <c r="D16" s="16">
        <f t="shared" si="5"/>
        <v>15.139786322052332</v>
      </c>
      <c r="E16" s="16">
        <f t="shared" si="5"/>
        <v>11.688823387122918</v>
      </c>
      <c r="F16" s="16">
        <f t="shared" si="5"/>
        <v>10.395425945603407</v>
      </c>
      <c r="G16" s="16">
        <f t="shared" si="5"/>
        <v>10.46157527304084</v>
      </c>
      <c r="H16" s="16">
        <f t="shared" si="5"/>
        <v>0</v>
      </c>
      <c r="I16" s="16">
        <f t="shared" si="5"/>
        <v>8.231105480638874</v>
      </c>
      <c r="J16" s="16">
        <f t="shared" si="5"/>
        <v>16.40895071047346</v>
      </c>
      <c r="K16" s="16">
        <f t="shared" si="5"/>
        <v>9.895532029148303</v>
      </c>
      <c r="L16" s="16">
        <f t="shared" si="5"/>
        <v>12.183397391760824</v>
      </c>
      <c r="M16" s="16">
        <f t="shared" si="5"/>
        <v>9.965347154812742</v>
      </c>
      <c r="N16" s="16">
        <f t="shared" si="5"/>
        <v>0</v>
      </c>
      <c r="O16" s="16">
        <f t="shared" si="5"/>
        <v>11.192831867683555</v>
      </c>
      <c r="P16" s="16">
        <f t="shared" si="5"/>
        <v>9.285001076445718</v>
      </c>
      <c r="Q16" s="16">
        <f t="shared" si="5"/>
        <v>17.145317550394516</v>
      </c>
      <c r="R16" s="16">
        <f t="shared" si="5"/>
        <v>-8.533639216057267</v>
      </c>
      <c r="S16" s="16">
        <f t="shared" si="5"/>
        <v>0</v>
      </c>
      <c r="T16" s="16">
        <f t="shared" si="5"/>
        <v>11.991926709661142</v>
      </c>
      <c r="U16" s="16">
        <f t="shared" si="5"/>
        <v>11.823218114064725</v>
      </c>
      <c r="V16" s="16">
        <f t="shared" si="5"/>
        <v>2.643362812331435</v>
      </c>
      <c r="W16" s="16">
        <f t="shared" si="5"/>
        <v>10.89992664692225</v>
      </c>
      <c r="X16" s="16">
        <f t="shared" si="5"/>
        <v>6.791266400591406</v>
      </c>
      <c r="Y16" s="16">
        <f t="shared" si="5"/>
        <v>11.664748960539606</v>
      </c>
      <c r="Z16" s="16">
        <f t="shared" si="5"/>
        <v>11.273157867351097</v>
      </c>
      <c r="AA16" s="16">
        <f t="shared" si="5"/>
        <v>0</v>
      </c>
      <c r="AB16" s="16">
        <f t="shared" si="5"/>
        <v>9.723282719426269</v>
      </c>
      <c r="AC16" s="16">
        <f t="shared" si="5"/>
        <v>22.972874346186597</v>
      </c>
      <c r="AD16" s="16">
        <f t="shared" si="5"/>
        <v>7.035844876665991</v>
      </c>
      <c r="AE16" s="16">
        <f t="shared" si="5"/>
        <v>0</v>
      </c>
    </row>
    <row r="17" spans="1:31" ht="12.75">
      <c r="A17" s="70" t="s">
        <v>123</v>
      </c>
      <c r="B17" s="16">
        <f>IF(B160=0,0,(B159-B160)*100/B160)</f>
        <v>7.921901607158548</v>
      </c>
      <c r="C17" s="16">
        <f aca="true" t="shared" si="6" ref="C17:AE17">IF(C160=0,0,(C159-C160)*100/C160)</f>
        <v>49.82063476458337</v>
      </c>
      <c r="D17" s="16">
        <f t="shared" si="6"/>
        <v>49.29807378387202</v>
      </c>
      <c r="E17" s="16">
        <f t="shared" si="6"/>
        <v>21.23579857465128</v>
      </c>
      <c r="F17" s="16">
        <f t="shared" si="6"/>
        <v>17.109983505154638</v>
      </c>
      <c r="G17" s="16">
        <f t="shared" si="6"/>
        <v>19.587036224157153</v>
      </c>
      <c r="H17" s="16">
        <f t="shared" si="6"/>
        <v>5.973460556441269</v>
      </c>
      <c r="I17" s="16">
        <f t="shared" si="6"/>
        <v>7.812969274946576</v>
      </c>
      <c r="J17" s="16">
        <f t="shared" si="6"/>
        <v>16.620217435155826</v>
      </c>
      <c r="K17" s="16">
        <f t="shared" si="6"/>
        <v>3.6009925919746246</v>
      </c>
      <c r="L17" s="16">
        <f t="shared" si="6"/>
        <v>6.201401131929555</v>
      </c>
      <c r="M17" s="16">
        <f t="shared" si="6"/>
        <v>8.00002857408188</v>
      </c>
      <c r="N17" s="16">
        <f t="shared" si="6"/>
        <v>0</v>
      </c>
      <c r="O17" s="16">
        <f t="shared" si="6"/>
        <v>32.67902247229028</v>
      </c>
      <c r="P17" s="16">
        <f t="shared" si="6"/>
        <v>6.411221257957058</v>
      </c>
      <c r="Q17" s="16">
        <f t="shared" si="6"/>
        <v>0.8396011894350184</v>
      </c>
      <c r="R17" s="16">
        <f t="shared" si="6"/>
        <v>2.1456531634046425</v>
      </c>
      <c r="S17" s="16">
        <f t="shared" si="6"/>
        <v>0</v>
      </c>
      <c r="T17" s="16">
        <f t="shared" si="6"/>
        <v>3.1307205420180684</v>
      </c>
      <c r="U17" s="16">
        <f t="shared" si="6"/>
        <v>5.229582630117835</v>
      </c>
      <c r="V17" s="16">
        <f t="shared" si="6"/>
        <v>8.026372425142396</v>
      </c>
      <c r="W17" s="16">
        <f t="shared" si="6"/>
        <v>11.157914161339907</v>
      </c>
      <c r="X17" s="16">
        <f t="shared" si="6"/>
        <v>-0.5472534730267873</v>
      </c>
      <c r="Y17" s="16">
        <f t="shared" si="6"/>
        <v>31.419232223417442</v>
      </c>
      <c r="Z17" s="16">
        <f t="shared" si="6"/>
        <v>7.50953030419374</v>
      </c>
      <c r="AA17" s="16">
        <f t="shared" si="6"/>
        <v>0</v>
      </c>
      <c r="AB17" s="16">
        <f t="shared" si="6"/>
        <v>0.888851121685928</v>
      </c>
      <c r="AC17" s="16">
        <f t="shared" si="6"/>
        <v>7.13481747173329</v>
      </c>
      <c r="AD17" s="16">
        <f t="shared" si="6"/>
        <v>3.559260433794022</v>
      </c>
      <c r="AE17" s="16">
        <f t="shared" si="6"/>
        <v>0</v>
      </c>
    </row>
    <row r="18" spans="1:31" ht="12.75">
      <c r="A18" s="70" t="s">
        <v>124</v>
      </c>
      <c r="B18" s="16">
        <f>IF(B162=0,0,(B161-B162)*100/B162)</f>
        <v>11.054762529751486</v>
      </c>
      <c r="C18" s="16">
        <f aca="true" t="shared" si="7" ref="C18:AE18">IF(C162=0,0,(C161-C162)*100/C162)</f>
        <v>21.205709749222244</v>
      </c>
      <c r="D18" s="16">
        <f t="shared" si="7"/>
        <v>18.46649926845664</v>
      </c>
      <c r="E18" s="16">
        <f t="shared" si="7"/>
        <v>9.02189782120444</v>
      </c>
      <c r="F18" s="16">
        <f t="shared" si="7"/>
        <v>8.678993487920334</v>
      </c>
      <c r="G18" s="16">
        <f t="shared" si="7"/>
        <v>7.399957684159263</v>
      </c>
      <c r="H18" s="16">
        <f t="shared" si="7"/>
        <v>6.165254186495331</v>
      </c>
      <c r="I18" s="16">
        <f t="shared" si="7"/>
        <v>9.427045337281783</v>
      </c>
      <c r="J18" s="16">
        <f t="shared" si="7"/>
        <v>17.37527123855821</v>
      </c>
      <c r="K18" s="16">
        <f t="shared" si="7"/>
        <v>8.22170625351254</v>
      </c>
      <c r="L18" s="16">
        <f t="shared" si="7"/>
        <v>9.804798692952025</v>
      </c>
      <c r="M18" s="16">
        <f t="shared" si="7"/>
        <v>9.983607149710258</v>
      </c>
      <c r="N18" s="16">
        <f t="shared" si="7"/>
        <v>-2.9103334511605987</v>
      </c>
      <c r="O18" s="16">
        <f t="shared" si="7"/>
        <v>12.677911362097346</v>
      </c>
      <c r="P18" s="16">
        <f t="shared" si="7"/>
        <v>8.16717376889983</v>
      </c>
      <c r="Q18" s="16">
        <f t="shared" si="7"/>
        <v>11.03403244310952</v>
      </c>
      <c r="R18" s="16">
        <f t="shared" si="7"/>
        <v>-4.925901800011974</v>
      </c>
      <c r="S18" s="16">
        <f t="shared" si="7"/>
        <v>4.912594695508617</v>
      </c>
      <c r="T18" s="16">
        <f t="shared" si="7"/>
        <v>12.510736845849713</v>
      </c>
      <c r="U18" s="16">
        <f t="shared" si="7"/>
        <v>9.834687086818303</v>
      </c>
      <c r="V18" s="16">
        <f t="shared" si="7"/>
        <v>4.844813821080182</v>
      </c>
      <c r="W18" s="16">
        <f t="shared" si="7"/>
        <v>10.820533759422892</v>
      </c>
      <c r="X18" s="16">
        <f t="shared" si="7"/>
        <v>6.440355524309544</v>
      </c>
      <c r="Y18" s="16">
        <f t="shared" si="7"/>
        <v>13.748847122285197</v>
      </c>
      <c r="Z18" s="16">
        <f t="shared" si="7"/>
        <v>9.193500902823583</v>
      </c>
      <c r="AA18" s="16">
        <f t="shared" si="7"/>
        <v>0</v>
      </c>
      <c r="AB18" s="16">
        <f t="shared" si="7"/>
        <v>7.486697254808859</v>
      </c>
      <c r="AC18" s="16">
        <f t="shared" si="7"/>
        <v>19.621263569868407</v>
      </c>
      <c r="AD18" s="16">
        <f t="shared" si="7"/>
        <v>6.669760978647157</v>
      </c>
      <c r="AE18" s="16">
        <f t="shared" si="7"/>
        <v>0</v>
      </c>
    </row>
    <row r="19" spans="1:31" ht="12.75">
      <c r="A19" s="70" t="s">
        <v>125</v>
      </c>
      <c r="B19" s="16">
        <f>IF(B164=0,0,(B163-B164)*100/B164)</f>
        <v>2.3321718101015576</v>
      </c>
      <c r="C19" s="16">
        <f aca="true" t="shared" si="8" ref="C19:AE19">IF(C164=0,0,(C163-C164)*100/C164)</f>
        <v>-8.43485644564371</v>
      </c>
      <c r="D19" s="16">
        <f t="shared" si="8"/>
        <v>21.672021388932574</v>
      </c>
      <c r="E19" s="16">
        <f t="shared" si="8"/>
        <v>9.484692085281162</v>
      </c>
      <c r="F19" s="16">
        <f t="shared" si="8"/>
        <v>46.639772305893324</v>
      </c>
      <c r="G19" s="16">
        <f t="shared" si="8"/>
        <v>17.367627464708512</v>
      </c>
      <c r="H19" s="16">
        <f t="shared" si="8"/>
        <v>5.4206683653469225</v>
      </c>
      <c r="I19" s="16">
        <f t="shared" si="8"/>
        <v>14.293706386596295</v>
      </c>
      <c r="J19" s="16">
        <f t="shared" si="8"/>
        <v>12.969946719149583</v>
      </c>
      <c r="K19" s="16">
        <f t="shared" si="8"/>
        <v>33.473573487472834</v>
      </c>
      <c r="L19" s="16">
        <f t="shared" si="8"/>
        <v>-8.056683972038716</v>
      </c>
      <c r="M19" s="16">
        <f t="shared" si="8"/>
        <v>-2.3202036283838554</v>
      </c>
      <c r="N19" s="16">
        <f t="shared" si="8"/>
        <v>-0.6975998495696175</v>
      </c>
      <c r="O19" s="16">
        <f t="shared" si="8"/>
        <v>31.65895571392815</v>
      </c>
      <c r="P19" s="16">
        <f t="shared" si="8"/>
        <v>54.6465252452617</v>
      </c>
      <c r="Q19" s="16">
        <f t="shared" si="8"/>
        <v>-36.45326480573883</v>
      </c>
      <c r="R19" s="16">
        <f t="shared" si="8"/>
        <v>11.122672750557456</v>
      </c>
      <c r="S19" s="16">
        <f t="shared" si="8"/>
        <v>21.650534294442934</v>
      </c>
      <c r="T19" s="16">
        <f t="shared" si="8"/>
        <v>-4.02683038656235</v>
      </c>
      <c r="U19" s="16">
        <f t="shared" si="8"/>
        <v>13.48880168362839</v>
      </c>
      <c r="V19" s="16">
        <f t="shared" si="8"/>
        <v>8.648943690986505</v>
      </c>
      <c r="W19" s="16">
        <f t="shared" si="8"/>
        <v>16.351303475862203</v>
      </c>
      <c r="X19" s="16">
        <f t="shared" si="8"/>
        <v>49.97281905254983</v>
      </c>
      <c r="Y19" s="16">
        <f t="shared" si="8"/>
        <v>-13.329518834533113</v>
      </c>
      <c r="Z19" s="16">
        <f t="shared" si="8"/>
        <v>36.254430306199524</v>
      </c>
      <c r="AA19" s="16">
        <f t="shared" si="8"/>
        <v>9.4431377161002</v>
      </c>
      <c r="AB19" s="16">
        <f t="shared" si="8"/>
        <v>7.567657334840733</v>
      </c>
      <c r="AC19" s="16">
        <f t="shared" si="8"/>
        <v>6.135016819041103</v>
      </c>
      <c r="AD19" s="16">
        <f t="shared" si="8"/>
        <v>17.763658799128358</v>
      </c>
      <c r="AE19" s="16">
        <f t="shared" si="8"/>
        <v>61.84145716428765</v>
      </c>
    </row>
    <row r="20" spans="1:31" ht="12.75">
      <c r="A20" s="70" t="s">
        <v>126</v>
      </c>
      <c r="B20" s="16">
        <f>IF(B166=0,0,(B165-B166)*100/B166)</f>
        <v>-21.074989482214928</v>
      </c>
      <c r="C20" s="16">
        <f aca="true" t="shared" si="9" ref="C20:AE20">IF(C166=0,0,(C165-C166)*100/C166)</f>
        <v>-1.0947011109979168</v>
      </c>
      <c r="D20" s="16">
        <f t="shared" si="9"/>
        <v>0</v>
      </c>
      <c r="E20" s="16">
        <f t="shared" si="9"/>
        <v>47.053661649736746</v>
      </c>
      <c r="F20" s="16">
        <f t="shared" si="9"/>
        <v>-17.91611947011472</v>
      </c>
      <c r="G20" s="16">
        <f t="shared" si="9"/>
        <v>83.37576114981623</v>
      </c>
      <c r="H20" s="16">
        <f t="shared" si="9"/>
        <v>-100</v>
      </c>
      <c r="I20" s="16">
        <f t="shared" si="9"/>
        <v>-44.935243949583224</v>
      </c>
      <c r="J20" s="16">
        <f t="shared" si="9"/>
        <v>-6.1541848221932085</v>
      </c>
      <c r="K20" s="16">
        <f t="shared" si="9"/>
        <v>51.70896927070574</v>
      </c>
      <c r="L20" s="16">
        <f t="shared" si="9"/>
        <v>29.73211408819911</v>
      </c>
      <c r="M20" s="16">
        <f t="shared" si="9"/>
        <v>38.63020821226085</v>
      </c>
      <c r="N20" s="16">
        <f t="shared" si="9"/>
        <v>0</v>
      </c>
      <c r="O20" s="16">
        <f t="shared" si="9"/>
        <v>-29.36430546022633</v>
      </c>
      <c r="P20" s="16">
        <f t="shared" si="9"/>
        <v>85.06140227550941</v>
      </c>
      <c r="Q20" s="16">
        <f t="shared" si="9"/>
        <v>21.621548381152483</v>
      </c>
      <c r="R20" s="16">
        <f t="shared" si="9"/>
        <v>51.613106157896375</v>
      </c>
      <c r="S20" s="16">
        <f t="shared" si="9"/>
        <v>0</v>
      </c>
      <c r="T20" s="16">
        <f t="shared" si="9"/>
        <v>14.997009225066344</v>
      </c>
      <c r="U20" s="16">
        <f t="shared" si="9"/>
        <v>337.44371565805756</v>
      </c>
      <c r="V20" s="16">
        <f t="shared" si="9"/>
        <v>42.51328683412167</v>
      </c>
      <c r="W20" s="16">
        <f t="shared" si="9"/>
        <v>9.75346248136105</v>
      </c>
      <c r="X20" s="16">
        <f t="shared" si="9"/>
        <v>-100</v>
      </c>
      <c r="Y20" s="16">
        <f t="shared" si="9"/>
        <v>67.3405342838245</v>
      </c>
      <c r="Z20" s="16">
        <f t="shared" si="9"/>
        <v>42.500759801438555</v>
      </c>
      <c r="AA20" s="16">
        <f t="shared" si="9"/>
        <v>0</v>
      </c>
      <c r="AB20" s="16">
        <f t="shared" si="9"/>
        <v>127.71378121584125</v>
      </c>
      <c r="AC20" s="16">
        <f t="shared" si="9"/>
        <v>-60.532688115556354</v>
      </c>
      <c r="AD20" s="16">
        <f t="shared" si="9"/>
        <v>-27.22208131816234</v>
      </c>
      <c r="AE20" s="16">
        <f t="shared" si="9"/>
        <v>0</v>
      </c>
    </row>
    <row r="21" spans="1:31" ht="12.75">
      <c r="A21" s="70" t="s">
        <v>127</v>
      </c>
      <c r="B21" s="16">
        <f>IF((B142+B143)=0,0,B141*100/(B142+B143))</f>
        <v>91.0874848176336</v>
      </c>
      <c r="C21" s="16">
        <f aca="true" t="shared" si="10" ref="C21:AE21">IF((C142+C143)=0,0,C141*100/(C142+C143))</f>
        <v>92.08164759780259</v>
      </c>
      <c r="D21" s="16">
        <f t="shared" si="10"/>
        <v>92.35852804821498</v>
      </c>
      <c r="E21" s="16">
        <f t="shared" si="10"/>
        <v>96.72655683264587</v>
      </c>
      <c r="F21" s="16">
        <f t="shared" si="10"/>
        <v>96.54500130077273</v>
      </c>
      <c r="G21" s="16">
        <f t="shared" si="10"/>
        <v>91.48677211343208</v>
      </c>
      <c r="H21" s="16">
        <f t="shared" si="10"/>
        <v>99.9890544680766</v>
      </c>
      <c r="I21" s="16">
        <f t="shared" si="10"/>
        <v>95.1584396907621</v>
      </c>
      <c r="J21" s="16">
        <f t="shared" si="10"/>
        <v>96.41929872520134</v>
      </c>
      <c r="K21" s="16">
        <f t="shared" si="10"/>
        <v>92.43987970287206</v>
      </c>
      <c r="L21" s="16">
        <f t="shared" si="10"/>
        <v>92.7468421932326</v>
      </c>
      <c r="M21" s="16">
        <f t="shared" si="10"/>
        <v>100.76303147462403</v>
      </c>
      <c r="N21" s="16">
        <f t="shared" si="10"/>
        <v>100</v>
      </c>
      <c r="O21" s="16">
        <f t="shared" si="10"/>
        <v>83.67005703808225</v>
      </c>
      <c r="P21" s="16">
        <f t="shared" si="10"/>
        <v>101.09218307918384</v>
      </c>
      <c r="Q21" s="16">
        <f t="shared" si="10"/>
        <v>95.4124873023405</v>
      </c>
      <c r="R21" s="16">
        <f t="shared" si="10"/>
        <v>91.40768356805424</v>
      </c>
      <c r="S21" s="16">
        <f t="shared" si="10"/>
        <v>99.98326980727161</v>
      </c>
      <c r="T21" s="16">
        <f t="shared" si="10"/>
        <v>83.84122469456236</v>
      </c>
      <c r="U21" s="16">
        <f t="shared" si="10"/>
        <v>88.49769557287813</v>
      </c>
      <c r="V21" s="16">
        <f t="shared" si="10"/>
        <v>93.48211201428114</v>
      </c>
      <c r="W21" s="16">
        <f t="shared" si="10"/>
        <v>91.20575432292551</v>
      </c>
      <c r="X21" s="16">
        <f t="shared" si="10"/>
        <v>97.10313648007603</v>
      </c>
      <c r="Y21" s="16">
        <f t="shared" si="10"/>
        <v>89.42210490116969</v>
      </c>
      <c r="Z21" s="16">
        <f t="shared" si="10"/>
        <v>84.13969573641289</v>
      </c>
      <c r="AA21" s="16">
        <f t="shared" si="10"/>
        <v>99.56406085897187</v>
      </c>
      <c r="AB21" s="16">
        <f t="shared" si="10"/>
        <v>45.34573581990512</v>
      </c>
      <c r="AC21" s="16">
        <f t="shared" si="10"/>
        <v>70.41830521284024</v>
      </c>
      <c r="AD21" s="16">
        <f t="shared" si="10"/>
        <v>94.81808021277976</v>
      </c>
      <c r="AE21" s="16">
        <f t="shared" si="10"/>
        <v>99.22947192556869</v>
      </c>
    </row>
    <row r="22" spans="1:31" ht="12.75">
      <c r="A22" s="70" t="s">
        <v>128</v>
      </c>
      <c r="B22" s="16">
        <f>IF(+B183=0,0,+B192*100/B183)</f>
        <v>91.03621861165739</v>
      </c>
      <c r="C22" s="16">
        <f aca="true" t="shared" si="11" ref="C22:AE22">IF(+C183=0,0,+C192*100/C183)</f>
        <v>89.55267387006334</v>
      </c>
      <c r="D22" s="16">
        <f t="shared" si="11"/>
        <v>90.80384517061997</v>
      </c>
      <c r="E22" s="16">
        <f t="shared" si="11"/>
        <v>94.65959527841468</v>
      </c>
      <c r="F22" s="16">
        <f t="shared" si="11"/>
        <v>90.48774312915064</v>
      </c>
      <c r="G22" s="16">
        <f t="shared" si="11"/>
        <v>91.78726255199267</v>
      </c>
      <c r="H22" s="16">
        <f t="shared" si="11"/>
        <v>90.64646765696618</v>
      </c>
      <c r="I22" s="16">
        <f t="shared" si="11"/>
        <v>90.78800824269477</v>
      </c>
      <c r="J22" s="16">
        <f t="shared" si="11"/>
        <v>93.93182165135255</v>
      </c>
      <c r="K22" s="16">
        <f t="shared" si="11"/>
        <v>92.87381772086283</v>
      </c>
      <c r="L22" s="16">
        <f t="shared" si="11"/>
        <v>94.88997339489924</v>
      </c>
      <c r="M22" s="16">
        <f t="shared" si="11"/>
        <v>101.16760636871017</v>
      </c>
      <c r="N22" s="16">
        <f t="shared" si="11"/>
        <v>0.4674937258540767</v>
      </c>
      <c r="O22" s="16">
        <f t="shared" si="11"/>
        <v>81.59535328795414</v>
      </c>
      <c r="P22" s="16">
        <f t="shared" si="11"/>
        <v>97.35852222442116</v>
      </c>
      <c r="Q22" s="16">
        <f t="shared" si="11"/>
        <v>91.37926098571289</v>
      </c>
      <c r="R22" s="16">
        <f t="shared" si="11"/>
        <v>95.62756630051491</v>
      </c>
      <c r="S22" s="16">
        <f t="shared" si="11"/>
        <v>5.037531263705653</v>
      </c>
      <c r="T22" s="16">
        <f t="shared" si="11"/>
        <v>75.1274697155401</v>
      </c>
      <c r="U22" s="16">
        <f t="shared" si="11"/>
        <v>95.11324239432092</v>
      </c>
      <c r="V22" s="16">
        <f t="shared" si="11"/>
        <v>93.74980467574213</v>
      </c>
      <c r="W22" s="16">
        <f t="shared" si="11"/>
        <v>93.21236114841808</v>
      </c>
      <c r="X22" s="16">
        <f t="shared" si="11"/>
        <v>91.76161128965838</v>
      </c>
      <c r="Y22" s="16">
        <f t="shared" si="11"/>
        <v>92.89364120293834</v>
      </c>
      <c r="Z22" s="16">
        <f t="shared" si="11"/>
        <v>92.61592197458936</v>
      </c>
      <c r="AA22" s="16">
        <f t="shared" si="11"/>
        <v>0</v>
      </c>
      <c r="AB22" s="16">
        <f t="shared" si="11"/>
        <v>78.31397071872227</v>
      </c>
      <c r="AC22" s="16">
        <f t="shared" si="11"/>
        <v>86.8028463871203</v>
      </c>
      <c r="AD22" s="16">
        <f t="shared" si="11"/>
        <v>93.80728922757496</v>
      </c>
      <c r="AE22" s="16">
        <f t="shared" si="11"/>
        <v>0</v>
      </c>
    </row>
    <row r="23" spans="1:31" ht="12.75">
      <c r="A23" s="70" t="s">
        <v>129</v>
      </c>
      <c r="B23" s="16">
        <f>IF(+B183=0,0,+(B184+B192)*100/B183)</f>
        <v>91.05652504846076</v>
      </c>
      <c r="C23" s="16">
        <f aca="true" t="shared" si="12" ref="C23:AE23">IF(+C183=0,0,+(C184+C192)*100/C183)</f>
        <v>89.55267387006334</v>
      </c>
      <c r="D23" s="16">
        <f t="shared" si="12"/>
        <v>90.80384517061997</v>
      </c>
      <c r="E23" s="16">
        <f t="shared" si="12"/>
        <v>95.08472378326265</v>
      </c>
      <c r="F23" s="16">
        <f t="shared" si="12"/>
        <v>90.48774312915064</v>
      </c>
      <c r="G23" s="16">
        <f t="shared" si="12"/>
        <v>91.79336295311404</v>
      </c>
      <c r="H23" s="16">
        <f t="shared" si="12"/>
        <v>90.64646765696618</v>
      </c>
      <c r="I23" s="16">
        <f t="shared" si="12"/>
        <v>90.78800824269477</v>
      </c>
      <c r="J23" s="16">
        <f t="shared" si="12"/>
        <v>93.95068478203238</v>
      </c>
      <c r="K23" s="16">
        <f t="shared" si="12"/>
        <v>92.87381772086283</v>
      </c>
      <c r="L23" s="16">
        <f t="shared" si="12"/>
        <v>94.92335480508534</v>
      </c>
      <c r="M23" s="16">
        <f t="shared" si="12"/>
        <v>101.64687909343839</v>
      </c>
      <c r="N23" s="16">
        <f t="shared" si="12"/>
        <v>0.4674937258540767</v>
      </c>
      <c r="O23" s="16">
        <f t="shared" si="12"/>
        <v>81.59535328795414</v>
      </c>
      <c r="P23" s="16">
        <f t="shared" si="12"/>
        <v>97.36089171190294</v>
      </c>
      <c r="Q23" s="16">
        <f t="shared" si="12"/>
        <v>91.38250559695439</v>
      </c>
      <c r="R23" s="16">
        <f t="shared" si="12"/>
        <v>95.62756630051491</v>
      </c>
      <c r="S23" s="16">
        <f t="shared" si="12"/>
        <v>5.037531263705653</v>
      </c>
      <c r="T23" s="16">
        <f t="shared" si="12"/>
        <v>75.1274697155401</v>
      </c>
      <c r="U23" s="16">
        <f t="shared" si="12"/>
        <v>95.11324239432092</v>
      </c>
      <c r="V23" s="16">
        <f t="shared" si="12"/>
        <v>93.7728234932679</v>
      </c>
      <c r="W23" s="16">
        <f t="shared" si="12"/>
        <v>93.20554028939154</v>
      </c>
      <c r="X23" s="16">
        <f t="shared" si="12"/>
        <v>95.15017428173662</v>
      </c>
      <c r="Y23" s="16">
        <f t="shared" si="12"/>
        <v>92.89364120293834</v>
      </c>
      <c r="Z23" s="16">
        <f t="shared" si="12"/>
        <v>92.64158512670535</v>
      </c>
      <c r="AA23" s="16">
        <f t="shared" si="12"/>
        <v>0</v>
      </c>
      <c r="AB23" s="16">
        <f t="shared" si="12"/>
        <v>78.31397071872227</v>
      </c>
      <c r="AC23" s="16">
        <f t="shared" si="12"/>
        <v>86.8028463871203</v>
      </c>
      <c r="AD23" s="16">
        <f t="shared" si="12"/>
        <v>93.80728922757496</v>
      </c>
      <c r="AE23" s="16">
        <f t="shared" si="12"/>
        <v>-202.68</v>
      </c>
    </row>
    <row r="24" spans="1:31" ht="12.75">
      <c r="A24" s="70" t="s">
        <v>130</v>
      </c>
      <c r="B24" s="16">
        <f>IF(+B5=0,0,+B182*100/B5)</f>
        <v>16.893541257800134</v>
      </c>
      <c r="C24" s="16">
        <f aca="true" t="shared" si="13" ref="C24:AE24">IF(+C5=0,0,+C182*100/C5)</f>
        <v>12.93554560187036</v>
      </c>
      <c r="D24" s="16">
        <f t="shared" si="13"/>
        <v>20.30319022719376</v>
      </c>
      <c r="E24" s="16">
        <f t="shared" si="13"/>
        <v>25.338443846847454</v>
      </c>
      <c r="F24" s="16">
        <f t="shared" si="13"/>
        <v>13.54521017213622</v>
      </c>
      <c r="G24" s="16">
        <f t="shared" si="13"/>
        <v>11.528033831246653</v>
      </c>
      <c r="H24" s="16">
        <f t="shared" si="13"/>
        <v>2.5857200742511877</v>
      </c>
      <c r="I24" s="16">
        <f t="shared" si="13"/>
        <v>12.504409173846492</v>
      </c>
      <c r="J24" s="16">
        <f t="shared" si="13"/>
        <v>19.084916668822682</v>
      </c>
      <c r="K24" s="16">
        <f t="shared" si="13"/>
        <v>19.20730279504472</v>
      </c>
      <c r="L24" s="16">
        <f t="shared" si="13"/>
        <v>14.19221856712486</v>
      </c>
      <c r="M24" s="16">
        <f t="shared" si="13"/>
        <v>8.128824327806159</v>
      </c>
      <c r="N24" s="16">
        <f t="shared" si="13"/>
        <v>1.6551311511865556</v>
      </c>
      <c r="O24" s="16">
        <f t="shared" si="13"/>
        <v>8.479275813297837</v>
      </c>
      <c r="P24" s="16">
        <f t="shared" si="13"/>
        <v>10.707231168389884</v>
      </c>
      <c r="Q24" s="16">
        <f t="shared" si="13"/>
        <v>9.919694790595422</v>
      </c>
      <c r="R24" s="16">
        <f t="shared" si="13"/>
        <v>9.485979222391267</v>
      </c>
      <c r="S24" s="16">
        <f t="shared" si="13"/>
        <v>1.2729709246884946</v>
      </c>
      <c r="T24" s="16">
        <f t="shared" si="13"/>
        <v>18.43043566572607</v>
      </c>
      <c r="U24" s="16">
        <f t="shared" si="13"/>
        <v>12.847025439519774</v>
      </c>
      <c r="V24" s="16">
        <f t="shared" si="13"/>
        <v>10.246697388956708</v>
      </c>
      <c r="W24" s="16">
        <f t="shared" si="13"/>
        <v>9.936228104392539</v>
      </c>
      <c r="X24" s="16">
        <f t="shared" si="13"/>
        <v>8.849275248588222</v>
      </c>
      <c r="Y24" s="16">
        <f t="shared" si="13"/>
        <v>13.39688853511757</v>
      </c>
      <c r="Z24" s="16">
        <f t="shared" si="13"/>
        <v>13.812990822283172</v>
      </c>
      <c r="AA24" s="16">
        <f t="shared" si="13"/>
        <v>14.638028192818135</v>
      </c>
      <c r="AB24" s="16">
        <f t="shared" si="13"/>
        <v>0</v>
      </c>
      <c r="AC24" s="16">
        <f t="shared" si="13"/>
        <v>2.807644170110958</v>
      </c>
      <c r="AD24" s="16">
        <f t="shared" si="13"/>
        <v>15.942769026442079</v>
      </c>
      <c r="AE24" s="16">
        <f t="shared" si="13"/>
        <v>13.593434024663427</v>
      </c>
    </row>
    <row r="25" spans="1:31" ht="12.75">
      <c r="A25" s="70" t="s">
        <v>131</v>
      </c>
      <c r="B25" s="16">
        <f>IF(+B142=0,0,+B190*100/B142)</f>
        <v>22.034884771643735</v>
      </c>
      <c r="C25" s="16">
        <f aca="true" t="shared" si="14" ref="C25:AE25">IF(+C142=0,0,+C190*100/C142)</f>
        <v>17.461581995787093</v>
      </c>
      <c r="D25" s="16">
        <f t="shared" si="14"/>
        <v>29.41570241177855</v>
      </c>
      <c r="E25" s="16">
        <f t="shared" si="14"/>
        <v>31.849865341110206</v>
      </c>
      <c r="F25" s="16">
        <f t="shared" si="14"/>
        <v>16.757862519131574</v>
      </c>
      <c r="G25" s="16">
        <f t="shared" si="14"/>
        <v>15.201529370551771</v>
      </c>
      <c r="H25" s="16">
        <f t="shared" si="14"/>
        <v>7.692094262289682</v>
      </c>
      <c r="I25" s="16">
        <f t="shared" si="14"/>
        <v>16.738730374217948</v>
      </c>
      <c r="J25" s="16">
        <f t="shared" si="14"/>
        <v>23.015724355338005</v>
      </c>
      <c r="K25" s="16">
        <f t="shared" si="14"/>
        <v>24.318313201238926</v>
      </c>
      <c r="L25" s="16">
        <f t="shared" si="14"/>
        <v>17.318083378137732</v>
      </c>
      <c r="M25" s="16">
        <f t="shared" si="14"/>
        <v>10.023315375560042</v>
      </c>
      <c r="N25" s="16">
        <f t="shared" si="14"/>
        <v>2088.914362084918</v>
      </c>
      <c r="O25" s="16">
        <f t="shared" si="14"/>
        <v>14.363918299560757</v>
      </c>
      <c r="P25" s="16">
        <f t="shared" si="14"/>
        <v>12.91986137649987</v>
      </c>
      <c r="Q25" s="16">
        <f t="shared" si="14"/>
        <v>11.95127311256533</v>
      </c>
      <c r="R25" s="16">
        <f t="shared" si="14"/>
        <v>15.777769212359832</v>
      </c>
      <c r="S25" s="16">
        <f t="shared" si="14"/>
        <v>14.743132292512074</v>
      </c>
      <c r="T25" s="16">
        <f t="shared" si="14"/>
        <v>30.814702195850323</v>
      </c>
      <c r="U25" s="16">
        <f t="shared" si="14"/>
        <v>18.51812449573765</v>
      </c>
      <c r="V25" s="16">
        <f t="shared" si="14"/>
        <v>12.893081086782635</v>
      </c>
      <c r="W25" s="16">
        <f t="shared" si="14"/>
        <v>14.545184723770298</v>
      </c>
      <c r="X25" s="16">
        <f t="shared" si="14"/>
        <v>12.56859972461719</v>
      </c>
      <c r="Y25" s="16">
        <f t="shared" si="14"/>
        <v>18.715856313040728</v>
      </c>
      <c r="Z25" s="16">
        <f t="shared" si="14"/>
        <v>18.80750231763463</v>
      </c>
      <c r="AA25" s="16">
        <f t="shared" si="14"/>
        <v>1009.2374633899</v>
      </c>
      <c r="AB25" s="16">
        <f t="shared" si="14"/>
        <v>0</v>
      </c>
      <c r="AC25" s="16">
        <f t="shared" si="14"/>
        <v>6.913399009708243</v>
      </c>
      <c r="AD25" s="16">
        <f t="shared" si="14"/>
        <v>28.125770704130506</v>
      </c>
      <c r="AE25" s="16">
        <f t="shared" si="14"/>
        <v>1205.2066666666667</v>
      </c>
    </row>
    <row r="26" spans="1:31" ht="12.75">
      <c r="A26" s="67" t="s">
        <v>132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2.75">
      <c r="A27" s="69" t="s">
        <v>133</v>
      </c>
      <c r="B27" s="14">
        <f>IF(B167=0,0,(B6-B167)*100/B167)</f>
        <v>11.995165637693992</v>
      </c>
      <c r="C27" s="14">
        <f aca="true" t="shared" si="15" ref="C27:AE27">IF(C167=0,0,(C6-C167)*100/C167)</f>
        <v>9.515413963975982</v>
      </c>
      <c r="D27" s="14">
        <f t="shared" si="15"/>
        <v>18.17939765529533</v>
      </c>
      <c r="E27" s="14">
        <f t="shared" si="15"/>
        <v>11.51792628884929</v>
      </c>
      <c r="F27" s="14">
        <f t="shared" si="15"/>
        <v>11.744929177079063</v>
      </c>
      <c r="G27" s="14">
        <f t="shared" si="15"/>
        <v>13.879803375300595</v>
      </c>
      <c r="H27" s="14">
        <f t="shared" si="15"/>
        <v>16.829213844293413</v>
      </c>
      <c r="I27" s="14">
        <f t="shared" si="15"/>
        <v>14.766061813221645</v>
      </c>
      <c r="J27" s="14">
        <f t="shared" si="15"/>
        <v>22.33717821477609</v>
      </c>
      <c r="K27" s="14">
        <f t="shared" si="15"/>
        <v>13.647334056427209</v>
      </c>
      <c r="L27" s="14">
        <f t="shared" si="15"/>
        <v>9.679657363826394</v>
      </c>
      <c r="M27" s="14">
        <f t="shared" si="15"/>
        <v>12.481528732684515</v>
      </c>
      <c r="N27" s="14">
        <f t="shared" si="15"/>
        <v>0.4186161475128039</v>
      </c>
      <c r="O27" s="14">
        <f t="shared" si="15"/>
        <v>20.920805713180062</v>
      </c>
      <c r="P27" s="14">
        <f t="shared" si="15"/>
        <v>10.917904453443356</v>
      </c>
      <c r="Q27" s="14">
        <f t="shared" si="15"/>
        <v>4.466964775839791</v>
      </c>
      <c r="R27" s="14">
        <f t="shared" si="15"/>
        <v>9.937063896996872</v>
      </c>
      <c r="S27" s="14">
        <f t="shared" si="15"/>
        <v>25.37930627054394</v>
      </c>
      <c r="T27" s="14">
        <f t="shared" si="15"/>
        <v>9.808018868213772</v>
      </c>
      <c r="U27" s="14">
        <f t="shared" si="15"/>
        <v>24.06199288323033</v>
      </c>
      <c r="V27" s="14">
        <f t="shared" si="15"/>
        <v>3.272749213196656</v>
      </c>
      <c r="W27" s="14">
        <f t="shared" si="15"/>
        <v>18.132110101089484</v>
      </c>
      <c r="X27" s="14">
        <f t="shared" si="15"/>
        <v>9.705688810710992</v>
      </c>
      <c r="Y27" s="14">
        <f t="shared" si="15"/>
        <v>15.933683029210712</v>
      </c>
      <c r="Z27" s="14">
        <f t="shared" si="15"/>
        <v>17.58412834775344</v>
      </c>
      <c r="AA27" s="14">
        <f t="shared" si="15"/>
        <v>13.145390543726679</v>
      </c>
      <c r="AB27" s="14">
        <f t="shared" si="15"/>
        <v>52.17260748224821</v>
      </c>
      <c r="AC27" s="14">
        <f t="shared" si="15"/>
        <v>2.699003795600901</v>
      </c>
      <c r="AD27" s="14">
        <f t="shared" si="15"/>
        <v>9.39190571241803</v>
      </c>
      <c r="AE27" s="14">
        <f t="shared" si="15"/>
        <v>39.56789603796459</v>
      </c>
    </row>
    <row r="28" spans="1:31" ht="12.75">
      <c r="A28" s="70" t="s">
        <v>134</v>
      </c>
      <c r="B28" s="16">
        <f>IF(B169=0,0,(B168-B169)*100/B169)</f>
        <v>10.126404314023194</v>
      </c>
      <c r="C28" s="16">
        <f aca="true" t="shared" si="16" ref="C28:AE28">IF(C169=0,0,(C168-C169)*100/C169)</f>
        <v>13.143917090765198</v>
      </c>
      <c r="D28" s="16">
        <f t="shared" si="16"/>
        <v>-2.9378258000659847</v>
      </c>
      <c r="E28" s="16">
        <f t="shared" si="16"/>
        <v>9.417725991823817</v>
      </c>
      <c r="F28" s="16">
        <f t="shared" si="16"/>
        <v>12.277378252088832</v>
      </c>
      <c r="G28" s="16">
        <f t="shared" si="16"/>
        <v>11.482556385825333</v>
      </c>
      <c r="H28" s="16">
        <f t="shared" si="16"/>
        <v>80.6538299471561</v>
      </c>
      <c r="I28" s="16">
        <f t="shared" si="16"/>
        <v>8.537625629767183</v>
      </c>
      <c r="J28" s="16">
        <f t="shared" si="16"/>
        <v>1.49310816284218</v>
      </c>
      <c r="K28" s="16">
        <f t="shared" si="16"/>
        <v>8.007052998727389</v>
      </c>
      <c r="L28" s="16">
        <f t="shared" si="16"/>
        <v>4.662804338396029</v>
      </c>
      <c r="M28" s="16">
        <f t="shared" si="16"/>
        <v>7.5031746356023685</v>
      </c>
      <c r="N28" s="16">
        <f t="shared" si="16"/>
        <v>6.378367078858547</v>
      </c>
      <c r="O28" s="16">
        <f t="shared" si="16"/>
        <v>9.86811705479331</v>
      </c>
      <c r="P28" s="16">
        <f t="shared" si="16"/>
        <v>4.115803373177645</v>
      </c>
      <c r="Q28" s="16">
        <f t="shared" si="16"/>
        <v>14.881236342474168</v>
      </c>
      <c r="R28" s="16">
        <f t="shared" si="16"/>
        <v>5.320245588840314</v>
      </c>
      <c r="S28" s="16">
        <f t="shared" si="16"/>
        <v>10.701944052243388</v>
      </c>
      <c r="T28" s="16">
        <f t="shared" si="16"/>
        <v>16.341578553376788</v>
      </c>
      <c r="U28" s="16">
        <f t="shared" si="16"/>
        <v>17.927772176376497</v>
      </c>
      <c r="V28" s="16">
        <f t="shared" si="16"/>
        <v>7.435033908610944</v>
      </c>
      <c r="W28" s="16">
        <f t="shared" si="16"/>
        <v>12.526778677510608</v>
      </c>
      <c r="X28" s="16">
        <f t="shared" si="16"/>
        <v>8.142410449873926</v>
      </c>
      <c r="Y28" s="16">
        <f t="shared" si="16"/>
        <v>19.73761787119574</v>
      </c>
      <c r="Z28" s="16">
        <f t="shared" si="16"/>
        <v>7.756854001185244</v>
      </c>
      <c r="AA28" s="16">
        <f t="shared" si="16"/>
        <v>-34.59681884466718</v>
      </c>
      <c r="AB28" s="16">
        <f t="shared" si="16"/>
        <v>23.980564922586026</v>
      </c>
      <c r="AC28" s="16">
        <f t="shared" si="16"/>
        <v>8.48677061913501</v>
      </c>
      <c r="AD28" s="16">
        <f t="shared" si="16"/>
        <v>9.738091081537227</v>
      </c>
      <c r="AE28" s="16">
        <f t="shared" si="16"/>
        <v>11.218131063463135</v>
      </c>
    </row>
    <row r="29" spans="1:31" ht="12.75">
      <c r="A29" s="70" t="s">
        <v>135</v>
      </c>
      <c r="B29" s="16">
        <f>IF(B168=0,0,B170*100/B168)</f>
        <v>4.184503222861408</v>
      </c>
      <c r="C29" s="16">
        <f aca="true" t="shared" si="17" ref="C29:AE29">IF(C168=0,0,C170*100/C168)</f>
        <v>2.780870658755959</v>
      </c>
      <c r="D29" s="16">
        <f t="shared" si="17"/>
        <v>3.4763531275798885</v>
      </c>
      <c r="E29" s="16">
        <f t="shared" si="17"/>
        <v>3.3639352481913902</v>
      </c>
      <c r="F29" s="16">
        <f t="shared" si="17"/>
        <v>4.240949184505785</v>
      </c>
      <c r="G29" s="16">
        <f t="shared" si="17"/>
        <v>2.8627361386078656</v>
      </c>
      <c r="H29" s="16">
        <f t="shared" si="17"/>
        <v>2.3720450810505946</v>
      </c>
      <c r="I29" s="16">
        <f t="shared" si="17"/>
        <v>3.3473399745271744</v>
      </c>
      <c r="J29" s="16">
        <f t="shared" si="17"/>
        <v>4.691565124546427</v>
      </c>
      <c r="K29" s="16">
        <f t="shared" si="17"/>
        <v>3.612549345962671</v>
      </c>
      <c r="L29" s="16">
        <f t="shared" si="17"/>
        <v>4.309399748731103</v>
      </c>
      <c r="M29" s="16">
        <f t="shared" si="17"/>
        <v>3.8629354063279795</v>
      </c>
      <c r="N29" s="16">
        <f t="shared" si="17"/>
        <v>2.0275318091923613</v>
      </c>
      <c r="O29" s="16">
        <f t="shared" si="17"/>
        <v>3.006335366008913</v>
      </c>
      <c r="P29" s="16">
        <f t="shared" si="17"/>
        <v>5.159825697183043</v>
      </c>
      <c r="Q29" s="16">
        <f t="shared" si="17"/>
        <v>2.685910449212083</v>
      </c>
      <c r="R29" s="16">
        <f t="shared" si="17"/>
        <v>3.343224945583156</v>
      </c>
      <c r="S29" s="16">
        <f t="shared" si="17"/>
        <v>1.9538309239173894</v>
      </c>
      <c r="T29" s="16">
        <f t="shared" si="17"/>
        <v>2.4153790086839293</v>
      </c>
      <c r="U29" s="16">
        <f t="shared" si="17"/>
        <v>2.8865285847164595</v>
      </c>
      <c r="V29" s="16">
        <f t="shared" si="17"/>
        <v>3.655901082255196</v>
      </c>
      <c r="W29" s="16">
        <f t="shared" si="17"/>
        <v>4.496271278467661</v>
      </c>
      <c r="X29" s="16">
        <f t="shared" si="17"/>
        <v>2.682114079863779</v>
      </c>
      <c r="Y29" s="16">
        <f t="shared" si="17"/>
        <v>1.8160377976309061</v>
      </c>
      <c r="Z29" s="16">
        <f t="shared" si="17"/>
        <v>5.9351177348751225</v>
      </c>
      <c r="AA29" s="16">
        <f t="shared" si="17"/>
        <v>1.1280338165169768</v>
      </c>
      <c r="AB29" s="16">
        <f t="shared" si="17"/>
        <v>1.814427683182911</v>
      </c>
      <c r="AC29" s="16">
        <f t="shared" si="17"/>
        <v>4.912835421206506</v>
      </c>
      <c r="AD29" s="16">
        <f t="shared" si="17"/>
        <v>2.373744960391527</v>
      </c>
      <c r="AE29" s="16">
        <f t="shared" si="17"/>
        <v>0.02268395123630309</v>
      </c>
    </row>
    <row r="30" spans="1:31" ht="12.75">
      <c r="A30" s="70" t="s">
        <v>136</v>
      </c>
      <c r="B30" s="16">
        <f>IF(B172=0,0,(B171-B172)*100/B172)</f>
        <v>13.76847401284758</v>
      </c>
      <c r="C30" s="16">
        <f aca="true" t="shared" si="18" ref="C30:AE30">IF(C172=0,0,(C171-C172)*100/C172)</f>
        <v>17.81207948689712</v>
      </c>
      <c r="D30" s="16">
        <f t="shared" si="18"/>
        <v>10.145512962962963</v>
      </c>
      <c r="E30" s="16">
        <f t="shared" si="18"/>
        <v>18.581955427749822</v>
      </c>
      <c r="F30" s="16">
        <f t="shared" si="18"/>
        <v>14.23991089579999</v>
      </c>
      <c r="G30" s="16">
        <f t="shared" si="18"/>
        <v>14.564042765502494</v>
      </c>
      <c r="H30" s="16">
        <f t="shared" si="18"/>
        <v>0</v>
      </c>
      <c r="I30" s="16">
        <f t="shared" si="18"/>
        <v>10.59733340535055</v>
      </c>
      <c r="J30" s="16">
        <f t="shared" si="18"/>
        <v>14.240000298363615</v>
      </c>
      <c r="K30" s="16">
        <f t="shared" si="18"/>
        <v>11.662688773429668</v>
      </c>
      <c r="L30" s="16">
        <f t="shared" si="18"/>
        <v>14.239998704769686</v>
      </c>
      <c r="M30" s="16">
        <f t="shared" si="18"/>
        <v>14.29000096228995</v>
      </c>
      <c r="N30" s="16">
        <f t="shared" si="18"/>
        <v>0</v>
      </c>
      <c r="O30" s="16">
        <f t="shared" si="18"/>
        <v>15.611875390733184</v>
      </c>
      <c r="P30" s="16">
        <f t="shared" si="18"/>
        <v>11.27543893145629</v>
      </c>
      <c r="Q30" s="16">
        <f t="shared" si="18"/>
        <v>22.23219994187736</v>
      </c>
      <c r="R30" s="16">
        <f t="shared" si="18"/>
        <v>11.644148312665802</v>
      </c>
      <c r="S30" s="16">
        <f t="shared" si="18"/>
        <v>0</v>
      </c>
      <c r="T30" s="16">
        <f t="shared" si="18"/>
        <v>2.194194280857025</v>
      </c>
      <c r="U30" s="16">
        <f t="shared" si="18"/>
        <v>14.240000941902734</v>
      </c>
      <c r="V30" s="16">
        <f t="shared" si="18"/>
        <v>14.240000015186114</v>
      </c>
      <c r="W30" s="16">
        <f t="shared" si="18"/>
        <v>12.111414003953808</v>
      </c>
      <c r="X30" s="16">
        <f t="shared" si="18"/>
        <v>14.540000083487437</v>
      </c>
      <c r="Y30" s="16">
        <f t="shared" si="18"/>
        <v>14.239998804352425</v>
      </c>
      <c r="Z30" s="16">
        <f t="shared" si="18"/>
        <v>-3.4766970765688305</v>
      </c>
      <c r="AA30" s="16">
        <f t="shared" si="18"/>
        <v>0</v>
      </c>
      <c r="AB30" s="16">
        <f t="shared" si="18"/>
        <v>0</v>
      </c>
      <c r="AC30" s="16">
        <f t="shared" si="18"/>
        <v>6.090133982947624</v>
      </c>
      <c r="AD30" s="16">
        <f t="shared" si="18"/>
        <v>6.338320864505403</v>
      </c>
      <c r="AE30" s="16">
        <f t="shared" si="18"/>
        <v>0</v>
      </c>
    </row>
    <row r="31" spans="1:31" ht="12.75">
      <c r="A31" s="70" t="s">
        <v>137</v>
      </c>
      <c r="B31" s="16">
        <f>IF(B174=0,0,(B173-B174)*100/B174)</f>
        <v>-0.5313664543228408</v>
      </c>
      <c r="C31" s="16">
        <f aca="true" t="shared" si="19" ref="C31:AE31">IF(C174=0,0,(C173-C174)*100/C174)</f>
        <v>43.38766335082134</v>
      </c>
      <c r="D31" s="16">
        <f t="shared" si="19"/>
        <v>21.3849</v>
      </c>
      <c r="E31" s="16">
        <f t="shared" si="19"/>
        <v>17.2330547818013</v>
      </c>
      <c r="F31" s="16">
        <f t="shared" si="19"/>
        <v>1.937449879711307</v>
      </c>
      <c r="G31" s="16">
        <f t="shared" si="19"/>
        <v>25.232284476772183</v>
      </c>
      <c r="H31" s="16">
        <f t="shared" si="19"/>
        <v>5.1020408163265305</v>
      </c>
      <c r="I31" s="16">
        <f t="shared" si="19"/>
        <v>0</v>
      </c>
      <c r="J31" s="16">
        <f t="shared" si="19"/>
        <v>20.31131699921017</v>
      </c>
      <c r="K31" s="16">
        <f t="shared" si="19"/>
        <v>6.000002441091876</v>
      </c>
      <c r="L31" s="16">
        <f t="shared" si="19"/>
        <v>6.2</v>
      </c>
      <c r="M31" s="16">
        <f t="shared" si="19"/>
        <v>4.80045943876402</v>
      </c>
      <c r="N31" s="16">
        <f t="shared" si="19"/>
        <v>0</v>
      </c>
      <c r="O31" s="16">
        <f t="shared" si="19"/>
        <v>6.86081252066015</v>
      </c>
      <c r="P31" s="16">
        <f t="shared" si="19"/>
        <v>0</v>
      </c>
      <c r="Q31" s="16">
        <f t="shared" si="19"/>
        <v>44.44444444444444</v>
      </c>
      <c r="R31" s="16">
        <f t="shared" si="19"/>
        <v>0</v>
      </c>
      <c r="S31" s="16">
        <f t="shared" si="19"/>
        <v>0</v>
      </c>
      <c r="T31" s="16">
        <f t="shared" si="19"/>
        <v>7.001960303847096</v>
      </c>
      <c r="U31" s="16">
        <f t="shared" si="19"/>
        <v>20.092635945263176</v>
      </c>
      <c r="V31" s="16">
        <f t="shared" si="19"/>
        <v>-18.46153846153846</v>
      </c>
      <c r="W31" s="16">
        <f t="shared" si="19"/>
        <v>0</v>
      </c>
      <c r="X31" s="16">
        <f t="shared" si="19"/>
        <v>42.35066821776172</v>
      </c>
      <c r="Y31" s="16">
        <f t="shared" si="19"/>
        <v>5.502801533470953</v>
      </c>
      <c r="Z31" s="16">
        <f t="shared" si="19"/>
        <v>0</v>
      </c>
      <c r="AA31" s="16">
        <f t="shared" si="19"/>
        <v>0</v>
      </c>
      <c r="AB31" s="16">
        <f t="shared" si="19"/>
        <v>0</v>
      </c>
      <c r="AC31" s="16">
        <f t="shared" si="19"/>
        <v>0</v>
      </c>
      <c r="AD31" s="16">
        <f t="shared" si="19"/>
        <v>6.29979035639413</v>
      </c>
      <c r="AE31" s="16">
        <f t="shared" si="19"/>
        <v>0</v>
      </c>
    </row>
    <row r="32" spans="1:31" ht="25.5">
      <c r="A32" s="70" t="s">
        <v>138</v>
      </c>
      <c r="B32" s="16">
        <f>IF((B6-B151-B176)=0,0,B168*100/(B6-B151-B176))</f>
        <v>34.357165155180496</v>
      </c>
      <c r="C32" s="16">
        <f aca="true" t="shared" si="20" ref="C32:AE32">IF((C6-C151-C176)=0,0,C168*100/(C6-C151-C176))</f>
        <v>40.34891404731779</v>
      </c>
      <c r="D32" s="16">
        <f t="shared" si="20"/>
        <v>32.77622145485822</v>
      </c>
      <c r="E32" s="16">
        <f t="shared" si="20"/>
        <v>41.328833713143425</v>
      </c>
      <c r="F32" s="16">
        <f t="shared" si="20"/>
        <v>34.53001954359901</v>
      </c>
      <c r="G32" s="16">
        <f t="shared" si="20"/>
        <v>34.68096740931886</v>
      </c>
      <c r="H32" s="16">
        <f t="shared" si="20"/>
        <v>48.55427826945691</v>
      </c>
      <c r="I32" s="16">
        <f t="shared" si="20"/>
        <v>32.01616710185771</v>
      </c>
      <c r="J32" s="16">
        <f t="shared" si="20"/>
        <v>27.007771756799624</v>
      </c>
      <c r="K32" s="16">
        <f t="shared" si="20"/>
        <v>31.766271109068395</v>
      </c>
      <c r="L32" s="16">
        <f t="shared" si="20"/>
        <v>34.8611897575903</v>
      </c>
      <c r="M32" s="16">
        <f t="shared" si="20"/>
        <v>31.016272004782067</v>
      </c>
      <c r="N32" s="16">
        <f t="shared" si="20"/>
        <v>51.349357016914084</v>
      </c>
      <c r="O32" s="16">
        <f t="shared" si="20"/>
        <v>39.36458686382678</v>
      </c>
      <c r="P32" s="16">
        <f t="shared" si="20"/>
        <v>35.11581504141107</v>
      </c>
      <c r="Q32" s="16">
        <f t="shared" si="20"/>
        <v>40.51940281946651</v>
      </c>
      <c r="R32" s="16">
        <f t="shared" si="20"/>
        <v>36.20015471779412</v>
      </c>
      <c r="S32" s="16">
        <f t="shared" si="20"/>
        <v>48.5061741532172</v>
      </c>
      <c r="T32" s="16">
        <f t="shared" si="20"/>
        <v>40.9801633302529</v>
      </c>
      <c r="U32" s="16">
        <f t="shared" si="20"/>
        <v>38.647037228863894</v>
      </c>
      <c r="V32" s="16">
        <f t="shared" si="20"/>
        <v>34.44682822933526</v>
      </c>
      <c r="W32" s="16">
        <f t="shared" si="20"/>
        <v>28.02356252466448</v>
      </c>
      <c r="X32" s="16">
        <f t="shared" si="20"/>
        <v>32.582662411351855</v>
      </c>
      <c r="Y32" s="16">
        <f t="shared" si="20"/>
        <v>36.51880585998668</v>
      </c>
      <c r="Z32" s="16">
        <f t="shared" si="20"/>
        <v>35.08025646765278</v>
      </c>
      <c r="AA32" s="16">
        <f t="shared" si="20"/>
        <v>29.93042646003746</v>
      </c>
      <c r="AB32" s="16">
        <f t="shared" si="20"/>
        <v>36.89827684444982</v>
      </c>
      <c r="AC32" s="16">
        <f t="shared" si="20"/>
        <v>33.0330824150703</v>
      </c>
      <c r="AD32" s="16">
        <f t="shared" si="20"/>
        <v>33.214958796342295</v>
      </c>
      <c r="AE32" s="16">
        <f t="shared" si="20"/>
        <v>18.522556745051595</v>
      </c>
    </row>
    <row r="33" spans="1:31" ht="25.5">
      <c r="A33" s="70" t="s">
        <v>139</v>
      </c>
      <c r="B33" s="16">
        <f>IF((B6-B151-B176)=0,0,B177*100/(B6-B151-B176))</f>
        <v>17.231552722668397</v>
      </c>
      <c r="C33" s="16">
        <f aca="true" t="shared" si="21" ref="C33:AE33">IF((C6-C151-C176)=0,0,C177*100/(C6-C151-C176))</f>
        <v>0.052461566291131176</v>
      </c>
      <c r="D33" s="16">
        <f t="shared" si="21"/>
        <v>0</v>
      </c>
      <c r="E33" s="16">
        <f t="shared" si="21"/>
        <v>0</v>
      </c>
      <c r="F33" s="16">
        <f t="shared" si="21"/>
        <v>0</v>
      </c>
      <c r="G33" s="16">
        <f t="shared" si="21"/>
        <v>0.8100768230969406</v>
      </c>
      <c r="H33" s="16">
        <f t="shared" si="21"/>
        <v>0</v>
      </c>
      <c r="I33" s="16">
        <f t="shared" si="21"/>
        <v>2.9449468289638694</v>
      </c>
      <c r="J33" s="16">
        <f t="shared" si="21"/>
        <v>1.4381577370962169</v>
      </c>
      <c r="K33" s="16">
        <f t="shared" si="21"/>
        <v>1.3875799176669334</v>
      </c>
      <c r="L33" s="16">
        <f t="shared" si="21"/>
        <v>1.0697971505906518</v>
      </c>
      <c r="M33" s="16">
        <f t="shared" si="21"/>
        <v>0.3863269363340569</v>
      </c>
      <c r="N33" s="16">
        <f t="shared" si="21"/>
        <v>0</v>
      </c>
      <c r="O33" s="16">
        <f t="shared" si="21"/>
        <v>6.295125021455204</v>
      </c>
      <c r="P33" s="16">
        <f t="shared" si="21"/>
        <v>15.092152067918523</v>
      </c>
      <c r="Q33" s="16">
        <f t="shared" si="21"/>
        <v>3.7567760475600838</v>
      </c>
      <c r="R33" s="16">
        <f t="shared" si="21"/>
        <v>0</v>
      </c>
      <c r="S33" s="16">
        <f t="shared" si="21"/>
        <v>2.9191090659248276</v>
      </c>
      <c r="T33" s="16">
        <f t="shared" si="21"/>
        <v>0</v>
      </c>
      <c r="U33" s="16">
        <f t="shared" si="21"/>
        <v>2.737705185196037</v>
      </c>
      <c r="V33" s="16">
        <f t="shared" si="21"/>
        <v>5.898318301126604</v>
      </c>
      <c r="W33" s="16">
        <f t="shared" si="21"/>
        <v>16.11510722369938</v>
      </c>
      <c r="X33" s="16">
        <f t="shared" si="21"/>
        <v>7.867756842000265</v>
      </c>
      <c r="Y33" s="16">
        <f t="shared" si="21"/>
        <v>4.825532846865487</v>
      </c>
      <c r="Z33" s="16">
        <f t="shared" si="21"/>
        <v>4.952368664423515</v>
      </c>
      <c r="AA33" s="16">
        <f t="shared" si="21"/>
        <v>2.129465301520594</v>
      </c>
      <c r="AB33" s="16">
        <f t="shared" si="21"/>
        <v>6.422337137627985</v>
      </c>
      <c r="AC33" s="16">
        <f t="shared" si="21"/>
        <v>2.9953376827089335</v>
      </c>
      <c r="AD33" s="16">
        <f t="shared" si="21"/>
        <v>1.9354771712329057</v>
      </c>
      <c r="AE33" s="16">
        <f t="shared" si="21"/>
        <v>0</v>
      </c>
    </row>
    <row r="34" spans="1:31" ht="12.75">
      <c r="A34" s="70" t="s">
        <v>140</v>
      </c>
      <c r="B34" s="16">
        <f>IF(B142=0,0,B151*100/B142)</f>
        <v>7.52627685643945</v>
      </c>
      <c r="C34" s="16">
        <f aca="true" t="shared" si="22" ref="C34:AE34">IF(C142=0,0,C151*100/C142)</f>
        <v>3.602691075145934</v>
      </c>
      <c r="D34" s="16">
        <f t="shared" si="22"/>
        <v>5.216012485464766</v>
      </c>
      <c r="E34" s="16">
        <f t="shared" si="22"/>
        <v>1.9597500731005402</v>
      </c>
      <c r="F34" s="16">
        <f t="shared" si="22"/>
        <v>3.2625020424211812</v>
      </c>
      <c r="G34" s="16">
        <f t="shared" si="22"/>
        <v>9.15648025810067</v>
      </c>
      <c r="H34" s="16">
        <f t="shared" si="22"/>
        <v>0.6587346234870513</v>
      </c>
      <c r="I34" s="16">
        <f t="shared" si="22"/>
        <v>6.174358784875571</v>
      </c>
      <c r="J34" s="16">
        <f t="shared" si="22"/>
        <v>6.374540481057338</v>
      </c>
      <c r="K34" s="16">
        <f t="shared" si="22"/>
        <v>2.1689889861430873</v>
      </c>
      <c r="L34" s="16">
        <f t="shared" si="22"/>
        <v>8.411419455383827</v>
      </c>
      <c r="M34" s="16">
        <f t="shared" si="22"/>
        <v>4.086205692314563</v>
      </c>
      <c r="N34" s="16">
        <f t="shared" si="22"/>
        <v>43.1102429663137</v>
      </c>
      <c r="O34" s="16">
        <f t="shared" si="22"/>
        <v>12.583027668224775</v>
      </c>
      <c r="P34" s="16">
        <f t="shared" si="22"/>
        <v>3.0706042249363956</v>
      </c>
      <c r="Q34" s="16">
        <f t="shared" si="22"/>
        <v>2.5747727172910535</v>
      </c>
      <c r="R34" s="16">
        <f t="shared" si="22"/>
        <v>9.771351676244718</v>
      </c>
      <c r="S34" s="16">
        <f t="shared" si="22"/>
        <v>0</v>
      </c>
      <c r="T34" s="16">
        <f t="shared" si="22"/>
        <v>2.2540830563309697</v>
      </c>
      <c r="U34" s="16">
        <f t="shared" si="22"/>
        <v>12.674384870435807</v>
      </c>
      <c r="V34" s="16">
        <f t="shared" si="22"/>
        <v>7.036536132039159</v>
      </c>
      <c r="W34" s="16">
        <f t="shared" si="22"/>
        <v>6.620801252319535</v>
      </c>
      <c r="X34" s="16">
        <f t="shared" si="22"/>
        <v>1.4930370412364424</v>
      </c>
      <c r="Y34" s="16">
        <f t="shared" si="22"/>
        <v>9.752840821571402</v>
      </c>
      <c r="Z34" s="16">
        <f t="shared" si="22"/>
        <v>15.893719616667282</v>
      </c>
      <c r="AA34" s="16">
        <f t="shared" si="22"/>
        <v>73.69924517233095</v>
      </c>
      <c r="AB34" s="16">
        <f t="shared" si="22"/>
        <v>99.85538617418136</v>
      </c>
      <c r="AC34" s="16">
        <f t="shared" si="22"/>
        <v>40.06108697678618</v>
      </c>
      <c r="AD34" s="16">
        <f t="shared" si="22"/>
        <v>5.456376769981327</v>
      </c>
      <c r="AE34" s="16">
        <f t="shared" si="22"/>
        <v>0</v>
      </c>
    </row>
    <row r="35" spans="1:31" ht="12.75">
      <c r="A35" s="70" t="s">
        <v>141</v>
      </c>
      <c r="B35" s="16">
        <f>IF(B171=0,0,B178*100/B171)</f>
        <v>10.318560978177894</v>
      </c>
      <c r="C35" s="16">
        <f aca="true" t="shared" si="23" ref="C35:AE35">IF(C171=0,0,C178*100/C171)</f>
        <v>0</v>
      </c>
      <c r="D35" s="16">
        <f t="shared" si="23"/>
        <v>5.909690811869961</v>
      </c>
      <c r="E35" s="16">
        <f t="shared" si="23"/>
        <v>0</v>
      </c>
      <c r="F35" s="16">
        <f t="shared" si="23"/>
        <v>13.907491634680461</v>
      </c>
      <c r="G35" s="16">
        <f t="shared" si="23"/>
        <v>0</v>
      </c>
      <c r="H35" s="16">
        <f t="shared" si="23"/>
        <v>0</v>
      </c>
      <c r="I35" s="16">
        <f t="shared" si="23"/>
        <v>7.0880135501176005</v>
      </c>
      <c r="J35" s="16">
        <f t="shared" si="23"/>
        <v>4.921252520837017</v>
      </c>
      <c r="K35" s="16">
        <f t="shared" si="23"/>
        <v>0</v>
      </c>
      <c r="L35" s="16">
        <f t="shared" si="23"/>
        <v>7.8457209575738105</v>
      </c>
      <c r="M35" s="16">
        <f t="shared" si="23"/>
        <v>0</v>
      </c>
      <c r="N35" s="16">
        <f t="shared" si="23"/>
        <v>0</v>
      </c>
      <c r="O35" s="16">
        <f t="shared" si="23"/>
        <v>4.749510748062274</v>
      </c>
      <c r="P35" s="16">
        <f t="shared" si="23"/>
        <v>4.2041199894326065</v>
      </c>
      <c r="Q35" s="16">
        <f t="shared" si="23"/>
        <v>4.195676858478561</v>
      </c>
      <c r="R35" s="16">
        <f t="shared" si="23"/>
        <v>8.735439092858249</v>
      </c>
      <c r="S35" s="16">
        <f t="shared" si="23"/>
        <v>0</v>
      </c>
      <c r="T35" s="16">
        <f t="shared" si="23"/>
        <v>0</v>
      </c>
      <c r="U35" s="16">
        <f t="shared" si="23"/>
        <v>8.668779233687108</v>
      </c>
      <c r="V35" s="16">
        <f t="shared" si="23"/>
        <v>0</v>
      </c>
      <c r="W35" s="16">
        <f t="shared" si="23"/>
        <v>0</v>
      </c>
      <c r="X35" s="16">
        <f t="shared" si="23"/>
        <v>0</v>
      </c>
      <c r="Y35" s="16">
        <f t="shared" si="23"/>
        <v>0</v>
      </c>
      <c r="Z35" s="16">
        <f t="shared" si="23"/>
        <v>0</v>
      </c>
      <c r="AA35" s="16">
        <f t="shared" si="23"/>
        <v>0</v>
      </c>
      <c r="AB35" s="16">
        <f t="shared" si="23"/>
        <v>7.972036548721408</v>
      </c>
      <c r="AC35" s="16">
        <f t="shared" si="23"/>
        <v>17.433002818077444</v>
      </c>
      <c r="AD35" s="16">
        <f t="shared" si="23"/>
        <v>0</v>
      </c>
      <c r="AE35" s="16">
        <f t="shared" si="23"/>
        <v>0</v>
      </c>
    </row>
    <row r="36" spans="1:31" ht="12.75">
      <c r="A36" s="70" t="s">
        <v>142</v>
      </c>
      <c r="B36" s="16">
        <f>IF(B173=0,0,B179*100/B173)</f>
        <v>50.75728307765414</v>
      </c>
      <c r="C36" s="16">
        <f aca="true" t="shared" si="24" ref="C36:AE36">IF(C173=0,0,C179*100/C173)</f>
        <v>0</v>
      </c>
      <c r="D36" s="16">
        <f t="shared" si="24"/>
        <v>0.08073491842889849</v>
      </c>
      <c r="E36" s="16">
        <f t="shared" si="24"/>
        <v>0</v>
      </c>
      <c r="F36" s="16">
        <f t="shared" si="24"/>
        <v>14.495421504767299</v>
      </c>
      <c r="G36" s="16">
        <f t="shared" si="24"/>
        <v>28.272698861039206</v>
      </c>
      <c r="H36" s="16">
        <f t="shared" si="24"/>
        <v>45.55292233009709</v>
      </c>
      <c r="I36" s="16">
        <f t="shared" si="24"/>
        <v>0</v>
      </c>
      <c r="J36" s="16">
        <f t="shared" si="24"/>
        <v>15.374486563056397</v>
      </c>
      <c r="K36" s="16">
        <f t="shared" si="24"/>
        <v>0</v>
      </c>
      <c r="L36" s="16">
        <f t="shared" si="24"/>
        <v>408.7149370601645</v>
      </c>
      <c r="M36" s="16">
        <f t="shared" si="24"/>
        <v>0</v>
      </c>
      <c r="N36" s="16">
        <f t="shared" si="24"/>
        <v>0</v>
      </c>
      <c r="O36" s="16">
        <f t="shared" si="24"/>
        <v>45.9091013215859</v>
      </c>
      <c r="P36" s="16">
        <f t="shared" si="24"/>
        <v>0.1309105885583165</v>
      </c>
      <c r="Q36" s="16">
        <f t="shared" si="24"/>
        <v>46.15384615384615</v>
      </c>
      <c r="R36" s="16">
        <f t="shared" si="24"/>
        <v>0</v>
      </c>
      <c r="S36" s="16">
        <f t="shared" si="24"/>
        <v>0</v>
      </c>
      <c r="T36" s="16">
        <f t="shared" si="24"/>
        <v>0</v>
      </c>
      <c r="U36" s="16">
        <f t="shared" si="24"/>
        <v>19.22037130812381</v>
      </c>
      <c r="V36" s="16">
        <f t="shared" si="24"/>
        <v>0</v>
      </c>
      <c r="W36" s="16">
        <f t="shared" si="24"/>
        <v>0</v>
      </c>
      <c r="X36" s="16">
        <f t="shared" si="24"/>
        <v>0</v>
      </c>
      <c r="Y36" s="16">
        <f t="shared" si="24"/>
        <v>0</v>
      </c>
      <c r="Z36" s="16">
        <f t="shared" si="24"/>
        <v>0</v>
      </c>
      <c r="AA36" s="16">
        <f t="shared" si="24"/>
        <v>0</v>
      </c>
      <c r="AB36" s="16">
        <f t="shared" si="24"/>
        <v>0</v>
      </c>
      <c r="AC36" s="16">
        <f t="shared" si="24"/>
        <v>0</v>
      </c>
      <c r="AD36" s="16">
        <f t="shared" si="24"/>
        <v>0</v>
      </c>
      <c r="AE36" s="16">
        <f t="shared" si="24"/>
        <v>0</v>
      </c>
    </row>
    <row r="37" spans="1:31" ht="12.75">
      <c r="A37" s="74" t="s">
        <v>143</v>
      </c>
      <c r="B37" s="75">
        <f>IF(+B5=0,0,+B168*100/B5)</f>
        <v>30.282220563775795</v>
      </c>
      <c r="C37" s="75">
        <f aca="true" t="shared" si="25" ref="C37:AE37">IF(+C5=0,0,+C168*100/C5)</f>
        <v>36.77630703230254</v>
      </c>
      <c r="D37" s="75">
        <f t="shared" si="25"/>
        <v>29.126770120832333</v>
      </c>
      <c r="E37" s="75">
        <f t="shared" si="25"/>
        <v>38.8192207317606</v>
      </c>
      <c r="F37" s="75">
        <f t="shared" si="25"/>
        <v>31.99637374352808</v>
      </c>
      <c r="G37" s="75">
        <f t="shared" si="25"/>
        <v>31.547181486922984</v>
      </c>
      <c r="H37" s="75">
        <f t="shared" si="25"/>
        <v>45.54354108438951</v>
      </c>
      <c r="I37" s="75">
        <f t="shared" si="25"/>
        <v>29.066643387528302</v>
      </c>
      <c r="J37" s="75">
        <f t="shared" si="25"/>
        <v>24.1245962561275</v>
      </c>
      <c r="K37" s="75">
        <f t="shared" si="25"/>
        <v>28.773792783564506</v>
      </c>
      <c r="L37" s="75">
        <f t="shared" si="25"/>
        <v>31.084257236158866</v>
      </c>
      <c r="M37" s="75">
        <f t="shared" si="25"/>
        <v>30.38710359788748</v>
      </c>
      <c r="N37" s="75">
        <f t="shared" si="25"/>
        <v>50.21875392864348</v>
      </c>
      <c r="O37" s="75">
        <f t="shared" si="25"/>
        <v>35.95072940790084</v>
      </c>
      <c r="P37" s="75">
        <f t="shared" si="25"/>
        <v>32.54260799696844</v>
      </c>
      <c r="Q37" s="75">
        <f t="shared" si="25"/>
        <v>40.71536936702624</v>
      </c>
      <c r="R37" s="75">
        <f t="shared" si="25"/>
        <v>34.660555264420324</v>
      </c>
      <c r="S37" s="75">
        <f t="shared" si="25"/>
        <v>48.51644752264087</v>
      </c>
      <c r="T37" s="75">
        <f t="shared" si="25"/>
        <v>37.79300031317242</v>
      </c>
      <c r="U37" s="75">
        <f t="shared" si="25"/>
        <v>33.79006681718364</v>
      </c>
      <c r="V37" s="75">
        <f t="shared" si="25"/>
        <v>30.154740811232493</v>
      </c>
      <c r="W37" s="75">
        <f t="shared" si="25"/>
        <v>25.12019772439975</v>
      </c>
      <c r="X37" s="75">
        <f t="shared" si="25"/>
        <v>30.801693937935635</v>
      </c>
      <c r="Y37" s="75">
        <f t="shared" si="25"/>
        <v>32.6750236068274</v>
      </c>
      <c r="Z37" s="75">
        <f t="shared" si="25"/>
        <v>28.011686090732606</v>
      </c>
      <c r="AA37" s="75">
        <f t="shared" si="25"/>
        <v>29.169623732569175</v>
      </c>
      <c r="AB37" s="75">
        <f t="shared" si="25"/>
        <v>25.150050310986625</v>
      </c>
      <c r="AC37" s="75">
        <f t="shared" si="25"/>
        <v>26.492988029544</v>
      </c>
      <c r="AD37" s="75">
        <f t="shared" si="25"/>
        <v>31.701629529040144</v>
      </c>
      <c r="AE37" s="75">
        <f t="shared" si="25"/>
        <v>18.364245710020683</v>
      </c>
    </row>
    <row r="38" spans="1:31" ht="25.5">
      <c r="A38" s="68" t="s">
        <v>144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20" customFormat="1" ht="12.75">
      <c r="A39" s="67" t="s">
        <v>145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0" customFormat="1" ht="12.75">
      <c r="A40" s="69" t="s">
        <v>146</v>
      </c>
      <c r="B40" s="21">
        <v>5780819331</v>
      </c>
      <c r="C40" s="21">
        <v>29770000</v>
      </c>
      <c r="D40" s="21">
        <v>70581000</v>
      </c>
      <c r="E40" s="21">
        <v>69200050</v>
      </c>
      <c r="F40" s="21">
        <v>199536675</v>
      </c>
      <c r="G40" s="21">
        <v>92885408</v>
      </c>
      <c r="H40" s="21">
        <v>8315000</v>
      </c>
      <c r="I40" s="21">
        <v>52768347</v>
      </c>
      <c r="J40" s="21">
        <v>375837493</v>
      </c>
      <c r="K40" s="21">
        <v>452759209</v>
      </c>
      <c r="L40" s="21">
        <v>151930285</v>
      </c>
      <c r="M40" s="21">
        <v>51623720</v>
      </c>
      <c r="N40" s="21">
        <v>18188809</v>
      </c>
      <c r="O40" s="21">
        <v>60972919</v>
      </c>
      <c r="P40" s="21">
        <v>103914091</v>
      </c>
      <c r="Q40" s="21">
        <v>21691415</v>
      </c>
      <c r="R40" s="21">
        <v>17796579</v>
      </c>
      <c r="S40" s="21">
        <v>629470</v>
      </c>
      <c r="T40" s="21">
        <v>30544900</v>
      </c>
      <c r="U40" s="21">
        <v>154732773</v>
      </c>
      <c r="V40" s="21">
        <v>142374302</v>
      </c>
      <c r="W40" s="21">
        <v>244338094</v>
      </c>
      <c r="X40" s="21">
        <v>60928000</v>
      </c>
      <c r="Y40" s="21">
        <v>89870191</v>
      </c>
      <c r="Z40" s="21">
        <v>102682600</v>
      </c>
      <c r="AA40" s="21">
        <v>1035000</v>
      </c>
      <c r="AB40" s="21">
        <v>26182000</v>
      </c>
      <c r="AC40" s="21">
        <v>10292700</v>
      </c>
      <c r="AD40" s="21">
        <v>20024200</v>
      </c>
      <c r="AE40" s="21">
        <v>295000</v>
      </c>
    </row>
    <row r="41" spans="1:31" s="20" customFormat="1" ht="12.75">
      <c r="A41" s="70" t="s">
        <v>147</v>
      </c>
      <c r="B41" s="23">
        <v>941713475</v>
      </c>
      <c r="C41" s="23">
        <v>4790000</v>
      </c>
      <c r="D41" s="23">
        <v>1780000</v>
      </c>
      <c r="E41" s="23">
        <v>7769050</v>
      </c>
      <c r="F41" s="23">
        <v>121268753</v>
      </c>
      <c r="G41" s="23">
        <v>32401300</v>
      </c>
      <c r="H41" s="23">
        <v>8315000</v>
      </c>
      <c r="I41" s="23">
        <v>18483000</v>
      </c>
      <c r="J41" s="23">
        <v>30000000</v>
      </c>
      <c r="K41" s="23">
        <v>252503694</v>
      </c>
      <c r="L41" s="23">
        <v>26575470</v>
      </c>
      <c r="M41" s="23">
        <v>22401900</v>
      </c>
      <c r="N41" s="23">
        <v>17084509</v>
      </c>
      <c r="O41" s="23">
        <v>10806252</v>
      </c>
      <c r="P41" s="23">
        <v>7214891</v>
      </c>
      <c r="Q41" s="23">
        <v>5297265</v>
      </c>
      <c r="R41" s="23">
        <v>1095000</v>
      </c>
      <c r="S41" s="23">
        <v>629470</v>
      </c>
      <c r="T41" s="23">
        <v>1880000</v>
      </c>
      <c r="U41" s="23">
        <v>10418152</v>
      </c>
      <c r="V41" s="23">
        <v>78751618</v>
      </c>
      <c r="W41" s="23">
        <v>78255600</v>
      </c>
      <c r="X41" s="23">
        <v>0</v>
      </c>
      <c r="Y41" s="23">
        <v>26870072</v>
      </c>
      <c r="Z41" s="23">
        <v>31685600</v>
      </c>
      <c r="AA41" s="23">
        <v>1035000</v>
      </c>
      <c r="AB41" s="23">
        <v>891000</v>
      </c>
      <c r="AC41" s="23">
        <v>200000</v>
      </c>
      <c r="AD41" s="23">
        <v>3381200</v>
      </c>
      <c r="AE41" s="23">
        <v>295000</v>
      </c>
    </row>
    <row r="42" spans="1:31" s="20" customFormat="1" ht="12.75">
      <c r="A42" s="70" t="s">
        <v>148</v>
      </c>
      <c r="B42" s="23">
        <v>2235615463</v>
      </c>
      <c r="C42" s="23">
        <v>24980000</v>
      </c>
      <c r="D42" s="23">
        <v>57221000</v>
      </c>
      <c r="E42" s="23">
        <v>55301000</v>
      </c>
      <c r="F42" s="23">
        <v>31207922</v>
      </c>
      <c r="G42" s="23">
        <v>51984108</v>
      </c>
      <c r="H42" s="23">
        <v>0</v>
      </c>
      <c r="I42" s="23">
        <v>25995347</v>
      </c>
      <c r="J42" s="23">
        <v>51306577</v>
      </c>
      <c r="K42" s="23">
        <v>112255515</v>
      </c>
      <c r="L42" s="23">
        <v>65354815</v>
      </c>
      <c r="M42" s="23">
        <v>29221820</v>
      </c>
      <c r="N42" s="23">
        <v>1104300</v>
      </c>
      <c r="O42" s="23">
        <v>38616667</v>
      </c>
      <c r="P42" s="23">
        <v>64353604</v>
      </c>
      <c r="Q42" s="23">
        <v>13464150</v>
      </c>
      <c r="R42" s="23">
        <v>16701579</v>
      </c>
      <c r="S42" s="23">
        <v>0</v>
      </c>
      <c r="T42" s="23">
        <v>28664900</v>
      </c>
      <c r="U42" s="23">
        <v>90384848</v>
      </c>
      <c r="V42" s="23">
        <v>58767684</v>
      </c>
      <c r="W42" s="23">
        <v>144112494</v>
      </c>
      <c r="X42" s="23">
        <v>47138000</v>
      </c>
      <c r="Y42" s="23">
        <v>41012981</v>
      </c>
      <c r="Z42" s="23">
        <v>56265000</v>
      </c>
      <c r="AA42" s="23">
        <v>0</v>
      </c>
      <c r="AB42" s="23">
        <v>25291000</v>
      </c>
      <c r="AC42" s="23">
        <v>10092700</v>
      </c>
      <c r="AD42" s="23">
        <v>16643000</v>
      </c>
      <c r="AE42" s="23">
        <v>0</v>
      </c>
    </row>
    <row r="43" spans="1:31" ht="12.75">
      <c r="A43" s="70" t="s">
        <v>149</v>
      </c>
      <c r="B43" s="16">
        <f>IF((B41+B48)=0,0,B41*100/(B41+B48))</f>
        <v>26.563027404436983</v>
      </c>
      <c r="C43" s="16">
        <f aca="true" t="shared" si="26" ref="C43:AE43">IF((C41+C48)=0,0,C41*100/(C41+C48))</f>
        <v>100</v>
      </c>
      <c r="D43" s="16">
        <f t="shared" si="26"/>
        <v>13.323353293413174</v>
      </c>
      <c r="E43" s="16">
        <f t="shared" si="26"/>
        <v>55.89626629158108</v>
      </c>
      <c r="F43" s="16">
        <f t="shared" si="26"/>
        <v>72.04280364389084</v>
      </c>
      <c r="G43" s="16">
        <f t="shared" si="26"/>
        <v>79.21826445614198</v>
      </c>
      <c r="H43" s="16">
        <f t="shared" si="26"/>
        <v>100</v>
      </c>
      <c r="I43" s="16">
        <f t="shared" si="26"/>
        <v>69.03596907332013</v>
      </c>
      <c r="J43" s="16">
        <f t="shared" si="26"/>
        <v>9.24411158411792</v>
      </c>
      <c r="K43" s="16">
        <f t="shared" si="26"/>
        <v>74.15593382666798</v>
      </c>
      <c r="L43" s="16">
        <f t="shared" si="26"/>
        <v>30.696304623006956</v>
      </c>
      <c r="M43" s="16">
        <f t="shared" si="26"/>
        <v>100</v>
      </c>
      <c r="N43" s="16">
        <f t="shared" si="26"/>
        <v>100</v>
      </c>
      <c r="O43" s="16">
        <f t="shared" si="26"/>
        <v>48.336599533768</v>
      </c>
      <c r="P43" s="16">
        <f t="shared" si="26"/>
        <v>18.23761926894378</v>
      </c>
      <c r="Q43" s="16">
        <f t="shared" si="26"/>
        <v>64.38670688254237</v>
      </c>
      <c r="R43" s="16">
        <f t="shared" si="26"/>
        <v>100</v>
      </c>
      <c r="S43" s="16">
        <f t="shared" si="26"/>
        <v>100</v>
      </c>
      <c r="T43" s="16">
        <f t="shared" si="26"/>
        <v>100</v>
      </c>
      <c r="U43" s="16">
        <f t="shared" si="26"/>
        <v>16.190346464163376</v>
      </c>
      <c r="V43" s="16">
        <f t="shared" si="26"/>
        <v>94.1930434262991</v>
      </c>
      <c r="W43" s="16">
        <f t="shared" si="26"/>
        <v>78.07945275458566</v>
      </c>
      <c r="X43" s="16">
        <f t="shared" si="26"/>
        <v>0</v>
      </c>
      <c r="Y43" s="16">
        <f t="shared" si="26"/>
        <v>54.99714781093722</v>
      </c>
      <c r="Z43" s="16">
        <f t="shared" si="26"/>
        <v>68.26203853710662</v>
      </c>
      <c r="AA43" s="16">
        <f t="shared" si="26"/>
        <v>100</v>
      </c>
      <c r="AB43" s="16">
        <f t="shared" si="26"/>
        <v>100</v>
      </c>
      <c r="AC43" s="16">
        <f t="shared" si="26"/>
        <v>100</v>
      </c>
      <c r="AD43" s="16">
        <f t="shared" si="26"/>
        <v>100</v>
      </c>
      <c r="AE43" s="16">
        <f t="shared" si="26"/>
        <v>100</v>
      </c>
    </row>
    <row r="44" spans="1:31" ht="12.75">
      <c r="A44" s="70" t="s">
        <v>150</v>
      </c>
      <c r="B44" s="16">
        <f>IF((B41+B48)=0,0,B48*100/(B41+B48))</f>
        <v>73.43697259556302</v>
      </c>
      <c r="C44" s="16">
        <f aca="true" t="shared" si="27" ref="C44:AE44">IF((C41+C48)=0,0,C48*100/(C41+C48))</f>
        <v>0</v>
      </c>
      <c r="D44" s="16">
        <f t="shared" si="27"/>
        <v>86.67664670658682</v>
      </c>
      <c r="E44" s="16">
        <f t="shared" si="27"/>
        <v>44.10373370841892</v>
      </c>
      <c r="F44" s="16">
        <f t="shared" si="27"/>
        <v>27.95719635610917</v>
      </c>
      <c r="G44" s="16">
        <f t="shared" si="27"/>
        <v>20.78173554385802</v>
      </c>
      <c r="H44" s="16">
        <f t="shared" si="27"/>
        <v>0</v>
      </c>
      <c r="I44" s="16">
        <f t="shared" si="27"/>
        <v>30.964030926679865</v>
      </c>
      <c r="J44" s="16">
        <f t="shared" si="27"/>
        <v>90.75588841588208</v>
      </c>
      <c r="K44" s="16">
        <f t="shared" si="27"/>
        <v>25.844066173332028</v>
      </c>
      <c r="L44" s="16">
        <f t="shared" si="27"/>
        <v>69.30369537699305</v>
      </c>
      <c r="M44" s="16">
        <f t="shared" si="27"/>
        <v>0</v>
      </c>
      <c r="N44" s="16">
        <f t="shared" si="27"/>
        <v>0</v>
      </c>
      <c r="O44" s="16">
        <f t="shared" si="27"/>
        <v>51.663400466232</v>
      </c>
      <c r="P44" s="16">
        <f t="shared" si="27"/>
        <v>81.76238073105621</v>
      </c>
      <c r="Q44" s="16">
        <f t="shared" si="27"/>
        <v>35.61329311745762</v>
      </c>
      <c r="R44" s="16">
        <f t="shared" si="27"/>
        <v>0</v>
      </c>
      <c r="S44" s="16">
        <f t="shared" si="27"/>
        <v>0</v>
      </c>
      <c r="T44" s="16">
        <f t="shared" si="27"/>
        <v>0</v>
      </c>
      <c r="U44" s="16">
        <f t="shared" si="27"/>
        <v>83.80965353583663</v>
      </c>
      <c r="V44" s="16">
        <f t="shared" si="27"/>
        <v>5.8069565737009</v>
      </c>
      <c r="W44" s="16">
        <f t="shared" si="27"/>
        <v>21.920547245414344</v>
      </c>
      <c r="X44" s="16">
        <f t="shared" si="27"/>
        <v>100</v>
      </c>
      <c r="Y44" s="16">
        <f t="shared" si="27"/>
        <v>45.00285218906278</v>
      </c>
      <c r="Z44" s="16">
        <f t="shared" si="27"/>
        <v>31.737961462893384</v>
      </c>
      <c r="AA44" s="16">
        <f t="shared" si="27"/>
        <v>0</v>
      </c>
      <c r="AB44" s="16">
        <f t="shared" si="27"/>
        <v>0</v>
      </c>
      <c r="AC44" s="16">
        <f t="shared" si="27"/>
        <v>0</v>
      </c>
      <c r="AD44" s="16">
        <f t="shared" si="27"/>
        <v>0</v>
      </c>
      <c r="AE44" s="16">
        <f t="shared" si="27"/>
        <v>0</v>
      </c>
    </row>
    <row r="45" spans="1:31" ht="12.75">
      <c r="A45" s="70" t="s">
        <v>151</v>
      </c>
      <c r="B45" s="16">
        <f>IF((B41+B48+B42)=0,0,B42*100/(B41+B48+B42))</f>
        <v>38.67298621514384</v>
      </c>
      <c r="C45" s="16">
        <f aca="true" t="shared" si="28" ref="C45:AE45">IF((C41+C48+C42)=0,0,C42*100/(C41+C48+C42))</f>
        <v>83.9099764863957</v>
      </c>
      <c r="D45" s="16">
        <f t="shared" si="28"/>
        <v>81.07139315113132</v>
      </c>
      <c r="E45" s="16">
        <f t="shared" si="28"/>
        <v>79.91468214257071</v>
      </c>
      <c r="F45" s="16">
        <f t="shared" si="28"/>
        <v>15.640193463181642</v>
      </c>
      <c r="G45" s="16">
        <f t="shared" si="28"/>
        <v>55.96584987816386</v>
      </c>
      <c r="H45" s="16">
        <f t="shared" si="28"/>
        <v>0</v>
      </c>
      <c r="I45" s="16">
        <f t="shared" si="28"/>
        <v>49.26314443770619</v>
      </c>
      <c r="J45" s="16">
        <f t="shared" si="28"/>
        <v>13.651266293434967</v>
      </c>
      <c r="K45" s="16">
        <f t="shared" si="28"/>
        <v>24.7936458869465</v>
      </c>
      <c r="L45" s="16">
        <f t="shared" si="28"/>
        <v>43.0163183067813</v>
      </c>
      <c r="M45" s="16">
        <f t="shared" si="28"/>
        <v>56.60541317053479</v>
      </c>
      <c r="N45" s="16">
        <f t="shared" si="28"/>
        <v>6.071315609504723</v>
      </c>
      <c r="O45" s="16">
        <f t="shared" si="28"/>
        <v>63.33412871376553</v>
      </c>
      <c r="P45" s="16">
        <f t="shared" si="28"/>
        <v>61.929622229963016</v>
      </c>
      <c r="Q45" s="16">
        <f t="shared" si="28"/>
        <v>62.07133098509249</v>
      </c>
      <c r="R45" s="16">
        <f t="shared" si="28"/>
        <v>93.84713208083419</v>
      </c>
      <c r="S45" s="16">
        <f t="shared" si="28"/>
        <v>0</v>
      </c>
      <c r="T45" s="16">
        <f t="shared" si="28"/>
        <v>93.84512635497252</v>
      </c>
      <c r="U45" s="16">
        <f t="shared" si="28"/>
        <v>58.413512695206464</v>
      </c>
      <c r="V45" s="16">
        <f t="shared" si="28"/>
        <v>41.276889982575646</v>
      </c>
      <c r="W45" s="16">
        <f t="shared" si="28"/>
        <v>58.980771946268845</v>
      </c>
      <c r="X45" s="16">
        <f t="shared" si="28"/>
        <v>77.36672794117646</v>
      </c>
      <c r="Y45" s="16">
        <f t="shared" si="28"/>
        <v>45.63580041796061</v>
      </c>
      <c r="Z45" s="16">
        <f t="shared" si="28"/>
        <v>54.79506751874222</v>
      </c>
      <c r="AA45" s="16">
        <f t="shared" si="28"/>
        <v>0</v>
      </c>
      <c r="AB45" s="16">
        <f t="shared" si="28"/>
        <v>96.59689863264839</v>
      </c>
      <c r="AC45" s="16">
        <f t="shared" si="28"/>
        <v>98.0568752611074</v>
      </c>
      <c r="AD45" s="16">
        <f t="shared" si="28"/>
        <v>83.11443153783921</v>
      </c>
      <c r="AE45" s="16">
        <f t="shared" si="28"/>
        <v>0</v>
      </c>
    </row>
    <row r="46" spans="1:31" ht="12.75">
      <c r="A46" s="67" t="s">
        <v>152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2.75">
      <c r="A47" s="69" t="s">
        <v>153</v>
      </c>
      <c r="B47" s="21">
        <v>8032745000</v>
      </c>
      <c r="C47" s="21">
        <v>22502233</v>
      </c>
      <c r="D47" s="21">
        <v>34539000</v>
      </c>
      <c r="E47" s="21">
        <v>58747031</v>
      </c>
      <c r="F47" s="21">
        <v>70143792</v>
      </c>
      <c r="G47" s="21">
        <v>134983745</v>
      </c>
      <c r="H47" s="21">
        <v>72713631</v>
      </c>
      <c r="I47" s="21">
        <v>16274000</v>
      </c>
      <c r="J47" s="21">
        <v>767498666</v>
      </c>
      <c r="K47" s="21">
        <v>256189439</v>
      </c>
      <c r="L47" s="21">
        <v>241214377</v>
      </c>
      <c r="M47" s="21">
        <v>26010001</v>
      </c>
      <c r="N47" s="21">
        <v>150000</v>
      </c>
      <c r="O47" s="21">
        <v>117307093</v>
      </c>
      <c r="P47" s="21">
        <v>415999051</v>
      </c>
      <c r="Q47" s="21">
        <v>2385236</v>
      </c>
      <c r="R47" s="21">
        <v>32594386</v>
      </c>
      <c r="S47" s="21">
        <v>975099</v>
      </c>
      <c r="T47" s="21">
        <v>7853410</v>
      </c>
      <c r="U47" s="21">
        <v>123621939</v>
      </c>
      <c r="V47" s="21">
        <v>25127967</v>
      </c>
      <c r="W47" s="21">
        <v>428097435</v>
      </c>
      <c r="X47" s="21">
        <v>109205684</v>
      </c>
      <c r="Y47" s="21">
        <v>124029889</v>
      </c>
      <c r="Z47" s="21">
        <v>100353833</v>
      </c>
      <c r="AA47" s="21">
        <v>0</v>
      </c>
      <c r="AB47" s="21">
        <v>0</v>
      </c>
      <c r="AC47" s="21">
        <v>102000</v>
      </c>
      <c r="AD47" s="21">
        <v>15084877</v>
      </c>
      <c r="AE47" s="21">
        <v>55000</v>
      </c>
    </row>
    <row r="48" spans="1:31" ht="12.75">
      <c r="A48" s="70" t="s">
        <v>154</v>
      </c>
      <c r="B48" s="23">
        <v>2603490393</v>
      </c>
      <c r="C48" s="23">
        <v>0</v>
      </c>
      <c r="D48" s="23">
        <v>11580000</v>
      </c>
      <c r="E48" s="23">
        <v>6130000</v>
      </c>
      <c r="F48" s="23">
        <v>47060000</v>
      </c>
      <c r="G48" s="23">
        <v>8500000</v>
      </c>
      <c r="H48" s="23">
        <v>0</v>
      </c>
      <c r="I48" s="23">
        <v>8290000</v>
      </c>
      <c r="J48" s="23">
        <v>294530916</v>
      </c>
      <c r="K48" s="23">
        <v>88000000</v>
      </c>
      <c r="L48" s="23">
        <v>60000000</v>
      </c>
      <c r="M48" s="23">
        <v>0</v>
      </c>
      <c r="N48" s="23">
        <v>0</v>
      </c>
      <c r="O48" s="23">
        <v>11550000</v>
      </c>
      <c r="P48" s="23">
        <v>32345596</v>
      </c>
      <c r="Q48" s="23">
        <v>2930000</v>
      </c>
      <c r="R48" s="23">
        <v>0</v>
      </c>
      <c r="S48" s="23">
        <v>0</v>
      </c>
      <c r="T48" s="23">
        <v>0</v>
      </c>
      <c r="U48" s="23">
        <v>53929773</v>
      </c>
      <c r="V48" s="23">
        <v>4855000</v>
      </c>
      <c r="W48" s="23">
        <v>21970000</v>
      </c>
      <c r="X48" s="23">
        <v>13790000</v>
      </c>
      <c r="Y48" s="23">
        <v>21987138</v>
      </c>
      <c r="Z48" s="23">
        <v>14732000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</row>
    <row r="49" spans="1:31" ht="12.75">
      <c r="A49" s="70" t="s">
        <v>155</v>
      </c>
      <c r="B49" s="23">
        <v>1340063907</v>
      </c>
      <c r="C49" s="23">
        <v>15792690</v>
      </c>
      <c r="D49" s="23">
        <v>10320000</v>
      </c>
      <c r="E49" s="23">
        <v>13358232</v>
      </c>
      <c r="F49" s="23">
        <v>32702038</v>
      </c>
      <c r="G49" s="23">
        <v>25947010</v>
      </c>
      <c r="H49" s="23">
        <v>24791343</v>
      </c>
      <c r="I49" s="23">
        <v>23790473</v>
      </c>
      <c r="J49" s="23">
        <v>202342418</v>
      </c>
      <c r="K49" s="23">
        <v>30688070</v>
      </c>
      <c r="L49" s="23">
        <v>53723139</v>
      </c>
      <c r="M49" s="23">
        <v>11536560</v>
      </c>
      <c r="N49" s="23">
        <v>28590</v>
      </c>
      <c r="O49" s="23">
        <v>20469971</v>
      </c>
      <c r="P49" s="23">
        <v>70830499</v>
      </c>
      <c r="Q49" s="23">
        <v>3361820</v>
      </c>
      <c r="R49" s="23">
        <v>7984773</v>
      </c>
      <c r="S49" s="23">
        <v>533454</v>
      </c>
      <c r="T49" s="23">
        <v>1716001</v>
      </c>
      <c r="U49" s="23">
        <v>22550118</v>
      </c>
      <c r="V49" s="23">
        <v>5953699</v>
      </c>
      <c r="W49" s="23">
        <v>82546040</v>
      </c>
      <c r="X49" s="23">
        <v>18666083</v>
      </c>
      <c r="Y49" s="23">
        <v>28983804</v>
      </c>
      <c r="Z49" s="23">
        <v>33662024</v>
      </c>
      <c r="AA49" s="23">
        <v>1328000</v>
      </c>
      <c r="AB49" s="23">
        <v>0</v>
      </c>
      <c r="AC49" s="23">
        <v>300000</v>
      </c>
      <c r="AD49" s="23">
        <v>3516581</v>
      </c>
      <c r="AE49" s="23">
        <v>101932</v>
      </c>
    </row>
    <row r="50" spans="1:31" ht="12.75">
      <c r="A50" s="70" t="s">
        <v>156</v>
      </c>
      <c r="B50" s="16">
        <f>IF(B47=0,0,B49*100/B47)</f>
        <v>16.682515217400777</v>
      </c>
      <c r="C50" s="16">
        <f aca="true" t="shared" si="29" ref="C50:AE50">IF(C47=0,0,C49*100/C47)</f>
        <v>70.18276808350531</v>
      </c>
      <c r="D50" s="16">
        <f t="shared" si="29"/>
        <v>29.87926691566056</v>
      </c>
      <c r="E50" s="16">
        <f t="shared" si="29"/>
        <v>22.738565290218666</v>
      </c>
      <c r="F50" s="16">
        <f t="shared" si="29"/>
        <v>46.621428735988495</v>
      </c>
      <c r="G50" s="16">
        <f t="shared" si="29"/>
        <v>19.222321917353828</v>
      </c>
      <c r="H50" s="16">
        <f t="shared" si="29"/>
        <v>34.0944918566919</v>
      </c>
      <c r="I50" s="16">
        <f t="shared" si="29"/>
        <v>146.1870038097579</v>
      </c>
      <c r="J50" s="16">
        <f t="shared" si="29"/>
        <v>26.36387878751049</v>
      </c>
      <c r="K50" s="16">
        <f t="shared" si="29"/>
        <v>11.97866317978861</v>
      </c>
      <c r="L50" s="16">
        <f t="shared" si="29"/>
        <v>22.271947330900595</v>
      </c>
      <c r="M50" s="16">
        <f t="shared" si="29"/>
        <v>44.354323554235926</v>
      </c>
      <c r="N50" s="16">
        <f t="shared" si="29"/>
        <v>19.06</v>
      </c>
      <c r="O50" s="16">
        <f t="shared" si="29"/>
        <v>17.44990049322934</v>
      </c>
      <c r="P50" s="16">
        <f t="shared" si="29"/>
        <v>17.026601101549147</v>
      </c>
      <c r="Q50" s="16">
        <f t="shared" si="29"/>
        <v>140.942866869358</v>
      </c>
      <c r="R50" s="16">
        <f t="shared" si="29"/>
        <v>24.497387372168937</v>
      </c>
      <c r="S50" s="16">
        <f t="shared" si="29"/>
        <v>54.707675835992035</v>
      </c>
      <c r="T50" s="16">
        <f t="shared" si="29"/>
        <v>21.850393650656212</v>
      </c>
      <c r="U50" s="16">
        <f t="shared" si="29"/>
        <v>18.241194226859683</v>
      </c>
      <c r="V50" s="16">
        <f t="shared" si="29"/>
        <v>23.69351647110966</v>
      </c>
      <c r="W50" s="16">
        <f t="shared" si="29"/>
        <v>19.28206834502524</v>
      </c>
      <c r="X50" s="16">
        <f t="shared" si="29"/>
        <v>17.09259290935809</v>
      </c>
      <c r="Y50" s="16">
        <f t="shared" si="29"/>
        <v>23.36840275653234</v>
      </c>
      <c r="Z50" s="16">
        <f t="shared" si="29"/>
        <v>33.543336605787644</v>
      </c>
      <c r="AA50" s="16">
        <f t="shared" si="29"/>
        <v>0</v>
      </c>
      <c r="AB50" s="16">
        <f t="shared" si="29"/>
        <v>0</v>
      </c>
      <c r="AC50" s="16">
        <f t="shared" si="29"/>
        <v>294.11764705882354</v>
      </c>
      <c r="AD50" s="16">
        <f t="shared" si="29"/>
        <v>23.311963365693998</v>
      </c>
      <c r="AE50" s="16">
        <f t="shared" si="29"/>
        <v>185.3309090909091</v>
      </c>
    </row>
    <row r="51" spans="1:31" ht="12.75">
      <c r="A51" s="70" t="s">
        <v>157</v>
      </c>
      <c r="B51" s="16">
        <f>IF(B89=0,0,B49*100/B89)</f>
        <v>3.442755688383691</v>
      </c>
      <c r="C51" s="16">
        <f aca="true" t="shared" si="30" ref="C51:AE51">IF(C89=0,0,C49*100/C89)</f>
        <v>3.5131937340451507</v>
      </c>
      <c r="D51" s="16">
        <f t="shared" si="30"/>
        <v>2.0980462639449784</v>
      </c>
      <c r="E51" s="16">
        <f t="shared" si="30"/>
        <v>3.939037462399956</v>
      </c>
      <c r="F51" s="16">
        <f t="shared" si="30"/>
        <v>1.486695083937458</v>
      </c>
      <c r="G51" s="16">
        <f t="shared" si="30"/>
        <v>1.439416179369021</v>
      </c>
      <c r="H51" s="16">
        <f t="shared" si="30"/>
        <v>7.175806983529799</v>
      </c>
      <c r="I51" s="16">
        <f t="shared" si="30"/>
        <v>3.509488707607429</v>
      </c>
      <c r="J51" s="16">
        <f t="shared" si="30"/>
        <v>4.293353761514565</v>
      </c>
      <c r="K51" s="16">
        <f t="shared" si="30"/>
        <v>0.7029312351638797</v>
      </c>
      <c r="L51" s="16">
        <f t="shared" si="30"/>
        <v>2.6679239786844655</v>
      </c>
      <c r="M51" s="16">
        <f t="shared" si="30"/>
        <v>2.0207458730843877</v>
      </c>
      <c r="N51" s="16">
        <f t="shared" si="30"/>
        <v>0.019590448215476675</v>
      </c>
      <c r="O51" s="16">
        <f t="shared" si="30"/>
        <v>2.7208364012346857</v>
      </c>
      <c r="P51" s="16">
        <f t="shared" si="30"/>
        <v>2.2686471920686615</v>
      </c>
      <c r="Q51" s="16">
        <f t="shared" si="30"/>
        <v>1.112333419896168</v>
      </c>
      <c r="R51" s="16">
        <f t="shared" si="30"/>
        <v>3.348078014406244</v>
      </c>
      <c r="S51" s="16">
        <f t="shared" si="30"/>
        <v>1.380481287366459</v>
      </c>
      <c r="T51" s="16">
        <f t="shared" si="30"/>
        <v>0.7004638222994528</v>
      </c>
      <c r="U51" s="16">
        <f t="shared" si="30"/>
        <v>3.1083095034182864</v>
      </c>
      <c r="V51" s="16">
        <f t="shared" si="30"/>
        <v>0.33104686026449187</v>
      </c>
      <c r="W51" s="16">
        <f t="shared" si="30"/>
        <v>3.162013737704598</v>
      </c>
      <c r="X51" s="16">
        <f t="shared" si="30"/>
        <v>2.7124868951906613</v>
      </c>
      <c r="Y51" s="16">
        <f t="shared" si="30"/>
        <v>3.769070064308125</v>
      </c>
      <c r="Z51" s="16">
        <f t="shared" si="30"/>
        <v>3.578354983465778</v>
      </c>
      <c r="AA51" s="16">
        <f t="shared" si="30"/>
        <v>0.9070666502738959</v>
      </c>
      <c r="AB51" s="16">
        <f t="shared" si="30"/>
        <v>0</v>
      </c>
      <c r="AC51" s="16">
        <f t="shared" si="30"/>
        <v>0.29494464872092335</v>
      </c>
      <c r="AD51" s="16">
        <f t="shared" si="30"/>
        <v>0.8649984213927195</v>
      </c>
      <c r="AE51" s="16">
        <f t="shared" si="30"/>
        <v>2.469766368998583</v>
      </c>
    </row>
    <row r="52" spans="1:31" ht="12.75">
      <c r="A52" s="70" t="s">
        <v>158</v>
      </c>
      <c r="B52" s="16">
        <f>IF(B6=0,0,B49*100/B6)</f>
        <v>4.207498398923676</v>
      </c>
      <c r="C52" s="16">
        <f aca="true" t="shared" si="31" ref="C52:AE52">IF(C6=0,0,C49*100/C6)</f>
        <v>6.359457408319754</v>
      </c>
      <c r="D52" s="16">
        <f t="shared" si="31"/>
        <v>4.659786524974719</v>
      </c>
      <c r="E52" s="16">
        <f t="shared" si="31"/>
        <v>5.1730716362713</v>
      </c>
      <c r="F52" s="16">
        <f t="shared" si="31"/>
        <v>3.5276674669215566</v>
      </c>
      <c r="G52" s="16">
        <f t="shared" si="31"/>
        <v>4.591516462493084</v>
      </c>
      <c r="H52" s="16">
        <f t="shared" si="31"/>
        <v>7.45421543566221</v>
      </c>
      <c r="I52" s="16">
        <f t="shared" si="31"/>
        <v>5.2272495747467635</v>
      </c>
      <c r="J52" s="16">
        <f t="shared" si="31"/>
        <v>10.605697368101696</v>
      </c>
      <c r="K52" s="16">
        <f t="shared" si="31"/>
        <v>2.4083671330215277</v>
      </c>
      <c r="L52" s="16">
        <f t="shared" si="31"/>
        <v>6.497960339033696</v>
      </c>
      <c r="M52" s="16">
        <f t="shared" si="31"/>
        <v>2.0813686889518426</v>
      </c>
      <c r="N52" s="16">
        <f t="shared" si="31"/>
        <v>0.007762931634883177</v>
      </c>
      <c r="O52" s="16">
        <f t="shared" si="31"/>
        <v>4.555651514928085</v>
      </c>
      <c r="P52" s="16">
        <f t="shared" si="31"/>
        <v>7.343530165597823</v>
      </c>
      <c r="Q52" s="16">
        <f t="shared" si="31"/>
        <v>1.4209075783733878</v>
      </c>
      <c r="R52" s="16">
        <f t="shared" si="31"/>
        <v>3.7117066493063873</v>
      </c>
      <c r="S52" s="16">
        <f t="shared" si="31"/>
        <v>0.36375781225329373</v>
      </c>
      <c r="T52" s="16">
        <f t="shared" si="31"/>
        <v>1.3689409013798877</v>
      </c>
      <c r="U52" s="16">
        <f t="shared" si="31"/>
        <v>5.858770622582808</v>
      </c>
      <c r="V52" s="16">
        <f t="shared" si="31"/>
        <v>0.7374025938564494</v>
      </c>
      <c r="W52" s="16">
        <f t="shared" si="31"/>
        <v>5.746405470088612</v>
      </c>
      <c r="X52" s="16">
        <f t="shared" si="31"/>
        <v>3.583962909063453</v>
      </c>
      <c r="Y52" s="16">
        <f t="shared" si="31"/>
        <v>5.42573076353856</v>
      </c>
      <c r="Z52" s="16">
        <f t="shared" si="31"/>
        <v>5.294157938782806</v>
      </c>
      <c r="AA52" s="16">
        <f t="shared" si="31"/>
        <v>0.38317373118323395</v>
      </c>
      <c r="AB52" s="16">
        <f t="shared" si="31"/>
        <v>0</v>
      </c>
      <c r="AC52" s="16">
        <f t="shared" si="31"/>
        <v>0.5578416630033515</v>
      </c>
      <c r="AD52" s="16">
        <f t="shared" si="31"/>
        <v>1.3086661785731502</v>
      </c>
      <c r="AE52" s="16">
        <f t="shared" si="31"/>
        <v>0.13034480248757402</v>
      </c>
    </row>
    <row r="53" spans="1:31" ht="12.75">
      <c r="A53" s="70" t="s">
        <v>159</v>
      </c>
      <c r="B53" s="16">
        <f>IF(B89=0,0,B47*100/B89)</f>
        <v>20.636910223182102</v>
      </c>
      <c r="C53" s="16">
        <f aca="true" t="shared" si="32" ref="C53:AE53">IF(C89=0,0,C47*100/C89)</f>
        <v>5.005778241555049</v>
      </c>
      <c r="D53" s="16">
        <f t="shared" si="32"/>
        <v>7.021746115348412</v>
      </c>
      <c r="E53" s="16">
        <f t="shared" si="32"/>
        <v>17.323157429349298</v>
      </c>
      <c r="F53" s="16">
        <f t="shared" si="32"/>
        <v>3.1888664166781164</v>
      </c>
      <c r="G53" s="16">
        <f t="shared" si="32"/>
        <v>7.488253425146951</v>
      </c>
      <c r="H53" s="16">
        <f t="shared" si="32"/>
        <v>21.046821913907966</v>
      </c>
      <c r="I53" s="16">
        <f t="shared" si="32"/>
        <v>2.4006844768325246</v>
      </c>
      <c r="J53" s="16">
        <f t="shared" si="32"/>
        <v>16.284985210706093</v>
      </c>
      <c r="K53" s="16">
        <f t="shared" si="32"/>
        <v>5.868194343672033</v>
      </c>
      <c r="L53" s="16">
        <f t="shared" si="32"/>
        <v>11.978853663069364</v>
      </c>
      <c r="M53" s="16">
        <f t="shared" si="32"/>
        <v>4.555916337250515</v>
      </c>
      <c r="N53" s="16">
        <f t="shared" si="32"/>
        <v>0.10278304415255339</v>
      </c>
      <c r="O53" s="16">
        <f t="shared" si="32"/>
        <v>15.592274593716942</v>
      </c>
      <c r="P53" s="16">
        <f t="shared" si="32"/>
        <v>13.324134268126192</v>
      </c>
      <c r="Q53" s="16">
        <f t="shared" si="32"/>
        <v>0.789208737273101</v>
      </c>
      <c r="R53" s="16">
        <f t="shared" si="32"/>
        <v>13.667081977117029</v>
      </c>
      <c r="S53" s="16">
        <f t="shared" si="32"/>
        <v>2.523377691103163</v>
      </c>
      <c r="T53" s="16">
        <f t="shared" si="32"/>
        <v>3.2057263292298463</v>
      </c>
      <c r="U53" s="16">
        <f t="shared" si="32"/>
        <v>17.040054860231585</v>
      </c>
      <c r="V53" s="16">
        <f t="shared" si="32"/>
        <v>1.3972044237002512</v>
      </c>
      <c r="W53" s="16">
        <f t="shared" si="32"/>
        <v>16.398726947362963</v>
      </c>
      <c r="X53" s="16">
        <f t="shared" si="32"/>
        <v>15.869370490334392</v>
      </c>
      <c r="Y53" s="16">
        <f t="shared" si="32"/>
        <v>16.12891605633821</v>
      </c>
      <c r="Z53" s="16">
        <f t="shared" si="32"/>
        <v>10.667856407726477</v>
      </c>
      <c r="AA53" s="16">
        <f t="shared" si="32"/>
        <v>0</v>
      </c>
      <c r="AB53" s="16">
        <f t="shared" si="32"/>
        <v>0</v>
      </c>
      <c r="AC53" s="16">
        <f t="shared" si="32"/>
        <v>0.10028118056511395</v>
      </c>
      <c r="AD53" s="16">
        <f t="shared" si="32"/>
        <v>3.7105344059765275</v>
      </c>
      <c r="AE53" s="16">
        <f t="shared" si="32"/>
        <v>1.3326251843868664</v>
      </c>
    </row>
    <row r="54" spans="1:31" ht="12.75">
      <c r="A54" s="70" t="s">
        <v>160</v>
      </c>
      <c r="B54" s="16">
        <f>IF(+(B5-B163)=0,0,+B49*100/(B5-B163))</f>
        <v>4.761439697179487</v>
      </c>
      <c r="C54" s="16">
        <f aca="true" t="shared" si="33" ref="C54:AE54">IF(+(C5-C163)=0,0,+C49*100/(C5-C163))</f>
        <v>7.840428903560598</v>
      </c>
      <c r="D54" s="16">
        <f t="shared" si="33"/>
        <v>6.14079617469337</v>
      </c>
      <c r="E54" s="16">
        <f t="shared" si="33"/>
        <v>6.32396227844266</v>
      </c>
      <c r="F54" s="16">
        <f t="shared" si="33"/>
        <v>4.508828220798873</v>
      </c>
      <c r="G54" s="16">
        <f t="shared" si="33"/>
        <v>5.978151735814335</v>
      </c>
      <c r="H54" s="16">
        <f t="shared" si="33"/>
        <v>9.812836711684788</v>
      </c>
      <c r="I54" s="16">
        <f t="shared" si="33"/>
        <v>6.4411563132101195</v>
      </c>
      <c r="J54" s="16">
        <f t="shared" si="33"/>
        <v>12.299293746935076</v>
      </c>
      <c r="K54" s="16">
        <f t="shared" si="33"/>
        <v>2.799077348571857</v>
      </c>
      <c r="L54" s="16">
        <f t="shared" si="33"/>
        <v>7.982501103618078</v>
      </c>
      <c r="M54" s="16">
        <f t="shared" si="33"/>
        <v>2.561134005142532</v>
      </c>
      <c r="N54" s="16">
        <f t="shared" si="33"/>
        <v>0.02015644901320822</v>
      </c>
      <c r="O54" s="16">
        <f t="shared" si="33"/>
        <v>7.0294816569296765</v>
      </c>
      <c r="P54" s="16">
        <f t="shared" si="33"/>
        <v>8.791057389844948</v>
      </c>
      <c r="Q54" s="16">
        <f t="shared" si="33"/>
        <v>1.748660723086517</v>
      </c>
      <c r="R54" s="16">
        <f t="shared" si="33"/>
        <v>5.411797844592808</v>
      </c>
      <c r="S54" s="16">
        <f t="shared" si="33"/>
        <v>1.8640150341670048</v>
      </c>
      <c r="T54" s="16">
        <f t="shared" si="33"/>
        <v>1.9572295409181637</v>
      </c>
      <c r="U54" s="16">
        <f t="shared" si="33"/>
        <v>7.0525446763153665</v>
      </c>
      <c r="V54" s="16">
        <f t="shared" si="33"/>
        <v>0.8498257550020523</v>
      </c>
      <c r="W54" s="16">
        <f t="shared" si="33"/>
        <v>7.466597678687954</v>
      </c>
      <c r="X54" s="16">
        <f t="shared" si="33"/>
        <v>4.582486055290083</v>
      </c>
      <c r="Y54" s="16">
        <f t="shared" si="33"/>
        <v>6.718959101386461</v>
      </c>
      <c r="Z54" s="16">
        <f t="shared" si="33"/>
        <v>5.860188930114137</v>
      </c>
      <c r="AA54" s="16">
        <f t="shared" si="33"/>
        <v>0.8223107520381681</v>
      </c>
      <c r="AB54" s="16">
        <f t="shared" si="33"/>
        <v>0</v>
      </c>
      <c r="AC54" s="16">
        <f t="shared" si="33"/>
        <v>0.9221847022837351</v>
      </c>
      <c r="AD54" s="16">
        <f t="shared" si="33"/>
        <v>2.218714702846116</v>
      </c>
      <c r="AE54" s="16">
        <f t="shared" si="33"/>
        <v>0.24156492704387042</v>
      </c>
    </row>
    <row r="55" spans="1:31" ht="12.75">
      <c r="A55" s="70" t="s">
        <v>161</v>
      </c>
      <c r="B55" s="16">
        <f>IF(+(B40-B42-B185)=0,0,+B191*100/(B40-B42-B185))</f>
        <v>57.221457386871116</v>
      </c>
      <c r="C55" s="16">
        <f aca="true" t="shared" si="34" ref="C55:AE55">IF(+(C40-C42-C185)=0,0,+C191*100/(C40-C42-C185))</f>
        <v>0</v>
      </c>
      <c r="D55" s="16">
        <f t="shared" si="34"/>
        <v>86.67664670658682</v>
      </c>
      <c r="E55" s="16">
        <f t="shared" si="34"/>
        <v>44.103704929473594</v>
      </c>
      <c r="F55" s="16">
        <f t="shared" si="34"/>
        <v>29.052644144360553</v>
      </c>
      <c r="G55" s="16">
        <f t="shared" si="34"/>
        <v>21.57289226497603</v>
      </c>
      <c r="H55" s="16">
        <f t="shared" si="34"/>
        <v>0</v>
      </c>
      <c r="I55" s="16">
        <f t="shared" si="34"/>
        <v>32.251797163396155</v>
      </c>
      <c r="J55" s="16">
        <f t="shared" si="34"/>
        <v>90.75588841588208</v>
      </c>
      <c r="K55" s="16">
        <f t="shared" si="34"/>
        <v>26.788131033923776</v>
      </c>
      <c r="L55" s="16">
        <f t="shared" si="34"/>
        <v>69.30369537699305</v>
      </c>
      <c r="M55" s="16">
        <f t="shared" si="34"/>
        <v>0</v>
      </c>
      <c r="N55" s="16">
        <f t="shared" si="34"/>
        <v>0</v>
      </c>
      <c r="O55" s="16">
        <f t="shared" si="34"/>
        <v>51.663400466232</v>
      </c>
      <c r="P55" s="16">
        <f t="shared" si="34"/>
        <v>73.82671717439104</v>
      </c>
      <c r="Q55" s="16">
        <f t="shared" si="34"/>
        <v>35.61329311745762</v>
      </c>
      <c r="R55" s="16">
        <f t="shared" si="34"/>
        <v>0</v>
      </c>
      <c r="S55" s="16">
        <f t="shared" si="34"/>
        <v>0</v>
      </c>
      <c r="T55" s="16">
        <f t="shared" si="34"/>
        <v>0</v>
      </c>
      <c r="U55" s="16">
        <f t="shared" si="34"/>
        <v>83.80965353583663</v>
      </c>
      <c r="V55" s="16">
        <f t="shared" si="34"/>
        <v>5.939442011045096</v>
      </c>
      <c r="W55" s="16">
        <f t="shared" si="34"/>
        <v>21.920547245414344</v>
      </c>
      <c r="X55" s="16">
        <f t="shared" si="34"/>
        <v>0</v>
      </c>
      <c r="Y55" s="16">
        <f t="shared" si="34"/>
        <v>46.248382016179114</v>
      </c>
      <c r="Z55" s="16">
        <f t="shared" si="34"/>
        <v>31.737961462893384</v>
      </c>
      <c r="AA55" s="16">
        <f t="shared" si="34"/>
        <v>0</v>
      </c>
      <c r="AB55" s="16">
        <f t="shared" si="34"/>
        <v>0</v>
      </c>
      <c r="AC55" s="16">
        <f t="shared" si="34"/>
        <v>0</v>
      </c>
      <c r="AD55" s="16">
        <f t="shared" si="34"/>
        <v>0</v>
      </c>
      <c r="AE55" s="16">
        <f t="shared" si="34"/>
        <v>0</v>
      </c>
    </row>
    <row r="56" spans="1:31" ht="12.75">
      <c r="A56" s="70" t="s">
        <v>162</v>
      </c>
      <c r="B56" s="16">
        <f>IF(B186=0,0,B47*100/B186)</f>
        <v>27.80314381581925</v>
      </c>
      <c r="C56" s="16">
        <f aca="true" t="shared" si="35" ref="C56:AE56">IF(C186=0,0,C47*100/C186)</f>
        <v>5.340215832477203</v>
      </c>
      <c r="D56" s="16">
        <f t="shared" si="35"/>
        <v>7.428141297919243</v>
      </c>
      <c r="E56" s="16">
        <f t="shared" si="35"/>
        <v>20.234344425221476</v>
      </c>
      <c r="F56" s="16">
        <f t="shared" si="35"/>
        <v>2.984103480806562</v>
      </c>
      <c r="G56" s="16">
        <f t="shared" si="35"/>
        <v>7.556663895474136</v>
      </c>
      <c r="H56" s="16">
        <f t="shared" si="35"/>
        <v>20.82799464194727</v>
      </c>
      <c r="I56" s="16">
        <f t="shared" si="35"/>
        <v>2.462276811719191</v>
      </c>
      <c r="J56" s="16">
        <f t="shared" si="35"/>
        <v>19.693017605677632</v>
      </c>
      <c r="K56" s="16">
        <f t="shared" si="35"/>
        <v>5.159719133277243</v>
      </c>
      <c r="L56" s="16">
        <f t="shared" si="35"/>
        <v>14.479997888015284</v>
      </c>
      <c r="M56" s="16">
        <f t="shared" si="35"/>
        <v>4.5819676260552535</v>
      </c>
      <c r="N56" s="16">
        <f t="shared" si="35"/>
        <v>0.03932011546409576</v>
      </c>
      <c r="O56" s="16">
        <f t="shared" si="35"/>
        <v>16.946245132142327</v>
      </c>
      <c r="P56" s="16">
        <f t="shared" si="35"/>
        <v>15.202900344315049</v>
      </c>
      <c r="Q56" s="16">
        <f t="shared" si="35"/>
        <v>0.8172542645393283</v>
      </c>
      <c r="R56" s="16">
        <f t="shared" si="35"/>
        <v>16.39902264914475</v>
      </c>
      <c r="S56" s="16">
        <f t="shared" si="35"/>
        <v>-3.160583749494034</v>
      </c>
      <c r="T56" s="16">
        <f t="shared" si="35"/>
        <v>3.7482447515846484</v>
      </c>
      <c r="U56" s="16">
        <f t="shared" si="35"/>
        <v>19.109815086872093</v>
      </c>
      <c r="V56" s="16">
        <f t="shared" si="35"/>
        <v>1.1664435366987698</v>
      </c>
      <c r="W56" s="16">
        <f t="shared" si="35"/>
        <v>15.90636209841076</v>
      </c>
      <c r="X56" s="16">
        <f t="shared" si="35"/>
        <v>24.133699002015643</v>
      </c>
      <c r="Y56" s="16">
        <f t="shared" si="35"/>
        <v>18.34055541222563</v>
      </c>
      <c r="Z56" s="16">
        <f t="shared" si="35"/>
        <v>11.333051593251568</v>
      </c>
      <c r="AA56" s="16">
        <f t="shared" si="35"/>
        <v>0</v>
      </c>
      <c r="AB56" s="16">
        <f t="shared" si="35"/>
        <v>0</v>
      </c>
      <c r="AC56" s="16">
        <f t="shared" si="35"/>
        <v>0.0912906892447038</v>
      </c>
      <c r="AD56" s="16">
        <f t="shared" si="35"/>
        <v>3.9574265474066013</v>
      </c>
      <c r="AE56" s="16">
        <f t="shared" si="35"/>
        <v>-1.059468139288854</v>
      </c>
    </row>
    <row r="57" spans="1:31" ht="12.75">
      <c r="A57" s="70" t="s">
        <v>163</v>
      </c>
      <c r="B57" s="25">
        <f>IF(B188=0,0,B187/B188)</f>
        <v>1.0400733704777096</v>
      </c>
      <c r="C57" s="25">
        <f aca="true" t="shared" si="36" ref="C57:AE57">IF(C188=0,0,C187/C188)</f>
        <v>1.0118404886454186</v>
      </c>
      <c r="D57" s="25">
        <f t="shared" si="36"/>
        <v>1.1835530683866071</v>
      </c>
      <c r="E57" s="25">
        <f t="shared" si="36"/>
        <v>2.328730714034262</v>
      </c>
      <c r="F57" s="25">
        <f t="shared" si="36"/>
        <v>3.6411574278096013</v>
      </c>
      <c r="G57" s="25">
        <f t="shared" si="36"/>
        <v>2.4664319005023625</v>
      </c>
      <c r="H57" s="25">
        <f t="shared" si="36"/>
        <v>4.9957043423756655</v>
      </c>
      <c r="I57" s="25">
        <f t="shared" si="36"/>
        <v>1.6294242242954387</v>
      </c>
      <c r="J57" s="25">
        <f t="shared" si="36"/>
        <v>1.379048755635728</v>
      </c>
      <c r="K57" s="25">
        <f t="shared" si="36"/>
        <v>3.8957811717126094</v>
      </c>
      <c r="L57" s="25">
        <f t="shared" si="36"/>
        <v>1.8927720375751644</v>
      </c>
      <c r="M57" s="25">
        <f t="shared" si="36"/>
        <v>1.8796645754404362</v>
      </c>
      <c r="N57" s="25">
        <f t="shared" si="36"/>
        <v>12.860179714285714</v>
      </c>
      <c r="O57" s="25">
        <f t="shared" si="36"/>
        <v>0.9159168842332792</v>
      </c>
      <c r="P57" s="25">
        <f t="shared" si="36"/>
        <v>1.191851717047899</v>
      </c>
      <c r="Q57" s="25">
        <f t="shared" si="36"/>
        <v>1.1010220568518372</v>
      </c>
      <c r="R57" s="25">
        <f t="shared" si="36"/>
        <v>1.0620963197130011</v>
      </c>
      <c r="S57" s="25">
        <f t="shared" si="36"/>
        <v>0.6981106659638587</v>
      </c>
      <c r="T57" s="25">
        <f t="shared" si="36"/>
        <v>0.6217763637790287</v>
      </c>
      <c r="U57" s="25">
        <f t="shared" si="36"/>
        <v>2.3346199790300295</v>
      </c>
      <c r="V57" s="25">
        <f t="shared" si="36"/>
        <v>2.327889641511121</v>
      </c>
      <c r="W57" s="25">
        <f t="shared" si="36"/>
        <v>3.1251017994729504</v>
      </c>
      <c r="X57" s="25">
        <f t="shared" si="36"/>
        <v>1.4826097681266772</v>
      </c>
      <c r="Y57" s="25">
        <f t="shared" si="36"/>
        <v>1.339329931889844</v>
      </c>
      <c r="Z57" s="25">
        <f t="shared" si="36"/>
        <v>1.1409296076067799</v>
      </c>
      <c r="AA57" s="25">
        <f t="shared" si="36"/>
        <v>1.9194048042252805</v>
      </c>
      <c r="AB57" s="25">
        <f t="shared" si="36"/>
        <v>0</v>
      </c>
      <c r="AC57" s="25">
        <f t="shared" si="36"/>
        <v>1.4755403868031853</v>
      </c>
      <c r="AD57" s="25">
        <f t="shared" si="36"/>
        <v>1.1959756121728111</v>
      </c>
      <c r="AE57" s="25">
        <f t="shared" si="36"/>
        <v>0.9483330248589867</v>
      </c>
    </row>
    <row r="58" spans="1:31" ht="12.75">
      <c r="A58" s="70" t="s">
        <v>164</v>
      </c>
      <c r="B58" s="25">
        <f>IF(B188=0,0,B189/B188)</f>
        <v>0.40853774812876975</v>
      </c>
      <c r="C58" s="25">
        <f aca="true" t="shared" si="37" ref="C58:AE58">IF(C188=0,0,C189/C188)</f>
        <v>0.24116278245270656</v>
      </c>
      <c r="D58" s="25">
        <f t="shared" si="37"/>
        <v>0.27493123399411934</v>
      </c>
      <c r="E58" s="25">
        <f t="shared" si="37"/>
        <v>0.9387706643114124</v>
      </c>
      <c r="F58" s="25">
        <f t="shared" si="37"/>
        <v>2.7454930711440837</v>
      </c>
      <c r="G58" s="25">
        <f t="shared" si="37"/>
        <v>1.8309534930570601</v>
      </c>
      <c r="H58" s="25">
        <f t="shared" si="37"/>
        <v>4.703177090559364</v>
      </c>
      <c r="I58" s="25">
        <f t="shared" si="37"/>
        <v>0.6266755056833799</v>
      </c>
      <c r="J58" s="25">
        <f t="shared" si="37"/>
        <v>0.4298996012951411</v>
      </c>
      <c r="K58" s="25">
        <f t="shared" si="37"/>
        <v>2.449626321159814</v>
      </c>
      <c r="L58" s="25">
        <f t="shared" si="37"/>
        <v>0.7462813412170677</v>
      </c>
      <c r="M58" s="25">
        <f t="shared" si="37"/>
        <v>0.9593290980066574</v>
      </c>
      <c r="N58" s="25">
        <f t="shared" si="37"/>
        <v>12.634920634920634</v>
      </c>
      <c r="O58" s="25">
        <f t="shared" si="37"/>
        <v>0.33736621961862256</v>
      </c>
      <c r="P58" s="25">
        <f t="shared" si="37"/>
        <v>0.5591372009226849</v>
      </c>
      <c r="Q58" s="25">
        <f t="shared" si="37"/>
        <v>0.09719077437047624</v>
      </c>
      <c r="R58" s="25">
        <f t="shared" si="37"/>
        <v>0.045103020603793016</v>
      </c>
      <c r="S58" s="25">
        <f t="shared" si="37"/>
        <v>0.45539265938636514</v>
      </c>
      <c r="T58" s="25">
        <f t="shared" si="37"/>
        <v>0.034629665687297355</v>
      </c>
      <c r="U58" s="25">
        <f t="shared" si="37"/>
        <v>1.3412212292835368</v>
      </c>
      <c r="V58" s="25">
        <f t="shared" si="37"/>
        <v>1.55760769357573</v>
      </c>
      <c r="W58" s="25">
        <f t="shared" si="37"/>
        <v>1.8237292127212377</v>
      </c>
      <c r="X58" s="25">
        <f t="shared" si="37"/>
        <v>0.1445044732082204</v>
      </c>
      <c r="Y58" s="25">
        <f t="shared" si="37"/>
        <v>0.6147639463560027</v>
      </c>
      <c r="Z58" s="25">
        <f t="shared" si="37"/>
        <v>0.21148210220273117</v>
      </c>
      <c r="AA58" s="25">
        <f t="shared" si="37"/>
        <v>1.619792460176392</v>
      </c>
      <c r="AB58" s="25">
        <f t="shared" si="37"/>
        <v>0</v>
      </c>
      <c r="AC58" s="25">
        <f t="shared" si="37"/>
        <v>0.7829920364050057</v>
      </c>
      <c r="AD58" s="25">
        <f t="shared" si="37"/>
        <v>0.10589755441521222</v>
      </c>
      <c r="AE58" s="25">
        <f t="shared" si="37"/>
        <v>0.7627756926260472</v>
      </c>
    </row>
    <row r="59" spans="1:31" ht="12.75">
      <c r="A59" s="70" t="s">
        <v>165</v>
      </c>
      <c r="B59" s="16">
        <f>IF(B5=0,0,(B176+B181)*100/B5)</f>
        <v>9.648767019493926</v>
      </c>
      <c r="C59" s="16">
        <f aca="true" t="shared" si="38" ref="C59:AE59">IF(C5=0,0,(C176+C181)*100/C5)</f>
        <v>7.738014175149147</v>
      </c>
      <c r="D59" s="16">
        <f t="shared" si="38"/>
        <v>9.369456967155202</v>
      </c>
      <c r="E59" s="16">
        <f t="shared" si="38"/>
        <v>11.45462027654529</v>
      </c>
      <c r="F59" s="16">
        <f t="shared" si="38"/>
        <v>18.270001929985142</v>
      </c>
      <c r="G59" s="16">
        <f t="shared" si="38"/>
        <v>19.945190944363166</v>
      </c>
      <c r="H59" s="16">
        <f t="shared" si="38"/>
        <v>7.32166109987465</v>
      </c>
      <c r="I59" s="16">
        <f t="shared" si="38"/>
        <v>8.268334239250644</v>
      </c>
      <c r="J59" s="16">
        <f t="shared" si="38"/>
        <v>13.558290394192081</v>
      </c>
      <c r="K59" s="16">
        <f t="shared" si="38"/>
        <v>14.169212118103356</v>
      </c>
      <c r="L59" s="16">
        <f t="shared" si="38"/>
        <v>12.883962561804024</v>
      </c>
      <c r="M59" s="16">
        <f t="shared" si="38"/>
        <v>5.776628369346248</v>
      </c>
      <c r="N59" s="16">
        <f t="shared" si="38"/>
        <v>2.1753912080386937</v>
      </c>
      <c r="O59" s="16">
        <f t="shared" si="38"/>
        <v>9.489734871566773</v>
      </c>
      <c r="P59" s="16">
        <f t="shared" si="38"/>
        <v>17.661845690128793</v>
      </c>
      <c r="Q59" s="16">
        <f t="shared" si="38"/>
        <v>5.020578232377695</v>
      </c>
      <c r="R59" s="16">
        <f t="shared" si="38"/>
        <v>7.191935143403547</v>
      </c>
      <c r="S59" s="16">
        <f t="shared" si="38"/>
        <v>1.3922069912019517</v>
      </c>
      <c r="T59" s="16">
        <f t="shared" si="38"/>
        <v>8.702503194439611</v>
      </c>
      <c r="U59" s="16">
        <f t="shared" si="38"/>
        <v>8.199813067742848</v>
      </c>
      <c r="V59" s="16">
        <f t="shared" si="38"/>
        <v>8.209942683618674</v>
      </c>
      <c r="W59" s="16">
        <f t="shared" si="38"/>
        <v>13.089673879320177</v>
      </c>
      <c r="X59" s="16">
        <f t="shared" si="38"/>
        <v>5.4448286034992455</v>
      </c>
      <c r="Y59" s="16">
        <f t="shared" si="38"/>
        <v>6.645093569681539</v>
      </c>
      <c r="Z59" s="16">
        <f t="shared" si="38"/>
        <v>5.96804204592263</v>
      </c>
      <c r="AA59" s="16">
        <f t="shared" si="38"/>
        <v>2.147202311752114</v>
      </c>
      <c r="AB59" s="16">
        <f t="shared" si="38"/>
        <v>14.005725449121176</v>
      </c>
      <c r="AC59" s="16">
        <f t="shared" si="38"/>
        <v>4.081310565161293</v>
      </c>
      <c r="AD59" s="16">
        <f t="shared" si="38"/>
        <v>6.84464924011396</v>
      </c>
      <c r="AE59" s="16">
        <f t="shared" si="38"/>
        <v>0.6550576124548542</v>
      </c>
    </row>
    <row r="60" spans="1:31" ht="12.75">
      <c r="A60" s="70" t="s">
        <v>166</v>
      </c>
      <c r="B60" s="25">
        <f>IF(+(B180+B193)=0,0,+(B5-B163)/(B180+B193))</f>
        <v>34.70125081836164</v>
      </c>
      <c r="C60" s="25">
        <f aca="true" t="shared" si="39" ref="C60:AE60">IF(+(C180+C193)=0,0,+(C5-C163)/(C180+C193))</f>
        <v>18.15130303717899</v>
      </c>
      <c r="D60" s="25">
        <f t="shared" si="39"/>
        <v>25.822054162025122</v>
      </c>
      <c r="E60" s="25">
        <f t="shared" si="39"/>
        <v>44.796769692111276</v>
      </c>
      <c r="F60" s="25">
        <f t="shared" si="39"/>
        <v>20.585129535718433</v>
      </c>
      <c r="G60" s="25">
        <f t="shared" si="39"/>
        <v>28.26638944115171</v>
      </c>
      <c r="H60" s="25">
        <f t="shared" si="39"/>
        <v>11.276548099724012</v>
      </c>
      <c r="I60" s="25">
        <f t="shared" si="39"/>
        <v>20.122724874063724</v>
      </c>
      <c r="J60" s="25">
        <f t="shared" si="39"/>
        <v>10.60500600212655</v>
      </c>
      <c r="K60" s="25">
        <f t="shared" si="39"/>
        <v>28.170981306533324</v>
      </c>
      <c r="L60" s="25">
        <f t="shared" si="39"/>
        <v>18.331855378538254</v>
      </c>
      <c r="M60" s="25">
        <f t="shared" si="39"/>
        <v>48.16248940541936</v>
      </c>
      <c r="N60" s="25">
        <f t="shared" si="39"/>
        <v>4.057221395881007</v>
      </c>
      <c r="O60" s="25">
        <f t="shared" si="39"/>
        <v>19.01848805607443</v>
      </c>
      <c r="P60" s="25">
        <f t="shared" si="39"/>
        <v>24.624555502475243</v>
      </c>
      <c r="Q60" s="25">
        <f t="shared" si="39"/>
        <v>59.728023944505615</v>
      </c>
      <c r="R60" s="25">
        <f t="shared" si="39"/>
        <v>27.682020904132138</v>
      </c>
      <c r="S60" s="25">
        <f t="shared" si="39"/>
        <v>19.845696378704528</v>
      </c>
      <c r="T60" s="25">
        <f t="shared" si="39"/>
        <v>30.021562107395525</v>
      </c>
      <c r="U60" s="25">
        <f t="shared" si="39"/>
        <v>19.837843597758567</v>
      </c>
      <c r="V60" s="25">
        <f t="shared" si="39"/>
        <v>31.331625962942233</v>
      </c>
      <c r="W60" s="25">
        <f t="shared" si="39"/>
        <v>17.285619139301083</v>
      </c>
      <c r="X60" s="25">
        <f t="shared" si="39"/>
        <v>20.105807355175703</v>
      </c>
      <c r="Y60" s="25">
        <f t="shared" si="39"/>
        <v>20.57070705360735</v>
      </c>
      <c r="Z60" s="25">
        <f t="shared" si="39"/>
        <v>21.870124333157168</v>
      </c>
      <c r="AA60" s="25">
        <f t="shared" si="39"/>
        <v>24.5799056352498</v>
      </c>
      <c r="AB60" s="25">
        <f t="shared" si="39"/>
        <v>77.50272809942406</v>
      </c>
      <c r="AC60" s="25">
        <f t="shared" si="39"/>
        <v>65.062888</v>
      </c>
      <c r="AD60" s="25">
        <f t="shared" si="39"/>
        <v>29.610546494496795</v>
      </c>
      <c r="AE60" s="25">
        <f t="shared" si="39"/>
        <v>258.97605808415574</v>
      </c>
    </row>
    <row r="61" spans="1:31" ht="12.75">
      <c r="A61" s="67" t="s">
        <v>167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2.75">
      <c r="A62" s="68" t="s">
        <v>168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2.75">
      <c r="A63" s="67" t="s">
        <v>169</v>
      </c>
      <c r="B63" s="6">
        <v>2916114827</v>
      </c>
      <c r="C63" s="6">
        <v>17540000</v>
      </c>
      <c r="D63" s="6">
        <v>53448000</v>
      </c>
      <c r="E63" s="6">
        <v>18650670</v>
      </c>
      <c r="F63" s="6">
        <v>72079670</v>
      </c>
      <c r="G63" s="6">
        <v>17335400</v>
      </c>
      <c r="H63" s="6">
        <v>5315000</v>
      </c>
      <c r="I63" s="6">
        <v>34194299</v>
      </c>
      <c r="J63" s="6">
        <v>254189141</v>
      </c>
      <c r="K63" s="6">
        <v>331466730</v>
      </c>
      <c r="L63" s="6">
        <v>91088126</v>
      </c>
      <c r="M63" s="6">
        <v>31491370</v>
      </c>
      <c r="N63" s="6">
        <v>0</v>
      </c>
      <c r="O63" s="6">
        <v>41663565</v>
      </c>
      <c r="P63" s="6">
        <v>49370315</v>
      </c>
      <c r="Q63" s="6">
        <v>7880000</v>
      </c>
      <c r="R63" s="6">
        <v>12890150</v>
      </c>
      <c r="S63" s="6">
        <v>0</v>
      </c>
      <c r="T63" s="6">
        <v>21419006</v>
      </c>
      <c r="U63" s="6">
        <v>71799503</v>
      </c>
      <c r="V63" s="6">
        <v>69625088</v>
      </c>
      <c r="W63" s="6">
        <v>110608897</v>
      </c>
      <c r="X63" s="6">
        <v>26000000</v>
      </c>
      <c r="Y63" s="6">
        <v>51762945</v>
      </c>
      <c r="Z63" s="6">
        <v>54636600</v>
      </c>
      <c r="AA63" s="6">
        <v>0</v>
      </c>
      <c r="AB63" s="6">
        <v>9939000</v>
      </c>
      <c r="AC63" s="6">
        <v>7112901</v>
      </c>
      <c r="AD63" s="6">
        <v>13912525</v>
      </c>
      <c r="AE63" s="6">
        <v>0</v>
      </c>
    </row>
    <row r="64" spans="1:31" ht="12.75">
      <c r="A64" s="70" t="s">
        <v>170</v>
      </c>
      <c r="B64" s="23">
        <v>1343534600</v>
      </c>
      <c r="C64" s="23">
        <v>2700000</v>
      </c>
      <c r="D64" s="23">
        <v>12500000</v>
      </c>
      <c r="E64" s="23">
        <v>5690000</v>
      </c>
      <c r="F64" s="23">
        <v>26109957</v>
      </c>
      <c r="G64" s="23">
        <v>7542000</v>
      </c>
      <c r="H64" s="23">
        <v>0</v>
      </c>
      <c r="I64" s="23">
        <v>7860000</v>
      </c>
      <c r="J64" s="23">
        <v>57316592</v>
      </c>
      <c r="K64" s="23">
        <v>48430000</v>
      </c>
      <c r="L64" s="23">
        <v>24128145</v>
      </c>
      <c r="M64" s="23">
        <v>5054390</v>
      </c>
      <c r="N64" s="23">
        <v>0</v>
      </c>
      <c r="O64" s="23">
        <v>11637284</v>
      </c>
      <c r="P64" s="23">
        <v>21726431</v>
      </c>
      <c r="Q64" s="23">
        <v>3330000</v>
      </c>
      <c r="R64" s="23">
        <v>2931580</v>
      </c>
      <c r="S64" s="23">
        <v>0</v>
      </c>
      <c r="T64" s="23">
        <v>3080000</v>
      </c>
      <c r="U64" s="23">
        <v>24358000</v>
      </c>
      <c r="V64" s="23">
        <v>22100351</v>
      </c>
      <c r="W64" s="23">
        <v>31390350</v>
      </c>
      <c r="X64" s="23">
        <v>6000000</v>
      </c>
      <c r="Y64" s="23">
        <v>20202485</v>
      </c>
      <c r="Z64" s="23">
        <v>20120000</v>
      </c>
      <c r="AA64" s="23">
        <v>0</v>
      </c>
      <c r="AB64" s="23">
        <v>0</v>
      </c>
      <c r="AC64" s="23">
        <v>3000000</v>
      </c>
      <c r="AD64" s="23">
        <v>1043350</v>
      </c>
      <c r="AE64" s="23">
        <v>0</v>
      </c>
    </row>
    <row r="65" spans="1:31" ht="12.75">
      <c r="A65" s="70" t="s">
        <v>171</v>
      </c>
      <c r="B65" s="23">
        <v>576953963</v>
      </c>
      <c r="C65" s="23">
        <v>9050000</v>
      </c>
      <c r="D65" s="23">
        <v>14280000</v>
      </c>
      <c r="E65" s="23">
        <v>10877670</v>
      </c>
      <c r="F65" s="23">
        <v>6065958</v>
      </c>
      <c r="G65" s="23">
        <v>6048400</v>
      </c>
      <c r="H65" s="23">
        <v>5315000</v>
      </c>
      <c r="I65" s="23">
        <v>10912953</v>
      </c>
      <c r="J65" s="23">
        <v>86632105</v>
      </c>
      <c r="K65" s="23">
        <v>67574130</v>
      </c>
      <c r="L65" s="23">
        <v>35519983</v>
      </c>
      <c r="M65" s="23">
        <v>3528430</v>
      </c>
      <c r="N65" s="23">
        <v>0</v>
      </c>
      <c r="O65" s="23">
        <v>4526281</v>
      </c>
      <c r="P65" s="23">
        <v>16390184</v>
      </c>
      <c r="Q65" s="23">
        <v>240000</v>
      </c>
      <c r="R65" s="23">
        <v>9678570</v>
      </c>
      <c r="S65" s="23">
        <v>0</v>
      </c>
      <c r="T65" s="23">
        <v>15309006</v>
      </c>
      <c r="U65" s="23">
        <v>15431434</v>
      </c>
      <c r="V65" s="23">
        <v>15595240</v>
      </c>
      <c r="W65" s="23">
        <v>34566707</v>
      </c>
      <c r="X65" s="23">
        <v>20000000</v>
      </c>
      <c r="Y65" s="23">
        <v>10968112</v>
      </c>
      <c r="Z65" s="23">
        <v>20677000</v>
      </c>
      <c r="AA65" s="23">
        <v>0</v>
      </c>
      <c r="AB65" s="23">
        <v>0</v>
      </c>
      <c r="AC65" s="23">
        <v>2158537</v>
      </c>
      <c r="AD65" s="23">
        <v>4016000</v>
      </c>
      <c r="AE65" s="23">
        <v>0</v>
      </c>
    </row>
    <row r="66" spans="1:31" ht="12.75">
      <c r="A66" s="70" t="s">
        <v>172</v>
      </c>
      <c r="B66" s="23">
        <v>698711138</v>
      </c>
      <c r="C66" s="23">
        <v>3890000</v>
      </c>
      <c r="D66" s="23">
        <v>25168000</v>
      </c>
      <c r="E66" s="23">
        <v>1446000</v>
      </c>
      <c r="F66" s="23">
        <v>32653755</v>
      </c>
      <c r="G66" s="23">
        <v>3730000</v>
      </c>
      <c r="H66" s="23">
        <v>0</v>
      </c>
      <c r="I66" s="23">
        <v>12381346</v>
      </c>
      <c r="J66" s="23">
        <v>91115444</v>
      </c>
      <c r="K66" s="23">
        <v>197549732</v>
      </c>
      <c r="L66" s="23">
        <v>26879998</v>
      </c>
      <c r="M66" s="23">
        <v>9069830</v>
      </c>
      <c r="N66" s="23">
        <v>0</v>
      </c>
      <c r="O66" s="23">
        <v>22500000</v>
      </c>
      <c r="P66" s="23">
        <v>11243700</v>
      </c>
      <c r="Q66" s="23">
        <v>4050000</v>
      </c>
      <c r="R66" s="23">
        <v>0</v>
      </c>
      <c r="S66" s="23">
        <v>0</v>
      </c>
      <c r="T66" s="23">
        <v>3000000</v>
      </c>
      <c r="U66" s="23">
        <v>29330069</v>
      </c>
      <c r="V66" s="23">
        <v>29768497</v>
      </c>
      <c r="W66" s="23">
        <v>36171840</v>
      </c>
      <c r="X66" s="23">
        <v>0</v>
      </c>
      <c r="Y66" s="23">
        <v>9747436</v>
      </c>
      <c r="Z66" s="23">
        <v>11359600</v>
      </c>
      <c r="AA66" s="23">
        <v>0</v>
      </c>
      <c r="AB66" s="23">
        <v>9939000</v>
      </c>
      <c r="AC66" s="23">
        <v>1954364</v>
      </c>
      <c r="AD66" s="23">
        <v>8358008</v>
      </c>
      <c r="AE66" s="23">
        <v>0</v>
      </c>
    </row>
    <row r="67" spans="1:31" ht="12.75">
      <c r="A67" s="70" t="s">
        <v>173</v>
      </c>
      <c r="B67" s="23">
        <v>296915126</v>
      </c>
      <c r="C67" s="23">
        <v>1900000</v>
      </c>
      <c r="D67" s="23">
        <v>1500000</v>
      </c>
      <c r="E67" s="23">
        <v>637000</v>
      </c>
      <c r="F67" s="23">
        <v>7250000</v>
      </c>
      <c r="G67" s="23">
        <v>15000</v>
      </c>
      <c r="H67" s="23">
        <v>0</v>
      </c>
      <c r="I67" s="23">
        <v>3040000</v>
      </c>
      <c r="J67" s="23">
        <v>19125000</v>
      </c>
      <c r="K67" s="23">
        <v>17912868</v>
      </c>
      <c r="L67" s="23">
        <v>4560000</v>
      </c>
      <c r="M67" s="23">
        <v>13838720</v>
      </c>
      <c r="N67" s="23">
        <v>0</v>
      </c>
      <c r="O67" s="23">
        <v>3000000</v>
      </c>
      <c r="P67" s="23">
        <v>10000</v>
      </c>
      <c r="Q67" s="23">
        <v>260000</v>
      </c>
      <c r="R67" s="23">
        <v>280000</v>
      </c>
      <c r="S67" s="23">
        <v>0</v>
      </c>
      <c r="T67" s="23">
        <v>30000</v>
      </c>
      <c r="U67" s="23">
        <v>2680000</v>
      </c>
      <c r="V67" s="23">
        <v>2161000</v>
      </c>
      <c r="W67" s="23">
        <v>8480000</v>
      </c>
      <c r="X67" s="23">
        <v>0</v>
      </c>
      <c r="Y67" s="23">
        <v>10844912</v>
      </c>
      <c r="Z67" s="23">
        <v>2480000</v>
      </c>
      <c r="AA67" s="23">
        <v>0</v>
      </c>
      <c r="AB67" s="23">
        <v>0</v>
      </c>
      <c r="AC67" s="23">
        <v>0</v>
      </c>
      <c r="AD67" s="23">
        <v>495167</v>
      </c>
      <c r="AE67" s="23">
        <v>0</v>
      </c>
    </row>
    <row r="68" spans="1:31" ht="12.75">
      <c r="A68" s="67" t="s">
        <v>174</v>
      </c>
      <c r="B68" s="6">
        <v>1530912691</v>
      </c>
      <c r="C68" s="6">
        <v>9889000</v>
      </c>
      <c r="D68" s="6">
        <v>5918000</v>
      </c>
      <c r="E68" s="6">
        <v>4430000</v>
      </c>
      <c r="F68" s="6">
        <v>49154517</v>
      </c>
      <c r="G68" s="6">
        <v>32443500</v>
      </c>
      <c r="H68" s="6">
        <v>0</v>
      </c>
      <c r="I68" s="6">
        <v>8113000</v>
      </c>
      <c r="J68" s="6">
        <v>62997240</v>
      </c>
      <c r="K68" s="6">
        <v>44979000</v>
      </c>
      <c r="L68" s="6">
        <v>24530026</v>
      </c>
      <c r="M68" s="6">
        <v>11718780</v>
      </c>
      <c r="N68" s="6">
        <v>1139300</v>
      </c>
      <c r="O68" s="6">
        <v>4200000</v>
      </c>
      <c r="P68" s="6">
        <v>12127527</v>
      </c>
      <c r="Q68" s="6">
        <v>5246104</v>
      </c>
      <c r="R68" s="6">
        <v>2104000</v>
      </c>
      <c r="S68" s="6">
        <v>48000</v>
      </c>
      <c r="T68" s="6">
        <v>7275894</v>
      </c>
      <c r="U68" s="6">
        <v>75989403</v>
      </c>
      <c r="V68" s="6">
        <v>27600177</v>
      </c>
      <c r="W68" s="6">
        <v>94874597</v>
      </c>
      <c r="X68" s="6">
        <v>28138000</v>
      </c>
      <c r="Y68" s="6">
        <v>17323223</v>
      </c>
      <c r="Z68" s="6">
        <v>3747000</v>
      </c>
      <c r="AA68" s="6">
        <v>0</v>
      </c>
      <c r="AB68" s="6">
        <v>504000</v>
      </c>
      <c r="AC68" s="6">
        <v>829799</v>
      </c>
      <c r="AD68" s="6">
        <v>2427058</v>
      </c>
      <c r="AE68" s="6">
        <v>0</v>
      </c>
    </row>
    <row r="69" spans="1:31" ht="12.75">
      <c r="A69" s="70" t="s">
        <v>175</v>
      </c>
      <c r="B69" s="23">
        <v>124796261</v>
      </c>
      <c r="C69" s="23">
        <v>150000</v>
      </c>
      <c r="D69" s="23">
        <v>0</v>
      </c>
      <c r="E69" s="23">
        <v>50000</v>
      </c>
      <c r="F69" s="23">
        <v>993500</v>
      </c>
      <c r="G69" s="23">
        <v>60000</v>
      </c>
      <c r="H69" s="23">
        <v>0</v>
      </c>
      <c r="I69" s="23">
        <v>0</v>
      </c>
      <c r="J69" s="23">
        <v>1982000</v>
      </c>
      <c r="K69" s="23">
        <v>2869000</v>
      </c>
      <c r="L69" s="23">
        <v>36155</v>
      </c>
      <c r="M69" s="23">
        <v>0</v>
      </c>
      <c r="N69" s="23">
        <v>35000</v>
      </c>
      <c r="O69" s="23">
        <v>400000</v>
      </c>
      <c r="P69" s="23">
        <v>25000</v>
      </c>
      <c r="Q69" s="23">
        <v>0</v>
      </c>
      <c r="R69" s="23">
        <v>290000</v>
      </c>
      <c r="S69" s="23">
        <v>0</v>
      </c>
      <c r="T69" s="23">
        <v>0</v>
      </c>
      <c r="U69" s="23">
        <v>28550</v>
      </c>
      <c r="V69" s="23">
        <v>540000</v>
      </c>
      <c r="W69" s="23">
        <v>0</v>
      </c>
      <c r="X69" s="23">
        <v>0</v>
      </c>
      <c r="Y69" s="23">
        <v>264440</v>
      </c>
      <c r="Z69" s="23">
        <v>0</v>
      </c>
      <c r="AA69" s="23">
        <v>0</v>
      </c>
      <c r="AB69" s="23">
        <v>0</v>
      </c>
      <c r="AC69" s="23">
        <v>0</v>
      </c>
      <c r="AD69" s="23">
        <v>20000</v>
      </c>
      <c r="AE69" s="23">
        <v>0</v>
      </c>
    </row>
    <row r="70" spans="1:31" ht="12.75">
      <c r="A70" s="70" t="s">
        <v>176</v>
      </c>
      <c r="B70" s="23">
        <v>1395549179</v>
      </c>
      <c r="C70" s="23">
        <v>9739000</v>
      </c>
      <c r="D70" s="23">
        <v>5918000</v>
      </c>
      <c r="E70" s="23">
        <v>4380000</v>
      </c>
      <c r="F70" s="23">
        <v>48161017</v>
      </c>
      <c r="G70" s="23">
        <v>32383500</v>
      </c>
      <c r="H70" s="23">
        <v>0</v>
      </c>
      <c r="I70" s="23">
        <v>7840000</v>
      </c>
      <c r="J70" s="23">
        <v>61015240</v>
      </c>
      <c r="K70" s="23">
        <v>41010000</v>
      </c>
      <c r="L70" s="23">
        <v>24493871</v>
      </c>
      <c r="M70" s="23">
        <v>10868780</v>
      </c>
      <c r="N70" s="23">
        <v>1104300</v>
      </c>
      <c r="O70" s="23">
        <v>3800000</v>
      </c>
      <c r="P70" s="23">
        <v>12102527</v>
      </c>
      <c r="Q70" s="23">
        <v>5246104</v>
      </c>
      <c r="R70" s="23">
        <v>1814000</v>
      </c>
      <c r="S70" s="23">
        <v>0</v>
      </c>
      <c r="T70" s="23">
        <v>7275894</v>
      </c>
      <c r="U70" s="23">
        <v>75938553</v>
      </c>
      <c r="V70" s="23">
        <v>27060177</v>
      </c>
      <c r="W70" s="23">
        <v>94874597</v>
      </c>
      <c r="X70" s="23">
        <v>28138000</v>
      </c>
      <c r="Y70" s="23">
        <v>17058783</v>
      </c>
      <c r="Z70" s="23">
        <v>3747000</v>
      </c>
      <c r="AA70" s="23">
        <v>0</v>
      </c>
      <c r="AB70" s="23">
        <v>504000</v>
      </c>
      <c r="AC70" s="23">
        <v>829799</v>
      </c>
      <c r="AD70" s="23">
        <v>2407058</v>
      </c>
      <c r="AE70" s="23">
        <v>0</v>
      </c>
    </row>
    <row r="71" spans="1:31" ht="12.75">
      <c r="A71" s="70" t="s">
        <v>177</v>
      </c>
      <c r="B71" s="23">
        <v>10567251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273000</v>
      </c>
      <c r="J71" s="23">
        <v>0</v>
      </c>
      <c r="K71" s="23">
        <v>1100000</v>
      </c>
      <c r="L71" s="23">
        <v>0</v>
      </c>
      <c r="M71" s="23">
        <v>850000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48000</v>
      </c>
      <c r="T71" s="23">
        <v>0</v>
      </c>
      <c r="U71" s="23">
        <v>22300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</row>
    <row r="72" spans="1:31" ht="12.75">
      <c r="A72" s="67" t="s">
        <v>178</v>
      </c>
      <c r="B72" s="6">
        <v>536233814</v>
      </c>
      <c r="C72" s="6">
        <v>395000</v>
      </c>
      <c r="D72" s="6">
        <v>2211000</v>
      </c>
      <c r="E72" s="6">
        <v>3143050</v>
      </c>
      <c r="F72" s="6">
        <v>33338611</v>
      </c>
      <c r="G72" s="6">
        <v>12665108</v>
      </c>
      <c r="H72" s="6">
        <v>589500</v>
      </c>
      <c r="I72" s="6">
        <v>700000</v>
      </c>
      <c r="J72" s="6">
        <v>28205000</v>
      </c>
      <c r="K72" s="6">
        <v>39538000</v>
      </c>
      <c r="L72" s="6">
        <v>17205560</v>
      </c>
      <c r="M72" s="6">
        <v>2624570</v>
      </c>
      <c r="N72" s="6">
        <v>11473300</v>
      </c>
      <c r="O72" s="6">
        <v>4919473</v>
      </c>
      <c r="P72" s="6">
        <v>2648030</v>
      </c>
      <c r="Q72" s="6">
        <v>1594475</v>
      </c>
      <c r="R72" s="6">
        <v>599560</v>
      </c>
      <c r="S72" s="6">
        <v>221470</v>
      </c>
      <c r="T72" s="6">
        <v>1850000</v>
      </c>
      <c r="U72" s="6">
        <v>2956205</v>
      </c>
      <c r="V72" s="6">
        <v>3289837</v>
      </c>
      <c r="W72" s="6">
        <v>14370000</v>
      </c>
      <c r="X72" s="6">
        <v>2790000</v>
      </c>
      <c r="Y72" s="6">
        <v>5859912</v>
      </c>
      <c r="Z72" s="6">
        <v>6995000</v>
      </c>
      <c r="AA72" s="6">
        <v>460000</v>
      </c>
      <c r="AB72" s="6">
        <v>216000</v>
      </c>
      <c r="AC72" s="6">
        <v>200000</v>
      </c>
      <c r="AD72" s="6">
        <v>922800</v>
      </c>
      <c r="AE72" s="6">
        <v>295000</v>
      </c>
    </row>
    <row r="73" spans="1:31" ht="12.75">
      <c r="A73" s="67" t="s">
        <v>179</v>
      </c>
      <c r="B73" s="6">
        <v>797057999</v>
      </c>
      <c r="C73" s="6">
        <v>1946000</v>
      </c>
      <c r="D73" s="6">
        <v>9004000</v>
      </c>
      <c r="E73" s="6">
        <v>42976330</v>
      </c>
      <c r="F73" s="6">
        <v>44963877</v>
      </c>
      <c r="G73" s="6">
        <v>30441400</v>
      </c>
      <c r="H73" s="6">
        <v>2410500</v>
      </c>
      <c r="I73" s="6">
        <v>9761048</v>
      </c>
      <c r="J73" s="6">
        <v>30446112</v>
      </c>
      <c r="K73" s="6">
        <v>36725479</v>
      </c>
      <c r="L73" s="6">
        <v>19106573</v>
      </c>
      <c r="M73" s="6">
        <v>5789000</v>
      </c>
      <c r="N73" s="6">
        <v>5576209</v>
      </c>
      <c r="O73" s="6">
        <v>10189881</v>
      </c>
      <c r="P73" s="6">
        <v>39768219</v>
      </c>
      <c r="Q73" s="6">
        <v>6970836</v>
      </c>
      <c r="R73" s="6">
        <v>2202869</v>
      </c>
      <c r="S73" s="6">
        <v>360000</v>
      </c>
      <c r="T73" s="6">
        <v>0</v>
      </c>
      <c r="U73" s="6">
        <v>3972062</v>
      </c>
      <c r="V73" s="6">
        <v>41849200</v>
      </c>
      <c r="W73" s="6">
        <v>24432800</v>
      </c>
      <c r="X73" s="6">
        <v>4000000</v>
      </c>
      <c r="Y73" s="6">
        <v>13424111</v>
      </c>
      <c r="Z73" s="6">
        <v>37304000</v>
      </c>
      <c r="AA73" s="6">
        <v>575000</v>
      </c>
      <c r="AB73" s="6">
        <v>15523000</v>
      </c>
      <c r="AC73" s="6">
        <v>2150000</v>
      </c>
      <c r="AD73" s="6">
        <v>2761817</v>
      </c>
      <c r="AE73" s="6">
        <v>0</v>
      </c>
    </row>
    <row r="74" spans="1:31" ht="12.75">
      <c r="A74" s="67" t="s">
        <v>180</v>
      </c>
      <c r="B74" s="6">
        <v>500000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50000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15600</v>
      </c>
      <c r="V74" s="6">
        <v>10000</v>
      </c>
      <c r="W74" s="6">
        <v>51800</v>
      </c>
      <c r="X74" s="6">
        <v>0</v>
      </c>
      <c r="Y74" s="6">
        <v>1500000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</row>
    <row r="75" spans="1:31" ht="25.5">
      <c r="A75" s="72" t="s">
        <v>181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</row>
    <row r="76" spans="1:31" ht="12.75">
      <c r="A76" s="68" t="s">
        <v>169</v>
      </c>
      <c r="B76" s="27">
        <f>IF(B40=0,0,B63*100/B40)</f>
        <v>50.444662945305254</v>
      </c>
      <c r="C76" s="27">
        <f aca="true" t="shared" si="40" ref="C76:AE76">IF(C40=0,0,C63*100/C40)</f>
        <v>58.918374202216995</v>
      </c>
      <c r="D76" s="27">
        <f t="shared" si="40"/>
        <v>75.72576189059379</v>
      </c>
      <c r="E76" s="27">
        <f t="shared" si="40"/>
        <v>26.95181578626027</v>
      </c>
      <c r="F76" s="27">
        <f t="shared" si="40"/>
        <v>36.123519648706186</v>
      </c>
      <c r="G76" s="27">
        <f t="shared" si="40"/>
        <v>18.663211341010637</v>
      </c>
      <c r="H76" s="27">
        <f t="shared" si="40"/>
        <v>63.920625375826816</v>
      </c>
      <c r="I76" s="27">
        <f t="shared" si="40"/>
        <v>64.80077725383363</v>
      </c>
      <c r="J76" s="27">
        <f t="shared" si="40"/>
        <v>67.63272577491358</v>
      </c>
      <c r="K76" s="27">
        <f t="shared" si="40"/>
        <v>73.21037836692572</v>
      </c>
      <c r="L76" s="27">
        <f t="shared" si="40"/>
        <v>59.95389661778098</v>
      </c>
      <c r="M76" s="27">
        <f t="shared" si="40"/>
        <v>61.00174493430539</v>
      </c>
      <c r="N76" s="27">
        <f t="shared" si="40"/>
        <v>0</v>
      </c>
      <c r="O76" s="27">
        <f t="shared" si="40"/>
        <v>68.3312619492598</v>
      </c>
      <c r="P76" s="27">
        <f t="shared" si="40"/>
        <v>47.51070285549628</v>
      </c>
      <c r="Q76" s="27">
        <f t="shared" si="40"/>
        <v>36.32773611126798</v>
      </c>
      <c r="R76" s="27">
        <f t="shared" si="40"/>
        <v>72.43049352350246</v>
      </c>
      <c r="S76" s="27">
        <f t="shared" si="40"/>
        <v>0</v>
      </c>
      <c r="T76" s="27">
        <f t="shared" si="40"/>
        <v>70.12301890004551</v>
      </c>
      <c r="U76" s="27">
        <f t="shared" si="40"/>
        <v>46.40225959112101</v>
      </c>
      <c r="V76" s="27">
        <f t="shared" si="40"/>
        <v>48.90284765013282</v>
      </c>
      <c r="W76" s="27">
        <f t="shared" si="40"/>
        <v>45.268789319441936</v>
      </c>
      <c r="X76" s="27">
        <f t="shared" si="40"/>
        <v>42.67331932773109</v>
      </c>
      <c r="Y76" s="27">
        <f t="shared" si="40"/>
        <v>57.59745742612253</v>
      </c>
      <c r="Z76" s="27">
        <f t="shared" si="40"/>
        <v>53.20920973952744</v>
      </c>
      <c r="AA76" s="27">
        <f t="shared" si="40"/>
        <v>0</v>
      </c>
      <c r="AB76" s="27">
        <f t="shared" si="40"/>
        <v>37.9611947139256</v>
      </c>
      <c r="AC76" s="27">
        <f t="shared" si="40"/>
        <v>69.10626949197004</v>
      </c>
      <c r="AD76" s="27">
        <f t="shared" si="40"/>
        <v>69.47855594730376</v>
      </c>
      <c r="AE76" s="27">
        <f t="shared" si="40"/>
        <v>0</v>
      </c>
    </row>
    <row r="77" spans="1:31" ht="12.75">
      <c r="A77" s="70" t="s">
        <v>182</v>
      </c>
      <c r="B77" s="16">
        <f>IF(B40=0,0,B64*100/B40)</f>
        <v>23.24124874125045</v>
      </c>
      <c r="C77" s="16">
        <f aca="true" t="shared" si="41" ref="C77:AE77">IF(C40=0,0,C64*100/C40)</f>
        <v>9.069533087000336</v>
      </c>
      <c r="D77" s="16">
        <f t="shared" si="41"/>
        <v>17.71014862356725</v>
      </c>
      <c r="E77" s="16">
        <f t="shared" si="41"/>
        <v>8.222537411461408</v>
      </c>
      <c r="F77" s="16">
        <f t="shared" si="41"/>
        <v>13.085292215077754</v>
      </c>
      <c r="G77" s="16">
        <f t="shared" si="41"/>
        <v>8.119682264839705</v>
      </c>
      <c r="H77" s="16">
        <f t="shared" si="41"/>
        <v>0</v>
      </c>
      <c r="I77" s="16">
        <f t="shared" si="41"/>
        <v>14.895293195369565</v>
      </c>
      <c r="J77" s="16">
        <f t="shared" si="41"/>
        <v>15.250365668014926</v>
      </c>
      <c r="K77" s="16">
        <f t="shared" si="41"/>
        <v>10.696634996550673</v>
      </c>
      <c r="L77" s="16">
        <f t="shared" si="41"/>
        <v>15.881063475922526</v>
      </c>
      <c r="M77" s="16">
        <f t="shared" si="41"/>
        <v>9.790828712072667</v>
      </c>
      <c r="N77" s="16">
        <f t="shared" si="41"/>
        <v>0</v>
      </c>
      <c r="O77" s="16">
        <f t="shared" si="41"/>
        <v>19.0859879941126</v>
      </c>
      <c r="P77" s="16">
        <f t="shared" si="41"/>
        <v>20.90807010956772</v>
      </c>
      <c r="Q77" s="16">
        <f t="shared" si="41"/>
        <v>15.351695590167814</v>
      </c>
      <c r="R77" s="16">
        <f t="shared" si="41"/>
        <v>16.472716469833895</v>
      </c>
      <c r="S77" s="16">
        <f t="shared" si="41"/>
        <v>0</v>
      </c>
      <c r="T77" s="16">
        <f t="shared" si="41"/>
        <v>10.083516397172687</v>
      </c>
      <c r="U77" s="16">
        <f t="shared" si="41"/>
        <v>15.74197859169757</v>
      </c>
      <c r="V77" s="16">
        <f t="shared" si="41"/>
        <v>15.522710692551806</v>
      </c>
      <c r="W77" s="16">
        <f t="shared" si="41"/>
        <v>12.847096204327435</v>
      </c>
      <c r="X77" s="16">
        <f t="shared" si="41"/>
        <v>9.847689075630251</v>
      </c>
      <c r="Y77" s="16">
        <f t="shared" si="41"/>
        <v>22.4796284231776</v>
      </c>
      <c r="Z77" s="16">
        <f t="shared" si="41"/>
        <v>19.594361654262748</v>
      </c>
      <c r="AA77" s="16">
        <f t="shared" si="41"/>
        <v>0</v>
      </c>
      <c r="AB77" s="16">
        <f t="shared" si="41"/>
        <v>0</v>
      </c>
      <c r="AC77" s="16">
        <f t="shared" si="41"/>
        <v>29.146871083389197</v>
      </c>
      <c r="AD77" s="16">
        <f t="shared" si="41"/>
        <v>5.210445361113053</v>
      </c>
      <c r="AE77" s="16">
        <f t="shared" si="41"/>
        <v>0</v>
      </c>
    </row>
    <row r="78" spans="1:31" ht="12.75">
      <c r="A78" s="70" t="s">
        <v>183</v>
      </c>
      <c r="B78" s="16">
        <f>IF(B40=0,0,B65*100/B40)</f>
        <v>9.980487712287578</v>
      </c>
      <c r="C78" s="16">
        <f aca="true" t="shared" si="42" ref="C78:AE78">IF(C40=0,0,C65*100/C40)</f>
        <v>30.399731273093717</v>
      </c>
      <c r="D78" s="16">
        <f t="shared" si="42"/>
        <v>20.232073787563227</v>
      </c>
      <c r="E78" s="16">
        <f t="shared" si="42"/>
        <v>15.719164942799896</v>
      </c>
      <c r="F78" s="16">
        <f t="shared" si="42"/>
        <v>3.0400215900159706</v>
      </c>
      <c r="G78" s="16">
        <f t="shared" si="42"/>
        <v>6.511679423316954</v>
      </c>
      <c r="H78" s="16">
        <f t="shared" si="42"/>
        <v>63.920625375826816</v>
      </c>
      <c r="I78" s="16">
        <f t="shared" si="42"/>
        <v>20.680869537186755</v>
      </c>
      <c r="J78" s="16">
        <f t="shared" si="42"/>
        <v>23.050415834909796</v>
      </c>
      <c r="K78" s="16">
        <f t="shared" si="42"/>
        <v>14.924959814566687</v>
      </c>
      <c r="L78" s="16">
        <f t="shared" si="42"/>
        <v>23.379132738413542</v>
      </c>
      <c r="M78" s="16">
        <f t="shared" si="42"/>
        <v>6.834900700685654</v>
      </c>
      <c r="N78" s="16">
        <f t="shared" si="42"/>
        <v>0</v>
      </c>
      <c r="O78" s="16">
        <f t="shared" si="42"/>
        <v>7.423428424018867</v>
      </c>
      <c r="P78" s="16">
        <f t="shared" si="42"/>
        <v>15.772821416491052</v>
      </c>
      <c r="Q78" s="16">
        <f t="shared" si="42"/>
        <v>1.1064285110030858</v>
      </c>
      <c r="R78" s="16">
        <f t="shared" si="42"/>
        <v>54.38444096474946</v>
      </c>
      <c r="S78" s="16">
        <f t="shared" si="42"/>
        <v>0</v>
      </c>
      <c r="T78" s="16">
        <f t="shared" si="42"/>
        <v>50.119679553706185</v>
      </c>
      <c r="U78" s="16">
        <f t="shared" si="42"/>
        <v>9.97295770043493</v>
      </c>
      <c r="V78" s="16">
        <f t="shared" si="42"/>
        <v>10.953690224237237</v>
      </c>
      <c r="W78" s="16">
        <f t="shared" si="42"/>
        <v>14.147080561248874</v>
      </c>
      <c r="X78" s="16">
        <f t="shared" si="42"/>
        <v>32.825630252100844</v>
      </c>
      <c r="Y78" s="16">
        <f t="shared" si="42"/>
        <v>12.204393779467988</v>
      </c>
      <c r="Z78" s="16">
        <f t="shared" si="42"/>
        <v>20.136809936639704</v>
      </c>
      <c r="AA78" s="16">
        <f t="shared" si="42"/>
        <v>0</v>
      </c>
      <c r="AB78" s="16">
        <f t="shared" si="42"/>
        <v>0</v>
      </c>
      <c r="AC78" s="16">
        <f t="shared" si="42"/>
        <v>20.971533222575225</v>
      </c>
      <c r="AD78" s="16">
        <f t="shared" si="42"/>
        <v>20.055732563598045</v>
      </c>
      <c r="AE78" s="16">
        <f t="shared" si="42"/>
        <v>0</v>
      </c>
    </row>
    <row r="79" spans="1:31" ht="12.75">
      <c r="A79" s="70" t="s">
        <v>184</v>
      </c>
      <c r="B79" s="16">
        <f>IF(B40=0,0,B66*100/B40)</f>
        <v>12.086714667817388</v>
      </c>
      <c r="C79" s="16">
        <f aca="true" t="shared" si="43" ref="C79:AE79">IF(C40=0,0,C66*100/C40)</f>
        <v>13.066845817937521</v>
      </c>
      <c r="D79" s="16">
        <f t="shared" si="43"/>
        <v>35.658321644635244</v>
      </c>
      <c r="E79" s="16">
        <f t="shared" si="43"/>
        <v>2.089593865900386</v>
      </c>
      <c r="F79" s="16">
        <f t="shared" si="43"/>
        <v>16.3647885783403</v>
      </c>
      <c r="G79" s="16">
        <f t="shared" si="43"/>
        <v>4.015700722335202</v>
      </c>
      <c r="H79" s="16">
        <f t="shared" si="43"/>
        <v>0</v>
      </c>
      <c r="I79" s="16">
        <f t="shared" si="43"/>
        <v>23.46358509202496</v>
      </c>
      <c r="J79" s="16">
        <f t="shared" si="43"/>
        <v>24.243308796230185</v>
      </c>
      <c r="K79" s="16">
        <f t="shared" si="43"/>
        <v>43.63240505617192</v>
      </c>
      <c r="L79" s="16">
        <f t="shared" si="43"/>
        <v>17.692323818124873</v>
      </c>
      <c r="M79" s="16">
        <f t="shared" si="43"/>
        <v>17.569113578021884</v>
      </c>
      <c r="N79" s="16">
        <f t="shared" si="43"/>
        <v>0</v>
      </c>
      <c r="O79" s="16">
        <f t="shared" si="43"/>
        <v>36.90162840981912</v>
      </c>
      <c r="P79" s="16">
        <f t="shared" si="43"/>
        <v>10.820187995485616</v>
      </c>
      <c r="Q79" s="16">
        <f t="shared" si="43"/>
        <v>18.67098112317707</v>
      </c>
      <c r="R79" s="16">
        <f t="shared" si="43"/>
        <v>0</v>
      </c>
      <c r="S79" s="16">
        <f t="shared" si="43"/>
        <v>0</v>
      </c>
      <c r="T79" s="16">
        <f t="shared" si="43"/>
        <v>9.821606880363007</v>
      </c>
      <c r="U79" s="16">
        <f t="shared" si="43"/>
        <v>18.955304963092726</v>
      </c>
      <c r="V79" s="16">
        <f t="shared" si="43"/>
        <v>20.908616640663144</v>
      </c>
      <c r="W79" s="16">
        <f t="shared" si="43"/>
        <v>14.804011690457076</v>
      </c>
      <c r="X79" s="16">
        <f t="shared" si="43"/>
        <v>0</v>
      </c>
      <c r="Y79" s="16">
        <f t="shared" si="43"/>
        <v>10.84612805596463</v>
      </c>
      <c r="Z79" s="16">
        <f t="shared" si="43"/>
        <v>11.062828561022023</v>
      </c>
      <c r="AA79" s="16">
        <f t="shared" si="43"/>
        <v>0</v>
      </c>
      <c r="AB79" s="16">
        <f t="shared" si="43"/>
        <v>37.9611947139256</v>
      </c>
      <c r="AC79" s="16">
        <f t="shared" si="43"/>
        <v>18.987865186005617</v>
      </c>
      <c r="AD79" s="16">
        <f t="shared" si="43"/>
        <v>41.73953516245343</v>
      </c>
      <c r="AE79" s="16">
        <f t="shared" si="43"/>
        <v>0</v>
      </c>
    </row>
    <row r="80" spans="1:31" ht="12.75">
      <c r="A80" s="70" t="s">
        <v>185</v>
      </c>
      <c r="B80" s="16">
        <f>IF(B40=0,0,B67*100/B40)</f>
        <v>5.136211823949839</v>
      </c>
      <c r="C80" s="16">
        <f aca="true" t="shared" si="44" ref="C80:AE80">IF(C40=0,0,C67*100/C40)</f>
        <v>6.382264024185422</v>
      </c>
      <c r="D80" s="16">
        <f t="shared" si="44"/>
        <v>2.12521783482807</v>
      </c>
      <c r="E80" s="16">
        <f t="shared" si="44"/>
        <v>0.9205195660985794</v>
      </c>
      <c r="F80" s="16">
        <f t="shared" si="44"/>
        <v>3.6334172652721612</v>
      </c>
      <c r="G80" s="16">
        <f t="shared" si="44"/>
        <v>0.016148930518774272</v>
      </c>
      <c r="H80" s="16">
        <f t="shared" si="44"/>
        <v>0</v>
      </c>
      <c r="I80" s="16">
        <f t="shared" si="44"/>
        <v>5.761029429252351</v>
      </c>
      <c r="J80" s="16">
        <f t="shared" si="44"/>
        <v>5.088635475758668</v>
      </c>
      <c r="K80" s="16">
        <f t="shared" si="44"/>
        <v>3.956378499636437</v>
      </c>
      <c r="L80" s="16">
        <f t="shared" si="44"/>
        <v>3.001376585320037</v>
      </c>
      <c r="M80" s="16">
        <f t="shared" si="44"/>
        <v>26.806901943525187</v>
      </c>
      <c r="N80" s="16">
        <f t="shared" si="44"/>
        <v>0</v>
      </c>
      <c r="O80" s="16">
        <f t="shared" si="44"/>
        <v>4.920217121309216</v>
      </c>
      <c r="P80" s="16">
        <f t="shared" si="44"/>
        <v>0.009623333951889163</v>
      </c>
      <c r="Q80" s="16">
        <f t="shared" si="44"/>
        <v>1.1986308869200095</v>
      </c>
      <c r="R80" s="16">
        <f t="shared" si="44"/>
        <v>1.573336088919112</v>
      </c>
      <c r="S80" s="16">
        <f t="shared" si="44"/>
        <v>0</v>
      </c>
      <c r="T80" s="16">
        <f t="shared" si="44"/>
        <v>0.09821606880363007</v>
      </c>
      <c r="U80" s="16">
        <f t="shared" si="44"/>
        <v>1.7320183358957835</v>
      </c>
      <c r="V80" s="16">
        <f t="shared" si="44"/>
        <v>1.51783009268063</v>
      </c>
      <c r="W80" s="16">
        <f t="shared" si="44"/>
        <v>3.4706008634085523</v>
      </c>
      <c r="X80" s="16">
        <f t="shared" si="44"/>
        <v>0</v>
      </c>
      <c r="Y80" s="16">
        <f t="shared" si="44"/>
        <v>12.067307167512308</v>
      </c>
      <c r="Z80" s="16">
        <f t="shared" si="44"/>
        <v>2.415209587602963</v>
      </c>
      <c r="AA80" s="16">
        <f t="shared" si="44"/>
        <v>0</v>
      </c>
      <c r="AB80" s="16">
        <f t="shared" si="44"/>
        <v>0</v>
      </c>
      <c r="AC80" s="16">
        <f t="shared" si="44"/>
        <v>0</v>
      </c>
      <c r="AD80" s="16">
        <f t="shared" si="44"/>
        <v>2.4728428601392314</v>
      </c>
      <c r="AE80" s="16">
        <f t="shared" si="44"/>
        <v>0</v>
      </c>
    </row>
    <row r="81" spans="1:31" ht="12.75">
      <c r="A81" s="67" t="s">
        <v>174</v>
      </c>
      <c r="B81" s="29">
        <f>IF(B40=0,0,B68*100/B40)</f>
        <v>26.48262475165737</v>
      </c>
      <c r="C81" s="29">
        <f aca="true" t="shared" si="45" ref="C81:AE81">IF(C40=0,0,C68*100/C40)</f>
        <v>33.21800470272086</v>
      </c>
      <c r="D81" s="29">
        <f t="shared" si="45"/>
        <v>8.384692764341679</v>
      </c>
      <c r="E81" s="29">
        <f t="shared" si="45"/>
        <v>6.4017294785191625</v>
      </c>
      <c r="F81" s="29">
        <f t="shared" si="45"/>
        <v>24.634326997781233</v>
      </c>
      <c r="G81" s="29">
        <f t="shared" si="45"/>
        <v>34.928521819056876</v>
      </c>
      <c r="H81" s="29">
        <f t="shared" si="45"/>
        <v>0</v>
      </c>
      <c r="I81" s="29">
        <f t="shared" si="45"/>
        <v>15.374747289317211</v>
      </c>
      <c r="J81" s="29">
        <f t="shared" si="45"/>
        <v>16.761829560203033</v>
      </c>
      <c r="K81" s="29">
        <f t="shared" si="45"/>
        <v>9.934419688413229</v>
      </c>
      <c r="L81" s="29">
        <f t="shared" si="45"/>
        <v>16.145580191599063</v>
      </c>
      <c r="M81" s="29">
        <f t="shared" si="45"/>
        <v>22.700378818109193</v>
      </c>
      <c r="N81" s="29">
        <f t="shared" si="45"/>
        <v>6.263741622664793</v>
      </c>
      <c r="O81" s="29">
        <f t="shared" si="45"/>
        <v>6.8883039698329025</v>
      </c>
      <c r="P81" s="29">
        <f t="shared" si="45"/>
        <v>11.670724233155251</v>
      </c>
      <c r="Q81" s="29">
        <f t="shared" si="45"/>
        <v>24.185162655363886</v>
      </c>
      <c r="R81" s="29">
        <f t="shared" si="45"/>
        <v>11.822496896735041</v>
      </c>
      <c r="S81" s="29">
        <f t="shared" si="45"/>
        <v>7.625462690835147</v>
      </c>
      <c r="T81" s="29">
        <f t="shared" si="45"/>
        <v>23.82032352373064</v>
      </c>
      <c r="U81" s="29">
        <f t="shared" si="45"/>
        <v>49.1100893021545</v>
      </c>
      <c r="V81" s="29">
        <f t="shared" si="45"/>
        <v>19.385645170713463</v>
      </c>
      <c r="W81" s="29">
        <f t="shared" si="45"/>
        <v>38.82922856883708</v>
      </c>
      <c r="X81" s="29">
        <f t="shared" si="45"/>
        <v>46.182379201680675</v>
      </c>
      <c r="Y81" s="29">
        <f t="shared" si="45"/>
        <v>19.27582750992484</v>
      </c>
      <c r="Z81" s="29">
        <f t="shared" si="45"/>
        <v>3.649109001914638</v>
      </c>
      <c r="AA81" s="29">
        <f t="shared" si="45"/>
        <v>0</v>
      </c>
      <c r="AB81" s="29">
        <f t="shared" si="45"/>
        <v>1.9249866320372775</v>
      </c>
      <c r="AC81" s="29">
        <f t="shared" si="45"/>
        <v>8.062014826041757</v>
      </c>
      <c r="AD81" s="29">
        <f t="shared" si="45"/>
        <v>12.120624044905664</v>
      </c>
      <c r="AE81" s="29">
        <f t="shared" si="45"/>
        <v>0</v>
      </c>
    </row>
    <row r="82" spans="1:31" ht="12.75">
      <c r="A82" s="70" t="s">
        <v>186</v>
      </c>
      <c r="B82" s="16">
        <f>IF(B40=0,0,B69*100/B40)</f>
        <v>2.1587988458793785</v>
      </c>
      <c r="C82" s="16">
        <f aca="true" t="shared" si="46" ref="C82:AE82">IF(C40=0,0,C69*100/C40)</f>
        <v>0.5038629492777964</v>
      </c>
      <c r="D82" s="16">
        <f t="shared" si="46"/>
        <v>0</v>
      </c>
      <c r="E82" s="16">
        <f t="shared" si="46"/>
        <v>0.07225428305326369</v>
      </c>
      <c r="F82" s="16">
        <f t="shared" si="46"/>
        <v>0.4979034555928127</v>
      </c>
      <c r="G82" s="16">
        <f t="shared" si="46"/>
        <v>0.06459572207509709</v>
      </c>
      <c r="H82" s="16">
        <f t="shared" si="46"/>
        <v>0</v>
      </c>
      <c r="I82" s="16">
        <f t="shared" si="46"/>
        <v>0</v>
      </c>
      <c r="J82" s="16">
        <f t="shared" si="46"/>
        <v>0.527355582376663</v>
      </c>
      <c r="K82" s="16">
        <f t="shared" si="46"/>
        <v>0.6336701590977468</v>
      </c>
      <c r="L82" s="16">
        <f t="shared" si="46"/>
        <v>0.023797098781194282</v>
      </c>
      <c r="M82" s="16">
        <f t="shared" si="46"/>
        <v>0</v>
      </c>
      <c r="N82" s="16">
        <f t="shared" si="46"/>
        <v>0.19242601316007002</v>
      </c>
      <c r="O82" s="16">
        <f t="shared" si="46"/>
        <v>0.6560289495078955</v>
      </c>
      <c r="P82" s="16">
        <f t="shared" si="46"/>
        <v>0.024058334879722906</v>
      </c>
      <c r="Q82" s="16">
        <f t="shared" si="46"/>
        <v>0</v>
      </c>
      <c r="R82" s="16">
        <f t="shared" si="46"/>
        <v>1.6295266635233658</v>
      </c>
      <c r="S82" s="16">
        <f t="shared" si="46"/>
        <v>0</v>
      </c>
      <c r="T82" s="16">
        <f t="shared" si="46"/>
        <v>0</v>
      </c>
      <c r="U82" s="16">
        <f t="shared" si="46"/>
        <v>0.018451165481277843</v>
      </c>
      <c r="V82" s="16">
        <f t="shared" si="46"/>
        <v>0.3792819296841926</v>
      </c>
      <c r="W82" s="16">
        <f t="shared" si="46"/>
        <v>0</v>
      </c>
      <c r="X82" s="16">
        <f t="shared" si="46"/>
        <v>0</v>
      </c>
      <c r="Y82" s="16">
        <f t="shared" si="46"/>
        <v>0.29424662066201684</v>
      </c>
      <c r="Z82" s="16">
        <f t="shared" si="46"/>
        <v>0</v>
      </c>
      <c r="AA82" s="16">
        <f t="shared" si="46"/>
        <v>0</v>
      </c>
      <c r="AB82" s="16">
        <f t="shared" si="46"/>
        <v>0</v>
      </c>
      <c r="AC82" s="16">
        <f t="shared" si="46"/>
        <v>0</v>
      </c>
      <c r="AD82" s="16">
        <f t="shared" si="46"/>
        <v>0.099879146233058</v>
      </c>
      <c r="AE82" s="16">
        <f t="shared" si="46"/>
        <v>0</v>
      </c>
    </row>
    <row r="83" spans="1:31" ht="12.75">
      <c r="A83" s="70" t="s">
        <v>187</v>
      </c>
      <c r="B83" s="16">
        <f>IF(B40=0,0,B70*100/B40)</f>
        <v>24.141027406206618</v>
      </c>
      <c r="C83" s="16">
        <f aca="true" t="shared" si="47" ref="C83:AE83">IF(C40=0,0,C70*100/C40)</f>
        <v>32.714141753443066</v>
      </c>
      <c r="D83" s="16">
        <f t="shared" si="47"/>
        <v>8.384692764341679</v>
      </c>
      <c r="E83" s="16">
        <f t="shared" si="47"/>
        <v>6.329475195465899</v>
      </c>
      <c r="F83" s="16">
        <f t="shared" si="47"/>
        <v>24.13642354218842</v>
      </c>
      <c r="G83" s="16">
        <f t="shared" si="47"/>
        <v>34.86392609698178</v>
      </c>
      <c r="H83" s="16">
        <f t="shared" si="47"/>
        <v>0</v>
      </c>
      <c r="I83" s="16">
        <f t="shared" si="47"/>
        <v>14.857391685966588</v>
      </c>
      <c r="J83" s="16">
        <f t="shared" si="47"/>
        <v>16.23447397782637</v>
      </c>
      <c r="K83" s="16">
        <f t="shared" si="47"/>
        <v>9.057794780271383</v>
      </c>
      <c r="L83" s="16">
        <f t="shared" si="47"/>
        <v>16.121783092817868</v>
      </c>
      <c r="M83" s="16">
        <f t="shared" si="47"/>
        <v>21.05384888961896</v>
      </c>
      <c r="N83" s="16">
        <f t="shared" si="47"/>
        <v>6.071315609504723</v>
      </c>
      <c r="O83" s="16">
        <f t="shared" si="47"/>
        <v>6.232275020325007</v>
      </c>
      <c r="P83" s="16">
        <f t="shared" si="47"/>
        <v>11.64666589827553</v>
      </c>
      <c r="Q83" s="16">
        <f t="shared" si="47"/>
        <v>24.185162655363886</v>
      </c>
      <c r="R83" s="16">
        <f t="shared" si="47"/>
        <v>10.192970233211675</v>
      </c>
      <c r="S83" s="16">
        <f t="shared" si="47"/>
        <v>0</v>
      </c>
      <c r="T83" s="16">
        <f t="shared" si="47"/>
        <v>23.82032352373064</v>
      </c>
      <c r="U83" s="16">
        <f t="shared" si="47"/>
        <v>49.07722619305737</v>
      </c>
      <c r="V83" s="16">
        <f t="shared" si="47"/>
        <v>19.00636324102927</v>
      </c>
      <c r="W83" s="16">
        <f t="shared" si="47"/>
        <v>38.82922856883708</v>
      </c>
      <c r="X83" s="16">
        <f t="shared" si="47"/>
        <v>46.182379201680675</v>
      </c>
      <c r="Y83" s="16">
        <f t="shared" si="47"/>
        <v>18.981580889262826</v>
      </c>
      <c r="Z83" s="16">
        <f t="shared" si="47"/>
        <v>3.649109001914638</v>
      </c>
      <c r="AA83" s="16">
        <f t="shared" si="47"/>
        <v>0</v>
      </c>
      <c r="AB83" s="16">
        <f t="shared" si="47"/>
        <v>1.9249866320372775</v>
      </c>
      <c r="AC83" s="16">
        <f t="shared" si="47"/>
        <v>8.062014826041757</v>
      </c>
      <c r="AD83" s="16">
        <f t="shared" si="47"/>
        <v>12.020744898672605</v>
      </c>
      <c r="AE83" s="16">
        <f t="shared" si="47"/>
        <v>0</v>
      </c>
    </row>
    <row r="84" spans="1:31" ht="12.75">
      <c r="A84" s="70" t="s">
        <v>188</v>
      </c>
      <c r="B84" s="16">
        <f>IF(B40=0,0,B71*100/B40)</f>
        <v>0.18279849957137503</v>
      </c>
      <c r="C84" s="16">
        <f aca="true" t="shared" si="48" ref="C84:AE84">IF(C40=0,0,C71*100/C40)</f>
        <v>0</v>
      </c>
      <c r="D84" s="16">
        <f t="shared" si="48"/>
        <v>0</v>
      </c>
      <c r="E84" s="16">
        <f t="shared" si="48"/>
        <v>0</v>
      </c>
      <c r="F84" s="16">
        <f t="shared" si="48"/>
        <v>0</v>
      </c>
      <c r="G84" s="16">
        <f t="shared" si="48"/>
        <v>0</v>
      </c>
      <c r="H84" s="16">
        <f t="shared" si="48"/>
        <v>0</v>
      </c>
      <c r="I84" s="16">
        <f t="shared" si="48"/>
        <v>0.5173556033506223</v>
      </c>
      <c r="J84" s="16">
        <f t="shared" si="48"/>
        <v>0</v>
      </c>
      <c r="K84" s="16">
        <f t="shared" si="48"/>
        <v>0.2429547490440995</v>
      </c>
      <c r="L84" s="16">
        <f t="shared" si="48"/>
        <v>0</v>
      </c>
      <c r="M84" s="16">
        <f t="shared" si="48"/>
        <v>1.6465299284902366</v>
      </c>
      <c r="N84" s="16">
        <f t="shared" si="48"/>
        <v>0</v>
      </c>
      <c r="O84" s="16">
        <f t="shared" si="48"/>
        <v>0</v>
      </c>
      <c r="P84" s="16">
        <f t="shared" si="48"/>
        <v>0</v>
      </c>
      <c r="Q84" s="16">
        <f t="shared" si="48"/>
        <v>0</v>
      </c>
      <c r="R84" s="16">
        <f t="shared" si="48"/>
        <v>0</v>
      </c>
      <c r="S84" s="16">
        <f t="shared" si="48"/>
        <v>7.625462690835147</v>
      </c>
      <c r="T84" s="16">
        <f t="shared" si="48"/>
        <v>0</v>
      </c>
      <c r="U84" s="16">
        <f t="shared" si="48"/>
        <v>0.014411943615849241</v>
      </c>
      <c r="V84" s="16">
        <f t="shared" si="48"/>
        <v>0</v>
      </c>
      <c r="W84" s="16">
        <f t="shared" si="48"/>
        <v>0</v>
      </c>
      <c r="X84" s="16">
        <f t="shared" si="48"/>
        <v>0</v>
      </c>
      <c r="Y84" s="16">
        <f t="shared" si="48"/>
        <v>0</v>
      </c>
      <c r="Z84" s="16">
        <f t="shared" si="48"/>
        <v>0</v>
      </c>
      <c r="AA84" s="16">
        <f t="shared" si="48"/>
        <v>0</v>
      </c>
      <c r="AB84" s="16">
        <f t="shared" si="48"/>
        <v>0</v>
      </c>
      <c r="AC84" s="16">
        <f t="shared" si="48"/>
        <v>0</v>
      </c>
      <c r="AD84" s="16">
        <f t="shared" si="48"/>
        <v>0</v>
      </c>
      <c r="AE84" s="16">
        <f t="shared" si="48"/>
        <v>0</v>
      </c>
    </row>
    <row r="85" spans="1:31" ht="12.75">
      <c r="A85" s="67" t="s">
        <v>178</v>
      </c>
      <c r="B85" s="29">
        <f>IF(B40=0,0,B72*100/B40)</f>
        <v>9.276086715327931</v>
      </c>
      <c r="C85" s="29">
        <f aca="true" t="shared" si="49" ref="C85:AE85">IF(C40=0,0,C72*100/C40)</f>
        <v>1.326839099764864</v>
      </c>
      <c r="D85" s="29">
        <f t="shared" si="49"/>
        <v>3.132571088536575</v>
      </c>
      <c r="E85" s="29">
        <f t="shared" si="49"/>
        <v>4.541976487011209</v>
      </c>
      <c r="F85" s="29">
        <f t="shared" si="49"/>
        <v>16.708011697598952</v>
      </c>
      <c r="G85" s="29">
        <f t="shared" si="49"/>
        <v>13.635196606984813</v>
      </c>
      <c r="H85" s="29">
        <f t="shared" si="49"/>
        <v>7.08959711365003</v>
      </c>
      <c r="I85" s="29">
        <f t="shared" si="49"/>
        <v>1.3265528291041597</v>
      </c>
      <c r="J85" s="29">
        <f t="shared" si="49"/>
        <v>7.504573259805136</v>
      </c>
      <c r="K85" s="29">
        <f t="shared" si="49"/>
        <v>8.732677152459642</v>
      </c>
      <c r="L85" s="29">
        <f t="shared" si="49"/>
        <v>11.324641430113818</v>
      </c>
      <c r="M85" s="29">
        <f t="shared" si="49"/>
        <v>5.084038887550141</v>
      </c>
      <c r="N85" s="29">
        <f t="shared" si="49"/>
        <v>63.07889647969804</v>
      </c>
      <c r="O85" s="29">
        <f t="shared" si="49"/>
        <v>8.068291760806138</v>
      </c>
      <c r="P85" s="29">
        <f t="shared" si="49"/>
        <v>2.548287700462106</v>
      </c>
      <c r="Q85" s="29">
        <f t="shared" si="49"/>
        <v>7.350719167006855</v>
      </c>
      <c r="R85" s="29">
        <f t="shared" si="49"/>
        <v>3.3689620909726528</v>
      </c>
      <c r="S85" s="29">
        <f t="shared" si="49"/>
        <v>35.18356712790125</v>
      </c>
      <c r="T85" s="29">
        <f t="shared" si="49"/>
        <v>6.056657576223854</v>
      </c>
      <c r="U85" s="29">
        <f t="shared" si="49"/>
        <v>1.9105228599502964</v>
      </c>
      <c r="V85" s="29">
        <f t="shared" si="49"/>
        <v>2.310695788345287</v>
      </c>
      <c r="W85" s="29">
        <f t="shared" si="49"/>
        <v>5.881195095186427</v>
      </c>
      <c r="X85" s="29">
        <f t="shared" si="49"/>
        <v>4.579175420168068</v>
      </c>
      <c r="Y85" s="29">
        <f t="shared" si="49"/>
        <v>6.520417876935412</v>
      </c>
      <c r="Z85" s="29">
        <f t="shared" si="49"/>
        <v>6.812254461807551</v>
      </c>
      <c r="AA85" s="29">
        <f t="shared" si="49"/>
        <v>44.44444444444444</v>
      </c>
      <c r="AB85" s="29">
        <f t="shared" si="49"/>
        <v>0.8249942708731189</v>
      </c>
      <c r="AC85" s="29">
        <f t="shared" si="49"/>
        <v>1.9431247388926132</v>
      </c>
      <c r="AD85" s="29">
        <f t="shared" si="49"/>
        <v>4.608423807193296</v>
      </c>
      <c r="AE85" s="29">
        <f t="shared" si="49"/>
        <v>100</v>
      </c>
    </row>
    <row r="86" spans="1:31" ht="12.75">
      <c r="A86" s="67" t="s">
        <v>179</v>
      </c>
      <c r="B86" s="29">
        <f>IF(B40=0,0,B73*100/B40)</f>
        <v>13.787976294739526</v>
      </c>
      <c r="C86" s="29">
        <f aca="true" t="shared" si="50" ref="C86:AE86">IF(C40=0,0,C73*100/C40)</f>
        <v>6.536781995297279</v>
      </c>
      <c r="D86" s="29">
        <f t="shared" si="50"/>
        <v>12.756974256527961</v>
      </c>
      <c r="E86" s="29">
        <f t="shared" si="50"/>
        <v>62.10447824820936</v>
      </c>
      <c r="F86" s="29">
        <f t="shared" si="50"/>
        <v>22.53414165591363</v>
      </c>
      <c r="G86" s="29">
        <f t="shared" si="50"/>
        <v>32.773070232947674</v>
      </c>
      <c r="H86" s="29">
        <f t="shared" si="50"/>
        <v>28.98977751052315</v>
      </c>
      <c r="I86" s="29">
        <f t="shared" si="50"/>
        <v>18.497922627745</v>
      </c>
      <c r="J86" s="29">
        <f t="shared" si="50"/>
        <v>8.100871405078259</v>
      </c>
      <c r="K86" s="29">
        <f t="shared" si="50"/>
        <v>8.111481394517588</v>
      </c>
      <c r="L86" s="29">
        <f t="shared" si="50"/>
        <v>12.575881760506142</v>
      </c>
      <c r="M86" s="29">
        <f t="shared" si="50"/>
        <v>11.21383736003527</v>
      </c>
      <c r="N86" s="29">
        <f t="shared" si="50"/>
        <v>30.657361897637166</v>
      </c>
      <c r="O86" s="29">
        <f t="shared" si="50"/>
        <v>16.712142320101158</v>
      </c>
      <c r="P86" s="29">
        <f t="shared" si="50"/>
        <v>38.270285210886364</v>
      </c>
      <c r="Q86" s="29">
        <f t="shared" si="50"/>
        <v>32.13638206636128</v>
      </c>
      <c r="R86" s="29">
        <f t="shared" si="50"/>
        <v>12.37804748878984</v>
      </c>
      <c r="S86" s="29">
        <f t="shared" si="50"/>
        <v>57.1909701812636</v>
      </c>
      <c r="T86" s="29">
        <f t="shared" si="50"/>
        <v>0</v>
      </c>
      <c r="U86" s="29">
        <f t="shared" si="50"/>
        <v>2.5670463489980886</v>
      </c>
      <c r="V86" s="29">
        <f t="shared" si="50"/>
        <v>29.393787651369838</v>
      </c>
      <c r="W86" s="29">
        <f t="shared" si="50"/>
        <v>9.999586883901943</v>
      </c>
      <c r="X86" s="29">
        <f t="shared" si="50"/>
        <v>6.565126050420168</v>
      </c>
      <c r="Y86" s="29">
        <f t="shared" si="50"/>
        <v>14.937223177816547</v>
      </c>
      <c r="Z86" s="29">
        <f t="shared" si="50"/>
        <v>36.329426796750376</v>
      </c>
      <c r="AA86" s="29">
        <f t="shared" si="50"/>
        <v>55.55555555555556</v>
      </c>
      <c r="AB86" s="29">
        <f t="shared" si="50"/>
        <v>59.288824383164005</v>
      </c>
      <c r="AC86" s="29">
        <f t="shared" si="50"/>
        <v>20.888590943095593</v>
      </c>
      <c r="AD86" s="29">
        <f t="shared" si="50"/>
        <v>13.792396200597278</v>
      </c>
      <c r="AE86" s="29">
        <f t="shared" si="50"/>
        <v>0</v>
      </c>
    </row>
    <row r="87" spans="1:31" ht="12.75">
      <c r="A87" s="67" t="s">
        <v>180</v>
      </c>
      <c r="B87" s="29">
        <f>IF(B40=0,0,B74*100/B40)</f>
        <v>0.008649292969920702</v>
      </c>
      <c r="C87" s="29">
        <f aca="true" t="shared" si="51" ref="C87:AE87">IF(C40=0,0,C74*100/C40)</f>
        <v>0</v>
      </c>
      <c r="D87" s="29">
        <f t="shared" si="51"/>
        <v>0</v>
      </c>
      <c r="E87" s="29">
        <f t="shared" si="51"/>
        <v>0</v>
      </c>
      <c r="F87" s="29">
        <f t="shared" si="51"/>
        <v>0</v>
      </c>
      <c r="G87" s="29">
        <f t="shared" si="51"/>
        <v>0</v>
      </c>
      <c r="H87" s="29">
        <f t="shared" si="51"/>
        <v>0</v>
      </c>
      <c r="I87" s="29">
        <f t="shared" si="51"/>
        <v>0</v>
      </c>
      <c r="J87" s="29">
        <f t="shared" si="51"/>
        <v>0</v>
      </c>
      <c r="K87" s="29">
        <f t="shared" si="51"/>
        <v>0.011043397683822705</v>
      </c>
      <c r="L87" s="29">
        <f t="shared" si="51"/>
        <v>0</v>
      </c>
      <c r="M87" s="29">
        <f t="shared" si="51"/>
        <v>0</v>
      </c>
      <c r="N87" s="29">
        <f t="shared" si="51"/>
        <v>0</v>
      </c>
      <c r="O87" s="29">
        <f t="shared" si="51"/>
        <v>0</v>
      </c>
      <c r="P87" s="29">
        <f t="shared" si="51"/>
        <v>0</v>
      </c>
      <c r="Q87" s="29">
        <f t="shared" si="51"/>
        <v>0</v>
      </c>
      <c r="R87" s="29">
        <f t="shared" si="51"/>
        <v>0</v>
      </c>
      <c r="S87" s="29">
        <f t="shared" si="51"/>
        <v>0</v>
      </c>
      <c r="T87" s="29">
        <f t="shared" si="51"/>
        <v>0</v>
      </c>
      <c r="U87" s="29">
        <f t="shared" si="51"/>
        <v>0.010081897776109783</v>
      </c>
      <c r="V87" s="29">
        <f t="shared" si="51"/>
        <v>0.007023739438596159</v>
      </c>
      <c r="W87" s="29">
        <f t="shared" si="51"/>
        <v>0.021200132632613562</v>
      </c>
      <c r="X87" s="29">
        <f t="shared" si="51"/>
        <v>0</v>
      </c>
      <c r="Y87" s="29">
        <f t="shared" si="51"/>
        <v>1.6690740092006704</v>
      </c>
      <c r="Z87" s="29">
        <f t="shared" si="51"/>
        <v>0</v>
      </c>
      <c r="AA87" s="29">
        <f t="shared" si="51"/>
        <v>0</v>
      </c>
      <c r="AB87" s="29">
        <f t="shared" si="51"/>
        <v>0</v>
      </c>
      <c r="AC87" s="29">
        <f t="shared" si="51"/>
        <v>0</v>
      </c>
      <c r="AD87" s="29">
        <f t="shared" si="51"/>
        <v>0</v>
      </c>
      <c r="AE87" s="29">
        <f t="shared" si="51"/>
        <v>0</v>
      </c>
    </row>
    <row r="88" spans="1:31" ht="12.75">
      <c r="A88" s="68" t="s">
        <v>189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2.75">
      <c r="A89" s="70" t="s">
        <v>190</v>
      </c>
      <c r="B89" s="23">
        <v>38924165067</v>
      </c>
      <c r="C89" s="23">
        <v>449525167</v>
      </c>
      <c r="D89" s="23">
        <v>491886198</v>
      </c>
      <c r="E89" s="23">
        <v>339124269</v>
      </c>
      <c r="F89" s="23">
        <v>2199646609</v>
      </c>
      <c r="G89" s="23">
        <v>1802606527</v>
      </c>
      <c r="H89" s="23">
        <v>345485087</v>
      </c>
      <c r="I89" s="23">
        <v>677890000</v>
      </c>
      <c r="J89" s="23">
        <v>4712922094</v>
      </c>
      <c r="K89" s="23">
        <v>4365728604</v>
      </c>
      <c r="L89" s="23">
        <v>2013668284</v>
      </c>
      <c r="M89" s="23">
        <v>570906028</v>
      </c>
      <c r="N89" s="23">
        <v>145938468</v>
      </c>
      <c r="O89" s="23">
        <v>752341118</v>
      </c>
      <c r="P89" s="23">
        <v>3122146945</v>
      </c>
      <c r="Q89" s="23">
        <v>302231322</v>
      </c>
      <c r="R89" s="23">
        <v>238488260</v>
      </c>
      <c r="S89" s="23">
        <v>38642610</v>
      </c>
      <c r="T89" s="23">
        <v>244980675</v>
      </c>
      <c r="U89" s="23">
        <v>725478527</v>
      </c>
      <c r="V89" s="23">
        <v>1798445995</v>
      </c>
      <c r="W89" s="23">
        <v>2610552858</v>
      </c>
      <c r="X89" s="23">
        <v>688153850</v>
      </c>
      <c r="Y89" s="23">
        <v>768990852</v>
      </c>
      <c r="Z89" s="23">
        <v>940712259</v>
      </c>
      <c r="AA89" s="23">
        <v>146406000</v>
      </c>
      <c r="AB89" s="23">
        <v>0</v>
      </c>
      <c r="AC89" s="23">
        <v>101714000</v>
      </c>
      <c r="AD89" s="23">
        <v>406541898</v>
      </c>
      <c r="AE89" s="23">
        <v>4127192</v>
      </c>
    </row>
    <row r="90" spans="1:31" ht="12.75">
      <c r="A90" s="70" t="s">
        <v>191</v>
      </c>
      <c r="B90" s="23">
        <v>2744583163</v>
      </c>
      <c r="C90" s="23">
        <v>11690000</v>
      </c>
      <c r="D90" s="23">
        <v>0</v>
      </c>
      <c r="E90" s="23">
        <v>12091800</v>
      </c>
      <c r="F90" s="23">
        <v>84619788</v>
      </c>
      <c r="G90" s="23">
        <v>39194000</v>
      </c>
      <c r="H90" s="23">
        <v>0</v>
      </c>
      <c r="I90" s="23">
        <v>5585000</v>
      </c>
      <c r="J90" s="23">
        <v>143094238</v>
      </c>
      <c r="K90" s="23">
        <v>331337426</v>
      </c>
      <c r="L90" s="23">
        <v>66797051</v>
      </c>
      <c r="M90" s="23">
        <v>20863180</v>
      </c>
      <c r="N90" s="23">
        <v>0</v>
      </c>
      <c r="O90" s="23">
        <v>22120000</v>
      </c>
      <c r="P90" s="23">
        <v>20757615</v>
      </c>
      <c r="Q90" s="23">
        <v>8744600</v>
      </c>
      <c r="R90" s="23">
        <v>2831579</v>
      </c>
      <c r="S90" s="23">
        <v>0</v>
      </c>
      <c r="T90" s="23">
        <v>7771766</v>
      </c>
      <c r="U90" s="23">
        <v>105764368</v>
      </c>
      <c r="V90" s="23">
        <v>68277463</v>
      </c>
      <c r="W90" s="23">
        <v>35745000</v>
      </c>
      <c r="X90" s="23">
        <v>790000</v>
      </c>
      <c r="Y90" s="23">
        <v>11413003</v>
      </c>
      <c r="Z90" s="23">
        <v>35138600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</row>
    <row r="91" spans="1:31" ht="12.75">
      <c r="A91" s="70" t="s">
        <v>192</v>
      </c>
      <c r="B91" s="23">
        <v>3571736183</v>
      </c>
      <c r="C91" s="23">
        <v>9743423</v>
      </c>
      <c r="D91" s="23">
        <v>0</v>
      </c>
      <c r="E91" s="23">
        <v>6049000</v>
      </c>
      <c r="F91" s="23">
        <v>45144128</v>
      </c>
      <c r="G91" s="23">
        <v>20558700</v>
      </c>
      <c r="H91" s="23">
        <v>41116900</v>
      </c>
      <c r="I91" s="23">
        <v>0</v>
      </c>
      <c r="J91" s="23">
        <v>67091116</v>
      </c>
      <c r="K91" s="23">
        <v>81404152</v>
      </c>
      <c r="L91" s="23">
        <v>0</v>
      </c>
      <c r="M91" s="23">
        <v>26594120</v>
      </c>
      <c r="N91" s="23">
        <v>0</v>
      </c>
      <c r="O91" s="23">
        <v>26412551</v>
      </c>
      <c r="P91" s="23">
        <v>121077256</v>
      </c>
      <c r="Q91" s="23">
        <v>10910875</v>
      </c>
      <c r="R91" s="23">
        <v>0</v>
      </c>
      <c r="S91" s="23">
        <v>35315171</v>
      </c>
      <c r="T91" s="23">
        <v>3348660</v>
      </c>
      <c r="U91" s="23">
        <v>14266212</v>
      </c>
      <c r="V91" s="23">
        <v>48121240</v>
      </c>
      <c r="W91" s="23">
        <v>93959620</v>
      </c>
      <c r="X91" s="23">
        <v>0</v>
      </c>
      <c r="Y91" s="23">
        <v>19361020</v>
      </c>
      <c r="Z91" s="23">
        <v>42968110</v>
      </c>
      <c r="AA91" s="23">
        <v>7970170</v>
      </c>
      <c r="AB91" s="23">
        <v>2565000</v>
      </c>
      <c r="AC91" s="23">
        <v>1190000</v>
      </c>
      <c r="AD91" s="23">
        <v>0</v>
      </c>
      <c r="AE91" s="23">
        <v>155300</v>
      </c>
    </row>
    <row r="92" spans="1:31" ht="12.75">
      <c r="A92" s="70" t="s">
        <v>193</v>
      </c>
      <c r="B92" s="16">
        <f>IF(B176=0,0,B90*100/B176)</f>
        <v>131.3306549961656</v>
      </c>
      <c r="C92" s="16">
        <f aca="true" t="shared" si="52" ref="C92:AE92">IF(C176=0,0,C90*100/C176)</f>
        <v>99.46340810134139</v>
      </c>
      <c r="D92" s="16">
        <f t="shared" si="52"/>
        <v>0</v>
      </c>
      <c r="E92" s="16">
        <f t="shared" si="52"/>
        <v>67.38631297369594</v>
      </c>
      <c r="F92" s="16">
        <f t="shared" si="52"/>
        <v>65.60822903857576</v>
      </c>
      <c r="G92" s="16">
        <f t="shared" si="52"/>
        <v>49.69080425100431</v>
      </c>
      <c r="H92" s="16">
        <f t="shared" si="52"/>
        <v>0</v>
      </c>
      <c r="I92" s="16">
        <f t="shared" si="52"/>
        <v>23.218723745121522</v>
      </c>
      <c r="J92" s="16">
        <f t="shared" si="52"/>
        <v>80.06581686351583</v>
      </c>
      <c r="K92" s="16">
        <f t="shared" si="52"/>
        <v>222.29505493314826</v>
      </c>
      <c r="L92" s="16">
        <f t="shared" si="52"/>
        <v>91.4022733487871</v>
      </c>
      <c r="M92" s="16">
        <f t="shared" si="52"/>
        <v>95.94631136684718</v>
      </c>
      <c r="N92" s="16">
        <f t="shared" si="52"/>
        <v>0</v>
      </c>
      <c r="O92" s="16">
        <f t="shared" si="52"/>
        <v>81.68127839619918</v>
      </c>
      <c r="P92" s="16">
        <f t="shared" si="52"/>
        <v>18.639847262125798</v>
      </c>
      <c r="Q92" s="16">
        <f t="shared" si="52"/>
        <v>105.49135039930513</v>
      </c>
      <c r="R92" s="16">
        <f t="shared" si="52"/>
        <v>31.926699740669747</v>
      </c>
      <c r="S92" s="16">
        <f t="shared" si="52"/>
        <v>0</v>
      </c>
      <c r="T92" s="16">
        <f t="shared" si="52"/>
        <v>79.93078353450333</v>
      </c>
      <c r="U92" s="16">
        <f t="shared" si="52"/>
        <v>507.4968234774764</v>
      </c>
      <c r="V92" s="16">
        <f t="shared" si="52"/>
        <v>110.08432808328631</v>
      </c>
      <c r="W92" s="16">
        <f t="shared" si="52"/>
        <v>26.162359717932215</v>
      </c>
      <c r="X92" s="16">
        <f t="shared" si="52"/>
        <v>3.8133865701406813</v>
      </c>
      <c r="Y92" s="16">
        <f t="shared" si="52"/>
        <v>56.15024883611137</v>
      </c>
      <c r="Z92" s="16">
        <f t="shared" si="52"/>
        <v>135.57696295889025</v>
      </c>
      <c r="AA92" s="16">
        <f t="shared" si="52"/>
        <v>0</v>
      </c>
      <c r="AB92" s="16">
        <f t="shared" si="52"/>
        <v>0</v>
      </c>
      <c r="AC92" s="16">
        <f t="shared" si="52"/>
        <v>0</v>
      </c>
      <c r="AD92" s="16">
        <f t="shared" si="52"/>
        <v>0</v>
      </c>
      <c r="AE92" s="16">
        <f t="shared" si="52"/>
        <v>0</v>
      </c>
    </row>
    <row r="93" spans="1:31" ht="12.75">
      <c r="A93" s="70" t="s">
        <v>194</v>
      </c>
      <c r="B93" s="16">
        <f>IF(B89=0,0,B91*100/B89)</f>
        <v>9.176140777463011</v>
      </c>
      <c r="C93" s="16">
        <f aca="true" t="shared" si="53" ref="C93:AE93">IF(C89=0,0,C91*100/C89)</f>
        <v>2.1674922151800233</v>
      </c>
      <c r="D93" s="16">
        <f t="shared" si="53"/>
        <v>0</v>
      </c>
      <c r="E93" s="16">
        <f t="shared" si="53"/>
        <v>1.7837119171202696</v>
      </c>
      <c r="F93" s="16">
        <f t="shared" si="53"/>
        <v>2.0523354894958947</v>
      </c>
      <c r="G93" s="16">
        <f t="shared" si="53"/>
        <v>1.140498477735735</v>
      </c>
      <c r="H93" s="16">
        <f t="shared" si="53"/>
        <v>11.901208343618027</v>
      </c>
      <c r="I93" s="16">
        <f t="shared" si="53"/>
        <v>0</v>
      </c>
      <c r="J93" s="16">
        <f t="shared" si="53"/>
        <v>1.4235566525789467</v>
      </c>
      <c r="K93" s="16">
        <f t="shared" si="53"/>
        <v>1.8646177851141568</v>
      </c>
      <c r="L93" s="16">
        <f t="shared" si="53"/>
        <v>0</v>
      </c>
      <c r="M93" s="16">
        <f t="shared" si="53"/>
        <v>4.658230723743558</v>
      </c>
      <c r="N93" s="16">
        <f t="shared" si="53"/>
        <v>0</v>
      </c>
      <c r="O93" s="16">
        <f t="shared" si="53"/>
        <v>3.510714803175227</v>
      </c>
      <c r="P93" s="16">
        <f t="shared" si="53"/>
        <v>3.8780127307556946</v>
      </c>
      <c r="Q93" s="16">
        <f t="shared" si="53"/>
        <v>3.6101072939091337</v>
      </c>
      <c r="R93" s="16">
        <f t="shared" si="53"/>
        <v>0</v>
      </c>
      <c r="S93" s="16">
        <f t="shared" si="53"/>
        <v>91.38919705475381</v>
      </c>
      <c r="T93" s="16">
        <f t="shared" si="53"/>
        <v>1.3669078183411814</v>
      </c>
      <c r="U93" s="16">
        <f t="shared" si="53"/>
        <v>1.966455445482813</v>
      </c>
      <c r="V93" s="16">
        <f t="shared" si="53"/>
        <v>2.6757122612402937</v>
      </c>
      <c r="W93" s="16">
        <f t="shared" si="53"/>
        <v>3.59922304243188</v>
      </c>
      <c r="X93" s="16">
        <f t="shared" si="53"/>
        <v>0</v>
      </c>
      <c r="Y93" s="16">
        <f t="shared" si="53"/>
        <v>2.5177178570649628</v>
      </c>
      <c r="Z93" s="16">
        <f t="shared" si="53"/>
        <v>4.567614548329172</v>
      </c>
      <c r="AA93" s="16">
        <f t="shared" si="53"/>
        <v>5.443882081335464</v>
      </c>
      <c r="AB93" s="16">
        <f t="shared" si="53"/>
        <v>0</v>
      </c>
      <c r="AC93" s="16">
        <f t="shared" si="53"/>
        <v>1.169947106592996</v>
      </c>
      <c r="AD93" s="16">
        <f t="shared" si="53"/>
        <v>0</v>
      </c>
      <c r="AE93" s="16">
        <f t="shared" si="53"/>
        <v>3.76284892973237</v>
      </c>
    </row>
    <row r="94" spans="1:31" ht="12.75">
      <c r="A94" s="70" t="s">
        <v>195</v>
      </c>
      <c r="B94" s="16">
        <f>IF(B89=0,0,(B91+B90)*100/B89)</f>
        <v>16.227244271335675</v>
      </c>
      <c r="C94" s="16">
        <f aca="true" t="shared" si="54" ref="C94:AE94">IF(C89=0,0,(C91+C90)*100/C89)</f>
        <v>4.768014023116975</v>
      </c>
      <c r="D94" s="16">
        <f t="shared" si="54"/>
        <v>0</v>
      </c>
      <c r="E94" s="16">
        <f t="shared" si="54"/>
        <v>5.3493075129931205</v>
      </c>
      <c r="F94" s="16">
        <f t="shared" si="54"/>
        <v>5.899307437342996</v>
      </c>
      <c r="G94" s="16">
        <f t="shared" si="54"/>
        <v>3.3147943882930364</v>
      </c>
      <c r="H94" s="16">
        <f t="shared" si="54"/>
        <v>11.901208343618027</v>
      </c>
      <c r="I94" s="16">
        <f t="shared" si="54"/>
        <v>0.8238799805278142</v>
      </c>
      <c r="J94" s="16">
        <f t="shared" si="54"/>
        <v>4.459767206158277</v>
      </c>
      <c r="K94" s="16">
        <f t="shared" si="54"/>
        <v>9.454128175119152</v>
      </c>
      <c r="L94" s="16">
        <f t="shared" si="54"/>
        <v>3.317182454068984</v>
      </c>
      <c r="M94" s="16">
        <f t="shared" si="54"/>
        <v>8.312628991894266</v>
      </c>
      <c r="N94" s="16">
        <f t="shared" si="54"/>
        <v>0</v>
      </c>
      <c r="O94" s="16">
        <f t="shared" si="54"/>
        <v>6.4508704680421305</v>
      </c>
      <c r="P94" s="16">
        <f t="shared" si="54"/>
        <v>4.542863404528194</v>
      </c>
      <c r="Q94" s="16">
        <f t="shared" si="54"/>
        <v>6.5034540000457</v>
      </c>
      <c r="R94" s="16">
        <f t="shared" si="54"/>
        <v>1.1873033079280297</v>
      </c>
      <c r="S94" s="16">
        <f t="shared" si="54"/>
        <v>91.38919705475381</v>
      </c>
      <c r="T94" s="16">
        <f t="shared" si="54"/>
        <v>4.539307437209078</v>
      </c>
      <c r="U94" s="16">
        <f t="shared" si="54"/>
        <v>16.545021738458704</v>
      </c>
      <c r="V94" s="16">
        <f t="shared" si="54"/>
        <v>6.472182279790948</v>
      </c>
      <c r="W94" s="16">
        <f t="shared" si="54"/>
        <v>4.968473233649422</v>
      </c>
      <c r="X94" s="16">
        <f t="shared" si="54"/>
        <v>0.11479990993293142</v>
      </c>
      <c r="Y94" s="16">
        <f t="shared" si="54"/>
        <v>4.001871143195342</v>
      </c>
      <c r="Z94" s="16">
        <f t="shared" si="54"/>
        <v>8.302933150146181</v>
      </c>
      <c r="AA94" s="16">
        <f t="shared" si="54"/>
        <v>5.443882081335464</v>
      </c>
      <c r="AB94" s="16">
        <f t="shared" si="54"/>
        <v>0</v>
      </c>
      <c r="AC94" s="16">
        <f t="shared" si="54"/>
        <v>1.169947106592996</v>
      </c>
      <c r="AD94" s="16">
        <f t="shared" si="54"/>
        <v>0</v>
      </c>
      <c r="AE94" s="16">
        <f t="shared" si="54"/>
        <v>3.76284892973237</v>
      </c>
    </row>
    <row r="95" spans="1:31" ht="12.75">
      <c r="A95" s="70" t="s">
        <v>196</v>
      </c>
      <c r="B95" s="16">
        <f>IF(B89=0,0,B176*100/B89)</f>
        <v>5.368970020044849</v>
      </c>
      <c r="C95" s="16">
        <f aca="true" t="shared" si="55" ref="C95:AE95">IF(C89=0,0,C176*100/C89)</f>
        <v>2.6145512782824905</v>
      </c>
      <c r="D95" s="16">
        <f t="shared" si="55"/>
        <v>3.252784905341052</v>
      </c>
      <c r="E95" s="16">
        <f t="shared" si="55"/>
        <v>5.2912756886768255</v>
      </c>
      <c r="F95" s="16">
        <f t="shared" si="55"/>
        <v>5.863550966427081</v>
      </c>
      <c r="G95" s="16">
        <f t="shared" si="55"/>
        <v>4.375650471612877</v>
      </c>
      <c r="H95" s="16">
        <f t="shared" si="55"/>
        <v>4.091201192716026</v>
      </c>
      <c r="I95" s="16">
        <f t="shared" si="55"/>
        <v>3.548343094012303</v>
      </c>
      <c r="J95" s="16">
        <f t="shared" si="55"/>
        <v>3.792143354704051</v>
      </c>
      <c r="K95" s="16">
        <f t="shared" si="55"/>
        <v>3.414160693897316</v>
      </c>
      <c r="L95" s="16">
        <f t="shared" si="55"/>
        <v>3.629212198487405</v>
      </c>
      <c r="M95" s="16">
        <f t="shared" si="55"/>
        <v>3.8087949563566355</v>
      </c>
      <c r="N95" s="16">
        <f t="shared" si="55"/>
        <v>5.470202688437157</v>
      </c>
      <c r="O95" s="16">
        <f t="shared" si="55"/>
        <v>3.599546582272538</v>
      </c>
      <c r="P95" s="16">
        <f t="shared" si="55"/>
        <v>3.5668246870423967</v>
      </c>
      <c r="Q95" s="16">
        <f t="shared" si="55"/>
        <v>2.7427335939721034</v>
      </c>
      <c r="R95" s="16">
        <f t="shared" si="55"/>
        <v>3.7188413383535104</v>
      </c>
      <c r="S95" s="16">
        <f t="shared" si="55"/>
        <v>4.966124182605678</v>
      </c>
      <c r="T95" s="16">
        <f t="shared" si="55"/>
        <v>3.9689334679153774</v>
      </c>
      <c r="U95" s="16">
        <f t="shared" si="55"/>
        <v>2.8726418804122646</v>
      </c>
      <c r="V95" s="16">
        <f t="shared" si="55"/>
        <v>3.448692547479025</v>
      </c>
      <c r="W95" s="16">
        <f t="shared" si="55"/>
        <v>5.233664722830906</v>
      </c>
      <c r="X95" s="16">
        <f t="shared" si="55"/>
        <v>3.0104451206659673</v>
      </c>
      <c r="Y95" s="16">
        <f t="shared" si="55"/>
        <v>2.6431820283864704</v>
      </c>
      <c r="Z95" s="16">
        <f t="shared" si="55"/>
        <v>2.755127803644366</v>
      </c>
      <c r="AA95" s="16">
        <f t="shared" si="55"/>
        <v>4.644618389956696</v>
      </c>
      <c r="AB95" s="16">
        <f t="shared" si="55"/>
        <v>0</v>
      </c>
      <c r="AC95" s="16">
        <f t="shared" si="55"/>
        <v>1.863067031087166</v>
      </c>
      <c r="AD95" s="16">
        <f t="shared" si="55"/>
        <v>3.9513767410019813</v>
      </c>
      <c r="AE95" s="16">
        <f t="shared" si="55"/>
        <v>9.09102363059436</v>
      </c>
    </row>
    <row r="96" spans="1:31" ht="12.75">
      <c r="A96" s="70" t="s">
        <v>197</v>
      </c>
      <c r="B96" s="16">
        <f>IF(B5=0,0,B91*100/B5)</f>
        <v>11.258838462580899</v>
      </c>
      <c r="C96" s="16">
        <f aca="true" t="shared" si="56" ref="C96:AE96">IF(C5=0,0,C91*100/C5)</f>
        <v>3.8631517505895423</v>
      </c>
      <c r="D96" s="16">
        <f t="shared" si="56"/>
        <v>0</v>
      </c>
      <c r="E96" s="16">
        <f t="shared" si="56"/>
        <v>2.4027900805961493</v>
      </c>
      <c r="F96" s="16">
        <f t="shared" si="56"/>
        <v>5.390985867523568</v>
      </c>
      <c r="G96" s="16">
        <f t="shared" si="56"/>
        <v>4.13875341174829</v>
      </c>
      <c r="H96" s="16">
        <f t="shared" si="56"/>
        <v>12.13965936004055</v>
      </c>
      <c r="I96" s="16">
        <f t="shared" si="56"/>
        <v>0</v>
      </c>
      <c r="J96" s="16">
        <f t="shared" si="56"/>
        <v>3.670139748735931</v>
      </c>
      <c r="K96" s="16">
        <f t="shared" si="56"/>
        <v>6.676251454064045</v>
      </c>
      <c r="L96" s="16">
        <f t="shared" si="56"/>
        <v>0</v>
      </c>
      <c r="M96" s="16">
        <f t="shared" si="56"/>
        <v>5.051700964662719</v>
      </c>
      <c r="N96" s="16">
        <f t="shared" si="56"/>
        <v>0</v>
      </c>
      <c r="O96" s="16">
        <f t="shared" si="56"/>
        <v>6.177108217413471</v>
      </c>
      <c r="P96" s="16">
        <f t="shared" si="56"/>
        <v>13.512555786898899</v>
      </c>
      <c r="Q96" s="16">
        <f t="shared" si="56"/>
        <v>4.902861037099774</v>
      </c>
      <c r="R96" s="16">
        <f t="shared" si="56"/>
        <v>0</v>
      </c>
      <c r="S96" s="16">
        <f t="shared" si="56"/>
        <v>24.405585375168734</v>
      </c>
      <c r="T96" s="16">
        <f t="shared" si="56"/>
        <v>2.7098396832345935</v>
      </c>
      <c r="U96" s="16">
        <f t="shared" si="56"/>
        <v>3.770671854120588</v>
      </c>
      <c r="V96" s="16">
        <f t="shared" si="56"/>
        <v>6.009936482003629</v>
      </c>
      <c r="W96" s="16">
        <f t="shared" si="56"/>
        <v>6.805108477116124</v>
      </c>
      <c r="X96" s="16">
        <f t="shared" si="56"/>
        <v>0</v>
      </c>
      <c r="Y96" s="16">
        <f t="shared" si="56"/>
        <v>3.634176897230404</v>
      </c>
      <c r="Z96" s="16">
        <f t="shared" si="56"/>
        <v>6.430217214569864</v>
      </c>
      <c r="AA96" s="16">
        <f t="shared" si="56"/>
        <v>2.2928145028211877</v>
      </c>
      <c r="AB96" s="16">
        <f t="shared" si="56"/>
        <v>3.7733239968695385</v>
      </c>
      <c r="AC96" s="16">
        <f t="shared" si="56"/>
        <v>2.2126467300874437</v>
      </c>
      <c r="AD96" s="16">
        <f t="shared" si="56"/>
        <v>0</v>
      </c>
      <c r="AE96" s="16">
        <f t="shared" si="56"/>
        <v>0.19784063759566017</v>
      </c>
    </row>
    <row r="97" spans="1:31" ht="12.75">
      <c r="A97" s="68" t="s">
        <v>198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2.75">
      <c r="A98" s="67" t="s">
        <v>199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2.75">
      <c r="A99" s="69" t="s">
        <v>200</v>
      </c>
      <c r="B99" s="31">
        <v>6</v>
      </c>
      <c r="C99" s="31">
        <v>5.9</v>
      </c>
      <c r="D99" s="31">
        <v>8</v>
      </c>
      <c r="E99" s="31">
        <v>5.9</v>
      </c>
      <c r="F99" s="31">
        <v>6.5</v>
      </c>
      <c r="G99" s="31">
        <v>6</v>
      </c>
      <c r="H99" s="31">
        <v>0</v>
      </c>
      <c r="I99" s="31">
        <v>1.3</v>
      </c>
      <c r="J99" s="31">
        <v>5.6</v>
      </c>
      <c r="K99" s="31">
        <v>6.2</v>
      </c>
      <c r="L99" s="31">
        <v>6</v>
      </c>
      <c r="M99" s="31">
        <v>0</v>
      </c>
      <c r="N99" s="31">
        <v>0</v>
      </c>
      <c r="O99" s="31">
        <v>9.5</v>
      </c>
      <c r="P99" s="31">
        <v>6.8</v>
      </c>
      <c r="Q99" s="31">
        <v>15</v>
      </c>
      <c r="R99" s="31">
        <v>8</v>
      </c>
      <c r="S99" s="31">
        <v>0</v>
      </c>
      <c r="T99" s="31">
        <v>0</v>
      </c>
      <c r="U99" s="31">
        <v>8.5</v>
      </c>
      <c r="V99" s="31">
        <v>6</v>
      </c>
      <c r="W99" s="31">
        <v>9.5</v>
      </c>
      <c r="X99" s="31">
        <v>8.5</v>
      </c>
      <c r="Y99" s="31">
        <v>6</v>
      </c>
      <c r="Z99" s="31">
        <v>10</v>
      </c>
      <c r="AA99" s="31">
        <v>0</v>
      </c>
      <c r="AB99" s="31">
        <v>4.2</v>
      </c>
      <c r="AC99" s="31">
        <v>8</v>
      </c>
      <c r="AD99" s="31">
        <v>7</v>
      </c>
      <c r="AE99" s="31">
        <v>0</v>
      </c>
    </row>
    <row r="100" spans="1:31" ht="12.75">
      <c r="A100" s="70" t="s">
        <v>201</v>
      </c>
      <c r="B100" s="33">
        <v>0</v>
      </c>
      <c r="C100" s="33">
        <v>12.6</v>
      </c>
      <c r="D100" s="33">
        <v>10</v>
      </c>
      <c r="E100" s="33">
        <v>12.2</v>
      </c>
      <c r="F100" s="33">
        <v>12.2</v>
      </c>
      <c r="G100" s="33">
        <v>14</v>
      </c>
      <c r="H100" s="33">
        <v>0</v>
      </c>
      <c r="I100" s="33">
        <v>0</v>
      </c>
      <c r="J100" s="33">
        <v>12.6</v>
      </c>
      <c r="K100" s="33">
        <v>0</v>
      </c>
      <c r="L100" s="33">
        <v>0</v>
      </c>
      <c r="M100" s="33">
        <v>0</v>
      </c>
      <c r="N100" s="33">
        <v>0</v>
      </c>
      <c r="O100" s="33">
        <v>12.2</v>
      </c>
      <c r="P100" s="33">
        <v>6</v>
      </c>
      <c r="Q100" s="33">
        <v>7.4</v>
      </c>
      <c r="R100" s="33">
        <v>10</v>
      </c>
      <c r="S100" s="33">
        <v>0</v>
      </c>
      <c r="T100" s="33">
        <v>0</v>
      </c>
      <c r="U100" s="33">
        <v>9.7</v>
      </c>
      <c r="V100" s="33">
        <v>0</v>
      </c>
      <c r="W100" s="33">
        <v>0</v>
      </c>
      <c r="X100" s="33">
        <v>6.7</v>
      </c>
      <c r="Y100" s="33">
        <v>11.9</v>
      </c>
      <c r="Z100" s="33">
        <v>12</v>
      </c>
      <c r="AA100" s="33">
        <v>0</v>
      </c>
      <c r="AB100" s="33">
        <v>9</v>
      </c>
      <c r="AC100" s="33">
        <v>8</v>
      </c>
      <c r="AD100" s="33">
        <v>0</v>
      </c>
      <c r="AE100" s="33">
        <v>0</v>
      </c>
    </row>
    <row r="101" spans="1:31" ht="12.75">
      <c r="A101" s="70" t="s">
        <v>202</v>
      </c>
      <c r="B101" s="33">
        <v>7.8</v>
      </c>
      <c r="C101" s="33">
        <v>12.2</v>
      </c>
      <c r="D101" s="33">
        <v>10</v>
      </c>
      <c r="E101" s="33">
        <v>14.3</v>
      </c>
      <c r="F101" s="33">
        <v>11.7</v>
      </c>
      <c r="G101" s="33">
        <v>12.2</v>
      </c>
      <c r="H101" s="33">
        <v>0</v>
      </c>
      <c r="I101" s="33">
        <v>11.2</v>
      </c>
      <c r="J101" s="33">
        <v>12.6</v>
      </c>
      <c r="K101" s="33">
        <v>12.6</v>
      </c>
      <c r="L101" s="33">
        <v>9</v>
      </c>
      <c r="M101" s="33">
        <v>8.5</v>
      </c>
      <c r="N101" s="33">
        <v>0</v>
      </c>
      <c r="O101" s="33">
        <v>12.2</v>
      </c>
      <c r="P101" s="33">
        <v>11.4</v>
      </c>
      <c r="Q101" s="33">
        <v>8.6</v>
      </c>
      <c r="R101" s="33">
        <v>10.6</v>
      </c>
      <c r="S101" s="33">
        <v>0</v>
      </c>
      <c r="T101" s="33">
        <v>0</v>
      </c>
      <c r="U101" s="33">
        <v>9.1</v>
      </c>
      <c r="V101" s="33">
        <v>20.6</v>
      </c>
      <c r="W101" s="33">
        <v>11.8</v>
      </c>
      <c r="X101" s="33">
        <v>6.7</v>
      </c>
      <c r="Y101" s="33">
        <v>9.7</v>
      </c>
      <c r="Z101" s="33">
        <v>12</v>
      </c>
      <c r="AA101" s="33">
        <v>0</v>
      </c>
      <c r="AB101" s="33">
        <v>5.6</v>
      </c>
      <c r="AC101" s="33">
        <v>8</v>
      </c>
      <c r="AD101" s="33">
        <v>12.2</v>
      </c>
      <c r="AE101" s="33">
        <v>0</v>
      </c>
    </row>
    <row r="102" spans="1:31" ht="12.75">
      <c r="A102" s="70" t="s">
        <v>203</v>
      </c>
      <c r="B102" s="33">
        <v>0</v>
      </c>
      <c r="C102" s="33">
        <v>0</v>
      </c>
      <c r="D102" s="33">
        <v>0</v>
      </c>
      <c r="E102" s="33">
        <v>6.7</v>
      </c>
      <c r="F102" s="33">
        <v>8</v>
      </c>
      <c r="G102" s="33">
        <v>0</v>
      </c>
      <c r="H102" s="33">
        <v>0</v>
      </c>
      <c r="I102" s="33">
        <v>0</v>
      </c>
      <c r="J102" s="33">
        <v>10</v>
      </c>
      <c r="K102" s="33">
        <v>7.9</v>
      </c>
      <c r="L102" s="33">
        <v>0</v>
      </c>
      <c r="M102" s="33">
        <v>8</v>
      </c>
      <c r="N102" s="33">
        <v>0</v>
      </c>
      <c r="O102" s="33">
        <v>6.9</v>
      </c>
      <c r="P102" s="33">
        <v>6</v>
      </c>
      <c r="Q102" s="33">
        <v>3.7</v>
      </c>
      <c r="R102" s="33">
        <v>8</v>
      </c>
      <c r="S102" s="33">
        <v>0</v>
      </c>
      <c r="T102" s="33">
        <v>0</v>
      </c>
      <c r="U102" s="33">
        <v>7.7</v>
      </c>
      <c r="V102" s="33">
        <v>5.9</v>
      </c>
      <c r="W102" s="33">
        <v>7</v>
      </c>
      <c r="X102" s="33">
        <v>-0.5</v>
      </c>
      <c r="Y102" s="33">
        <v>6.4</v>
      </c>
      <c r="Z102" s="33">
        <v>10</v>
      </c>
      <c r="AA102" s="33">
        <v>0</v>
      </c>
      <c r="AB102" s="33">
        <v>11.9</v>
      </c>
      <c r="AC102" s="33">
        <v>8</v>
      </c>
      <c r="AD102" s="33">
        <v>7</v>
      </c>
      <c r="AE102" s="33">
        <v>0</v>
      </c>
    </row>
    <row r="103" spans="1:31" ht="12.75">
      <c r="A103" s="70" t="s">
        <v>204</v>
      </c>
      <c r="B103" s="33">
        <v>9.1</v>
      </c>
      <c r="C103" s="33">
        <v>5.9</v>
      </c>
      <c r="D103" s="33">
        <v>21</v>
      </c>
      <c r="E103" s="33">
        <v>6</v>
      </c>
      <c r="F103" s="33">
        <v>7.9</v>
      </c>
      <c r="G103" s="33">
        <v>9.9</v>
      </c>
      <c r="H103" s="33">
        <v>0</v>
      </c>
      <c r="I103" s="33">
        <v>17</v>
      </c>
      <c r="J103" s="33">
        <v>10.3</v>
      </c>
      <c r="K103" s="33">
        <v>9</v>
      </c>
      <c r="L103" s="33">
        <v>6</v>
      </c>
      <c r="M103" s="33">
        <v>7</v>
      </c>
      <c r="N103" s="33">
        <v>0</v>
      </c>
      <c r="O103" s="33">
        <v>6.8</v>
      </c>
      <c r="P103" s="33">
        <v>7.3</v>
      </c>
      <c r="Q103" s="33">
        <v>6.5</v>
      </c>
      <c r="R103" s="33">
        <v>8</v>
      </c>
      <c r="S103" s="33">
        <v>0</v>
      </c>
      <c r="T103" s="33">
        <v>0</v>
      </c>
      <c r="U103" s="33">
        <v>8</v>
      </c>
      <c r="V103" s="33">
        <v>1.8</v>
      </c>
      <c r="W103" s="33">
        <v>7</v>
      </c>
      <c r="X103" s="33">
        <v>-0.5</v>
      </c>
      <c r="Y103" s="33">
        <v>0</v>
      </c>
      <c r="Z103" s="33">
        <v>10</v>
      </c>
      <c r="AA103" s="33">
        <v>0</v>
      </c>
      <c r="AB103" s="33">
        <v>38</v>
      </c>
      <c r="AC103" s="33">
        <v>8</v>
      </c>
      <c r="AD103" s="33">
        <v>7</v>
      </c>
      <c r="AE103" s="33">
        <v>0</v>
      </c>
    </row>
    <row r="104" spans="1:31" ht="12.75">
      <c r="A104" s="70" t="s">
        <v>205</v>
      </c>
      <c r="B104" s="33">
        <v>9.1</v>
      </c>
      <c r="C104" s="33">
        <v>6</v>
      </c>
      <c r="D104" s="33">
        <v>6.5</v>
      </c>
      <c r="E104" s="33">
        <v>6</v>
      </c>
      <c r="F104" s="33">
        <v>8</v>
      </c>
      <c r="G104" s="33">
        <v>9</v>
      </c>
      <c r="H104" s="33">
        <v>0</v>
      </c>
      <c r="I104" s="33">
        <v>7</v>
      </c>
      <c r="J104" s="33">
        <v>15</v>
      </c>
      <c r="K104" s="33">
        <v>9</v>
      </c>
      <c r="L104" s="33">
        <v>6</v>
      </c>
      <c r="M104" s="33">
        <v>8</v>
      </c>
      <c r="N104" s="33">
        <v>0</v>
      </c>
      <c r="O104" s="33">
        <v>8.9</v>
      </c>
      <c r="P104" s="33">
        <v>6.2</v>
      </c>
      <c r="Q104" s="33">
        <v>11.5</v>
      </c>
      <c r="R104" s="33">
        <v>8</v>
      </c>
      <c r="S104" s="33">
        <v>0</v>
      </c>
      <c r="T104" s="33">
        <v>0</v>
      </c>
      <c r="U104" s="33">
        <v>9.2</v>
      </c>
      <c r="V104" s="33">
        <v>6</v>
      </c>
      <c r="W104" s="33">
        <v>7</v>
      </c>
      <c r="X104" s="33">
        <v>11.6</v>
      </c>
      <c r="Y104" s="33">
        <v>6.7</v>
      </c>
      <c r="Z104" s="33">
        <v>10</v>
      </c>
      <c r="AA104" s="33">
        <v>0</v>
      </c>
      <c r="AB104" s="33">
        <v>7.9</v>
      </c>
      <c r="AC104" s="33">
        <v>8</v>
      </c>
      <c r="AD104" s="33">
        <v>6.9</v>
      </c>
      <c r="AE104" s="33">
        <v>0</v>
      </c>
    </row>
    <row r="105" spans="1:31" ht="12.75">
      <c r="A105" s="70" t="s">
        <v>206</v>
      </c>
      <c r="B105" s="33">
        <v>5.5</v>
      </c>
      <c r="C105" s="33">
        <v>6</v>
      </c>
      <c r="D105" s="33">
        <v>6.5</v>
      </c>
      <c r="E105" s="33">
        <v>6</v>
      </c>
      <c r="F105" s="33">
        <v>12</v>
      </c>
      <c r="G105" s="33">
        <v>8</v>
      </c>
      <c r="H105" s="33">
        <v>0</v>
      </c>
      <c r="I105" s="33">
        <v>8</v>
      </c>
      <c r="J105" s="33">
        <v>9.7</v>
      </c>
      <c r="K105" s="33">
        <v>9</v>
      </c>
      <c r="L105" s="33">
        <v>6.1</v>
      </c>
      <c r="M105" s="33">
        <v>10</v>
      </c>
      <c r="N105" s="33">
        <v>0</v>
      </c>
      <c r="O105" s="33">
        <v>32</v>
      </c>
      <c r="P105" s="33">
        <v>6</v>
      </c>
      <c r="Q105" s="33">
        <v>5.7</v>
      </c>
      <c r="R105" s="33">
        <v>8</v>
      </c>
      <c r="S105" s="33">
        <v>0</v>
      </c>
      <c r="T105" s="33">
        <v>0</v>
      </c>
      <c r="U105" s="33">
        <v>12.3</v>
      </c>
      <c r="V105" s="33">
        <v>19.1</v>
      </c>
      <c r="W105" s="33">
        <v>8.9</v>
      </c>
      <c r="X105" s="33">
        <v>6.9</v>
      </c>
      <c r="Y105" s="33">
        <v>7.5</v>
      </c>
      <c r="Z105" s="33">
        <v>10</v>
      </c>
      <c r="AA105" s="33">
        <v>0</v>
      </c>
      <c r="AB105" s="33">
        <v>8</v>
      </c>
      <c r="AC105" s="33">
        <v>8</v>
      </c>
      <c r="AD105" s="33">
        <v>7</v>
      </c>
      <c r="AE105" s="33">
        <v>0</v>
      </c>
    </row>
    <row r="106" spans="1:31" ht="12.75">
      <c r="A106" s="70" t="s">
        <v>180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</row>
    <row r="107" spans="1:31" ht="12.75">
      <c r="A107" s="67" t="s">
        <v>207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12.75">
      <c r="A108" s="69" t="s">
        <v>200</v>
      </c>
      <c r="B108" s="35">
        <v>169.17</v>
      </c>
      <c r="C108" s="35">
        <v>435.13</v>
      </c>
      <c r="D108" s="35">
        <v>120.62</v>
      </c>
      <c r="E108" s="35">
        <v>389.6</v>
      </c>
      <c r="F108" s="35">
        <v>315.54</v>
      </c>
      <c r="G108" s="35">
        <v>263.29</v>
      </c>
      <c r="H108" s="35">
        <v>0</v>
      </c>
      <c r="I108" s="35">
        <v>425</v>
      </c>
      <c r="J108" s="35">
        <v>179.47</v>
      </c>
      <c r="K108" s="35">
        <v>191.04</v>
      </c>
      <c r="L108" s="35">
        <v>344.35</v>
      </c>
      <c r="M108" s="35">
        <v>175</v>
      </c>
      <c r="N108" s="35">
        <v>0</v>
      </c>
      <c r="O108" s="35">
        <v>325.07</v>
      </c>
      <c r="P108" s="35">
        <v>132.71</v>
      </c>
      <c r="Q108" s="35">
        <v>242.54</v>
      </c>
      <c r="R108" s="35">
        <v>342.92</v>
      </c>
      <c r="S108" s="35">
        <v>0</v>
      </c>
      <c r="T108" s="35">
        <v>0</v>
      </c>
      <c r="U108" s="35">
        <v>230.66</v>
      </c>
      <c r="V108" s="35">
        <v>107.29</v>
      </c>
      <c r="W108" s="35">
        <v>213.97</v>
      </c>
      <c r="X108" s="35">
        <v>31547420.38</v>
      </c>
      <c r="Y108" s="35">
        <v>211.78</v>
      </c>
      <c r="Z108" s="35">
        <v>202.04</v>
      </c>
      <c r="AA108" s="35">
        <v>0</v>
      </c>
      <c r="AB108" s="35">
        <v>329.17</v>
      </c>
      <c r="AC108" s="35">
        <v>159.17</v>
      </c>
      <c r="AD108" s="35">
        <v>658.48</v>
      </c>
      <c r="AE108" s="35">
        <v>0</v>
      </c>
    </row>
    <row r="109" spans="1:31" ht="12.75">
      <c r="A109" s="70" t="s">
        <v>201</v>
      </c>
      <c r="B109" s="37">
        <v>0</v>
      </c>
      <c r="C109" s="37">
        <v>190.45</v>
      </c>
      <c r="D109" s="37">
        <v>260.95</v>
      </c>
      <c r="E109" s="37">
        <v>165.65</v>
      </c>
      <c r="F109" s="37">
        <v>186.76</v>
      </c>
      <c r="G109" s="37">
        <v>154.72</v>
      </c>
      <c r="H109" s="37">
        <v>0</v>
      </c>
      <c r="I109" s="37">
        <v>0</v>
      </c>
      <c r="J109" s="37">
        <v>135.18</v>
      </c>
      <c r="K109" s="37">
        <v>0</v>
      </c>
      <c r="L109" s="37">
        <v>0</v>
      </c>
      <c r="M109" s="37">
        <v>0</v>
      </c>
      <c r="N109" s="37">
        <v>0</v>
      </c>
      <c r="O109" s="37">
        <v>47.47</v>
      </c>
      <c r="P109" s="37">
        <v>216.83</v>
      </c>
      <c r="Q109" s="37">
        <v>108</v>
      </c>
      <c r="R109" s="37">
        <v>82.5</v>
      </c>
      <c r="S109" s="37">
        <v>0</v>
      </c>
      <c r="T109" s="37">
        <v>0</v>
      </c>
      <c r="U109" s="37">
        <v>352.2</v>
      </c>
      <c r="V109" s="37">
        <v>0</v>
      </c>
      <c r="W109" s="37">
        <v>0</v>
      </c>
      <c r="X109" s="37">
        <v>7070550.28</v>
      </c>
      <c r="Y109" s="37">
        <v>225</v>
      </c>
      <c r="Z109" s="37">
        <v>85.12</v>
      </c>
      <c r="AA109" s="37">
        <v>0</v>
      </c>
      <c r="AB109" s="37">
        <v>168.62</v>
      </c>
      <c r="AC109" s="37">
        <v>42.03</v>
      </c>
      <c r="AD109" s="37">
        <v>0</v>
      </c>
      <c r="AE109" s="37">
        <v>0</v>
      </c>
    </row>
    <row r="110" spans="1:31" ht="12.75">
      <c r="A110" s="70" t="s">
        <v>202</v>
      </c>
      <c r="B110" s="37">
        <v>726.3</v>
      </c>
      <c r="C110" s="37">
        <v>590.92</v>
      </c>
      <c r="D110" s="37">
        <v>687.66</v>
      </c>
      <c r="E110" s="37">
        <v>532.26</v>
      </c>
      <c r="F110" s="37">
        <v>552.42</v>
      </c>
      <c r="G110" s="37">
        <v>566.64</v>
      </c>
      <c r="H110" s="37">
        <v>0</v>
      </c>
      <c r="I110" s="37">
        <v>545</v>
      </c>
      <c r="J110" s="37">
        <v>658.83</v>
      </c>
      <c r="K110" s="37">
        <v>648.03</v>
      </c>
      <c r="L110" s="37">
        <v>546.5</v>
      </c>
      <c r="M110" s="37">
        <v>549.24</v>
      </c>
      <c r="N110" s="37">
        <v>0</v>
      </c>
      <c r="O110" s="37">
        <v>740.85</v>
      </c>
      <c r="P110" s="37">
        <v>550.31</v>
      </c>
      <c r="Q110" s="37">
        <v>535.19</v>
      </c>
      <c r="R110" s="37">
        <v>540</v>
      </c>
      <c r="S110" s="37">
        <v>0</v>
      </c>
      <c r="T110" s="37">
        <v>0</v>
      </c>
      <c r="U110" s="37">
        <v>547.8</v>
      </c>
      <c r="V110" s="37">
        <v>748.94</v>
      </c>
      <c r="W110" s="37">
        <v>753.2</v>
      </c>
      <c r="X110" s="37">
        <v>88910137.99</v>
      </c>
      <c r="Y110" s="37">
        <v>523.75</v>
      </c>
      <c r="Z110" s="37">
        <v>553.56</v>
      </c>
      <c r="AA110" s="37">
        <v>0</v>
      </c>
      <c r="AB110" s="37">
        <v>571.7</v>
      </c>
      <c r="AC110" s="37">
        <v>415.26</v>
      </c>
      <c r="AD110" s="37">
        <v>609.17</v>
      </c>
      <c r="AE110" s="37">
        <v>0</v>
      </c>
    </row>
    <row r="111" spans="1:31" ht="12.75">
      <c r="A111" s="70" t="s">
        <v>203</v>
      </c>
      <c r="B111" s="37">
        <v>0</v>
      </c>
      <c r="C111" s="37">
        <v>0</v>
      </c>
      <c r="D111" s="37">
        <v>0</v>
      </c>
      <c r="E111" s="37">
        <v>39</v>
      </c>
      <c r="F111" s="37">
        <v>48.99</v>
      </c>
      <c r="G111" s="37">
        <v>0</v>
      </c>
      <c r="H111" s="37">
        <v>0</v>
      </c>
      <c r="I111" s="37">
        <v>72.29</v>
      </c>
      <c r="J111" s="37">
        <v>28.85</v>
      </c>
      <c r="K111" s="37">
        <v>49.35</v>
      </c>
      <c r="L111" s="37">
        <v>0</v>
      </c>
      <c r="M111" s="37">
        <v>63.35</v>
      </c>
      <c r="N111" s="37">
        <v>0</v>
      </c>
      <c r="O111" s="37">
        <v>80.79</v>
      </c>
      <c r="P111" s="37">
        <v>108.42</v>
      </c>
      <c r="Q111" s="37">
        <v>93</v>
      </c>
      <c r="R111" s="37">
        <v>44.78</v>
      </c>
      <c r="S111" s="37">
        <v>0</v>
      </c>
      <c r="T111" s="37">
        <v>0</v>
      </c>
      <c r="U111" s="37">
        <v>97</v>
      </c>
      <c r="V111" s="37">
        <v>135.45</v>
      </c>
      <c r="W111" s="37">
        <v>67.89</v>
      </c>
      <c r="X111" s="37">
        <v>1644185.35</v>
      </c>
      <c r="Y111" s="37">
        <v>281.36</v>
      </c>
      <c r="Z111" s="37">
        <v>134.12</v>
      </c>
      <c r="AA111" s="37">
        <v>0</v>
      </c>
      <c r="AB111" s="37">
        <v>82.7</v>
      </c>
      <c r="AC111" s="37">
        <v>47.78</v>
      </c>
      <c r="AD111" s="37">
        <v>116.09</v>
      </c>
      <c r="AE111" s="37">
        <v>0</v>
      </c>
    </row>
    <row r="112" spans="1:31" ht="12.75">
      <c r="A112" s="70" t="s">
        <v>204</v>
      </c>
      <c r="B112" s="37">
        <v>269.8</v>
      </c>
      <c r="C112" s="37">
        <v>113.74</v>
      </c>
      <c r="D112" s="37">
        <v>131.56</v>
      </c>
      <c r="E112" s="37">
        <v>240.93</v>
      </c>
      <c r="F112" s="37">
        <v>213.74</v>
      </c>
      <c r="G112" s="37">
        <v>194.07</v>
      </c>
      <c r="H112" s="37">
        <v>0</v>
      </c>
      <c r="I112" s="37">
        <v>161.4</v>
      </c>
      <c r="J112" s="37">
        <v>141.75</v>
      </c>
      <c r="K112" s="37">
        <v>163.67</v>
      </c>
      <c r="L112" s="37">
        <v>127.44</v>
      </c>
      <c r="M112" s="37">
        <v>104.12</v>
      </c>
      <c r="N112" s="37">
        <v>0</v>
      </c>
      <c r="O112" s="37">
        <v>183.28</v>
      </c>
      <c r="P112" s="37">
        <v>236.54</v>
      </c>
      <c r="Q112" s="37">
        <v>104.83</v>
      </c>
      <c r="R112" s="37">
        <v>180.02</v>
      </c>
      <c r="S112" s="37">
        <v>0</v>
      </c>
      <c r="T112" s="37">
        <v>0</v>
      </c>
      <c r="U112" s="37">
        <v>141.25</v>
      </c>
      <c r="V112" s="37">
        <v>129.63</v>
      </c>
      <c r="W112" s="37">
        <v>262.91</v>
      </c>
      <c r="X112" s="37">
        <v>20675158.37</v>
      </c>
      <c r="Y112" s="37">
        <v>0</v>
      </c>
      <c r="Z112" s="37">
        <v>292.89</v>
      </c>
      <c r="AA112" s="37">
        <v>0</v>
      </c>
      <c r="AB112" s="37">
        <v>54.15</v>
      </c>
      <c r="AC112" s="37">
        <v>93.95</v>
      </c>
      <c r="AD112" s="37">
        <v>289.77</v>
      </c>
      <c r="AE112" s="37">
        <v>0</v>
      </c>
    </row>
    <row r="113" spans="1:31" ht="12.75">
      <c r="A113" s="70" t="s">
        <v>205</v>
      </c>
      <c r="B113" s="37">
        <v>193.9</v>
      </c>
      <c r="C113" s="37">
        <v>144.32</v>
      </c>
      <c r="D113" s="37">
        <v>128.36</v>
      </c>
      <c r="E113" s="37">
        <v>117.15</v>
      </c>
      <c r="F113" s="37">
        <v>65.39</v>
      </c>
      <c r="G113" s="37">
        <v>176.35</v>
      </c>
      <c r="H113" s="37">
        <v>0</v>
      </c>
      <c r="I113" s="37">
        <v>157.35</v>
      </c>
      <c r="J113" s="37">
        <v>80.95</v>
      </c>
      <c r="K113" s="37">
        <v>130.03</v>
      </c>
      <c r="L113" s="37">
        <v>217.11</v>
      </c>
      <c r="M113" s="37">
        <v>127.7</v>
      </c>
      <c r="N113" s="37">
        <v>0</v>
      </c>
      <c r="O113" s="37">
        <v>111.84</v>
      </c>
      <c r="P113" s="37">
        <v>287.01</v>
      </c>
      <c r="Q113" s="37">
        <v>95</v>
      </c>
      <c r="R113" s="37">
        <v>203.32</v>
      </c>
      <c r="S113" s="37">
        <v>0</v>
      </c>
      <c r="T113" s="37">
        <v>0</v>
      </c>
      <c r="U113" s="37">
        <v>118</v>
      </c>
      <c r="V113" s="37">
        <v>183.84</v>
      </c>
      <c r="W113" s="37">
        <v>162.42</v>
      </c>
      <c r="X113" s="37">
        <v>14954011.86</v>
      </c>
      <c r="Y113" s="37">
        <v>347.42</v>
      </c>
      <c r="Z113" s="37">
        <v>64.25</v>
      </c>
      <c r="AA113" s="37">
        <v>0</v>
      </c>
      <c r="AB113" s="37">
        <v>93.3</v>
      </c>
      <c r="AC113" s="37">
        <v>90.1</v>
      </c>
      <c r="AD113" s="37">
        <v>88.15</v>
      </c>
      <c r="AE113" s="37">
        <v>0</v>
      </c>
    </row>
    <row r="114" spans="1:31" ht="12.75">
      <c r="A114" s="70" t="s">
        <v>206</v>
      </c>
      <c r="B114" s="37">
        <v>101.26</v>
      </c>
      <c r="C114" s="37">
        <v>113.65</v>
      </c>
      <c r="D114" s="37">
        <v>79.43</v>
      </c>
      <c r="E114" s="37">
        <v>158.27</v>
      </c>
      <c r="F114" s="37">
        <v>145.28</v>
      </c>
      <c r="G114" s="37">
        <v>101.11</v>
      </c>
      <c r="H114" s="37">
        <v>0</v>
      </c>
      <c r="I114" s="37">
        <v>173.27</v>
      </c>
      <c r="J114" s="37">
        <v>178.35</v>
      </c>
      <c r="K114" s="37">
        <v>119.77</v>
      </c>
      <c r="L114" s="37">
        <v>137.28</v>
      </c>
      <c r="M114" s="37">
        <v>100.14</v>
      </c>
      <c r="N114" s="37">
        <v>0</v>
      </c>
      <c r="O114" s="37">
        <v>141</v>
      </c>
      <c r="P114" s="37">
        <v>137.99</v>
      </c>
      <c r="Q114" s="37">
        <v>99</v>
      </c>
      <c r="R114" s="37">
        <v>102.85</v>
      </c>
      <c r="S114" s="37">
        <v>0</v>
      </c>
      <c r="T114" s="37">
        <v>0</v>
      </c>
      <c r="U114" s="37">
        <v>91</v>
      </c>
      <c r="V114" s="37">
        <v>123.36</v>
      </c>
      <c r="W114" s="37">
        <v>132.16</v>
      </c>
      <c r="X114" s="37">
        <v>7636347.12</v>
      </c>
      <c r="Y114" s="37">
        <v>185.08</v>
      </c>
      <c r="Z114" s="37">
        <v>64.01</v>
      </c>
      <c r="AA114" s="37">
        <v>0</v>
      </c>
      <c r="AB114" s="37">
        <v>70</v>
      </c>
      <c r="AC114" s="37">
        <v>55.35</v>
      </c>
      <c r="AD114" s="37">
        <v>50.77</v>
      </c>
      <c r="AE114" s="37">
        <v>0</v>
      </c>
    </row>
    <row r="115" spans="1:31" ht="12.75">
      <c r="A115" s="70" t="s">
        <v>180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</row>
    <row r="116" spans="1:31" ht="12.75">
      <c r="A116" s="74" t="s">
        <v>208</v>
      </c>
      <c r="B116" s="77">
        <v>1460.44</v>
      </c>
      <c r="C116" s="77">
        <v>1588.22</v>
      </c>
      <c r="D116" s="77">
        <v>1408.59</v>
      </c>
      <c r="E116" s="77">
        <v>1642.86</v>
      </c>
      <c r="F116" s="77">
        <v>1528.11</v>
      </c>
      <c r="G116" s="77">
        <v>1456.18</v>
      </c>
      <c r="H116" s="77">
        <v>0</v>
      </c>
      <c r="I116" s="77">
        <v>1534.31</v>
      </c>
      <c r="J116" s="77">
        <v>1403.38</v>
      </c>
      <c r="K116" s="77">
        <v>1301.89</v>
      </c>
      <c r="L116" s="77">
        <v>1372.68</v>
      </c>
      <c r="M116" s="77">
        <v>1119.55</v>
      </c>
      <c r="N116" s="77">
        <v>0</v>
      </c>
      <c r="O116" s="77">
        <v>1630.3</v>
      </c>
      <c r="P116" s="77">
        <v>1669.81</v>
      </c>
      <c r="Q116" s="77">
        <v>1277.56</v>
      </c>
      <c r="R116" s="77">
        <v>1496.39</v>
      </c>
      <c r="S116" s="77">
        <v>0</v>
      </c>
      <c r="T116" s="77">
        <v>0</v>
      </c>
      <c r="U116" s="77">
        <v>1577.91</v>
      </c>
      <c r="V116" s="77">
        <v>1428.5</v>
      </c>
      <c r="W116" s="77">
        <v>1592.55</v>
      </c>
      <c r="X116" s="77">
        <v>172437811.36</v>
      </c>
      <c r="Y116" s="77">
        <v>1774.39</v>
      </c>
      <c r="Z116" s="77">
        <v>1395.99</v>
      </c>
      <c r="AA116" s="77">
        <v>0</v>
      </c>
      <c r="AB116" s="77">
        <v>1369.64</v>
      </c>
      <c r="AC116" s="77">
        <v>903.65</v>
      </c>
      <c r="AD116" s="77">
        <v>1812.43</v>
      </c>
      <c r="AE116" s="77">
        <v>0</v>
      </c>
    </row>
    <row r="117" spans="1:31" ht="12.75">
      <c r="A117" s="68" t="s">
        <v>209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2.75">
      <c r="A118" s="70" t="s">
        <v>210</v>
      </c>
      <c r="B118" s="39">
        <v>1134925</v>
      </c>
      <c r="C118" s="39">
        <v>9398</v>
      </c>
      <c r="D118" s="39">
        <v>9015</v>
      </c>
      <c r="E118" s="39">
        <v>8480</v>
      </c>
      <c r="F118" s="39">
        <v>25374</v>
      </c>
      <c r="G118" s="39">
        <v>19171</v>
      </c>
      <c r="H118" s="39">
        <v>0</v>
      </c>
      <c r="I118" s="39">
        <v>12536</v>
      </c>
      <c r="J118" s="39">
        <v>63658</v>
      </c>
      <c r="K118" s="39">
        <v>47583</v>
      </c>
      <c r="L118" s="39">
        <v>26217</v>
      </c>
      <c r="M118" s="39">
        <v>26978</v>
      </c>
      <c r="N118" s="39">
        <v>0</v>
      </c>
      <c r="O118" s="39">
        <v>28957</v>
      </c>
      <c r="P118" s="39">
        <v>32686</v>
      </c>
      <c r="Q118" s="39">
        <v>9176</v>
      </c>
      <c r="R118" s="39">
        <v>6409</v>
      </c>
      <c r="S118" s="39">
        <v>0</v>
      </c>
      <c r="T118" s="39">
        <v>0</v>
      </c>
      <c r="U118" s="39">
        <v>15901</v>
      </c>
      <c r="V118" s="39">
        <v>27241</v>
      </c>
      <c r="W118" s="39">
        <v>55432</v>
      </c>
      <c r="X118" s="39">
        <v>28903</v>
      </c>
      <c r="Y118" s="39">
        <v>21862</v>
      </c>
      <c r="Z118" s="39">
        <v>26711</v>
      </c>
      <c r="AA118" s="39">
        <v>0</v>
      </c>
      <c r="AB118" s="39">
        <v>1251</v>
      </c>
      <c r="AC118" s="39">
        <v>2495</v>
      </c>
      <c r="AD118" s="39">
        <v>11466</v>
      </c>
      <c r="AE118" s="39">
        <v>0</v>
      </c>
    </row>
    <row r="119" spans="1:31" ht="12.75">
      <c r="A119" s="68" t="s">
        <v>211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2.75">
      <c r="A120" s="70" t="s">
        <v>212</v>
      </c>
      <c r="B120" s="39">
        <v>6</v>
      </c>
      <c r="C120" s="39">
        <v>6</v>
      </c>
      <c r="D120" s="39">
        <v>6</v>
      </c>
      <c r="E120" s="39">
        <v>6</v>
      </c>
      <c r="F120" s="39">
        <v>6</v>
      </c>
      <c r="G120" s="39">
        <v>10</v>
      </c>
      <c r="H120" s="39">
        <v>0</v>
      </c>
      <c r="I120" s="39">
        <v>6</v>
      </c>
      <c r="J120" s="39">
        <v>10</v>
      </c>
      <c r="K120" s="39">
        <v>10</v>
      </c>
      <c r="L120" s="39">
        <v>0</v>
      </c>
      <c r="M120" s="39">
        <v>6</v>
      </c>
      <c r="N120" s="39">
        <v>0</v>
      </c>
      <c r="O120" s="39">
        <v>6</v>
      </c>
      <c r="P120" s="39">
        <v>6</v>
      </c>
      <c r="Q120" s="39">
        <v>6</v>
      </c>
      <c r="R120" s="39">
        <v>6</v>
      </c>
      <c r="S120" s="39">
        <v>0</v>
      </c>
      <c r="T120" s="39">
        <v>0</v>
      </c>
      <c r="U120" s="39">
        <v>6</v>
      </c>
      <c r="V120" s="39">
        <v>0</v>
      </c>
      <c r="W120" s="39">
        <v>6</v>
      </c>
      <c r="X120" s="39">
        <v>0</v>
      </c>
      <c r="Y120" s="39">
        <v>6</v>
      </c>
      <c r="Z120" s="39">
        <v>6</v>
      </c>
      <c r="AA120" s="39">
        <v>0</v>
      </c>
      <c r="AB120" s="39">
        <v>6</v>
      </c>
      <c r="AC120" s="39">
        <v>6</v>
      </c>
      <c r="AD120" s="39">
        <v>6</v>
      </c>
      <c r="AE120" s="39">
        <v>0</v>
      </c>
    </row>
    <row r="121" spans="1:31" ht="12.75">
      <c r="A121" s="70" t="s">
        <v>213</v>
      </c>
      <c r="B121" s="39">
        <v>60</v>
      </c>
      <c r="C121" s="39">
        <v>50</v>
      </c>
      <c r="D121" s="39">
        <v>50</v>
      </c>
      <c r="E121" s="39">
        <v>50</v>
      </c>
      <c r="F121" s="39">
        <v>50</v>
      </c>
      <c r="G121" s="39">
        <v>50</v>
      </c>
      <c r="H121" s="39">
        <v>0</v>
      </c>
      <c r="I121" s="39">
        <v>50</v>
      </c>
      <c r="J121" s="39">
        <v>100</v>
      </c>
      <c r="K121" s="39">
        <v>60</v>
      </c>
      <c r="L121" s="39">
        <v>0</v>
      </c>
      <c r="M121" s="39">
        <v>54</v>
      </c>
      <c r="N121" s="39">
        <v>0</v>
      </c>
      <c r="O121" s="39">
        <v>70</v>
      </c>
      <c r="P121" s="39">
        <v>50</v>
      </c>
      <c r="Q121" s="39">
        <v>50</v>
      </c>
      <c r="R121" s="39">
        <v>50</v>
      </c>
      <c r="S121" s="39">
        <v>0</v>
      </c>
      <c r="T121" s="39">
        <v>0</v>
      </c>
      <c r="U121" s="39">
        <v>50</v>
      </c>
      <c r="V121" s="39">
        <v>0</v>
      </c>
      <c r="W121" s="39">
        <v>70</v>
      </c>
      <c r="X121" s="39">
        <v>0</v>
      </c>
      <c r="Y121" s="39">
        <v>50</v>
      </c>
      <c r="Z121" s="39">
        <v>50</v>
      </c>
      <c r="AA121" s="39">
        <v>0</v>
      </c>
      <c r="AB121" s="39">
        <v>50</v>
      </c>
      <c r="AC121" s="39">
        <v>50</v>
      </c>
      <c r="AD121" s="39">
        <v>50</v>
      </c>
      <c r="AE121" s="39">
        <v>0</v>
      </c>
    </row>
    <row r="122" spans="1:31" ht="25.5">
      <c r="A122" s="67" t="s">
        <v>214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ht="12.75">
      <c r="A123" s="69" t="s">
        <v>215</v>
      </c>
      <c r="B123" s="41">
        <v>1134925</v>
      </c>
      <c r="C123" s="41">
        <v>9398</v>
      </c>
      <c r="D123" s="41">
        <v>2100</v>
      </c>
      <c r="E123" s="41">
        <v>2400</v>
      </c>
      <c r="F123" s="41">
        <v>7455</v>
      </c>
      <c r="G123" s="41">
        <v>8015</v>
      </c>
      <c r="H123" s="41">
        <v>0</v>
      </c>
      <c r="I123" s="41">
        <v>5200</v>
      </c>
      <c r="J123" s="41">
        <v>35700</v>
      </c>
      <c r="K123" s="41">
        <v>14500</v>
      </c>
      <c r="L123" s="41">
        <v>20733</v>
      </c>
      <c r="M123" s="41">
        <v>7122</v>
      </c>
      <c r="N123" s="41">
        <v>0</v>
      </c>
      <c r="O123" s="41">
        <v>7589</v>
      </c>
      <c r="P123" s="41">
        <v>6900</v>
      </c>
      <c r="Q123" s="41">
        <v>8298</v>
      </c>
      <c r="R123" s="41">
        <v>6409</v>
      </c>
      <c r="S123" s="41">
        <v>0</v>
      </c>
      <c r="T123" s="41">
        <v>0</v>
      </c>
      <c r="U123" s="41">
        <v>4817</v>
      </c>
      <c r="V123" s="41">
        <v>27934</v>
      </c>
      <c r="W123" s="41">
        <v>36000</v>
      </c>
      <c r="X123" s="41">
        <v>13290</v>
      </c>
      <c r="Y123" s="41">
        <v>5950</v>
      </c>
      <c r="Z123" s="41">
        <v>17299</v>
      </c>
      <c r="AA123" s="41">
        <v>0</v>
      </c>
      <c r="AB123" s="41">
        <v>1246</v>
      </c>
      <c r="AC123" s="41">
        <v>2327</v>
      </c>
      <c r="AD123" s="41">
        <v>6476</v>
      </c>
      <c r="AE123" s="41">
        <v>0</v>
      </c>
    </row>
    <row r="124" spans="1:31" ht="12.75">
      <c r="A124" s="70" t="s">
        <v>216</v>
      </c>
      <c r="B124" s="39">
        <v>1134925</v>
      </c>
      <c r="C124" s="39">
        <v>2147</v>
      </c>
      <c r="D124" s="39">
        <v>2100</v>
      </c>
      <c r="E124" s="39">
        <v>2100</v>
      </c>
      <c r="F124" s="39">
        <v>5626</v>
      </c>
      <c r="G124" s="39">
        <v>7732</v>
      </c>
      <c r="H124" s="39">
        <v>0</v>
      </c>
      <c r="I124" s="39">
        <v>5200</v>
      </c>
      <c r="J124" s="39">
        <v>13592</v>
      </c>
      <c r="K124" s="39">
        <v>14500</v>
      </c>
      <c r="L124" s="39">
        <v>8000</v>
      </c>
      <c r="M124" s="39">
        <v>7208</v>
      </c>
      <c r="N124" s="39">
        <v>0</v>
      </c>
      <c r="O124" s="39">
        <v>5687</v>
      </c>
      <c r="P124" s="39">
        <v>6900</v>
      </c>
      <c r="Q124" s="39">
        <v>2539</v>
      </c>
      <c r="R124" s="39">
        <v>1527</v>
      </c>
      <c r="S124" s="39">
        <v>0</v>
      </c>
      <c r="T124" s="39">
        <v>0</v>
      </c>
      <c r="U124" s="39">
        <v>5414</v>
      </c>
      <c r="V124" s="39">
        <v>6247</v>
      </c>
      <c r="W124" s="39">
        <v>10000</v>
      </c>
      <c r="X124" s="39">
        <v>5500</v>
      </c>
      <c r="Y124" s="39">
        <v>3950</v>
      </c>
      <c r="Z124" s="39">
        <v>12237</v>
      </c>
      <c r="AA124" s="39">
        <v>0</v>
      </c>
      <c r="AB124" s="39">
        <v>785</v>
      </c>
      <c r="AC124" s="39">
        <v>820</v>
      </c>
      <c r="AD124" s="39">
        <v>3032</v>
      </c>
      <c r="AE124" s="39">
        <v>0</v>
      </c>
    </row>
    <row r="125" spans="1:31" ht="12.75">
      <c r="A125" s="70" t="s">
        <v>217</v>
      </c>
      <c r="B125" s="39">
        <v>382028</v>
      </c>
      <c r="C125" s="39">
        <v>2147</v>
      </c>
      <c r="D125" s="39">
        <v>2100</v>
      </c>
      <c r="E125" s="39">
        <v>2400</v>
      </c>
      <c r="F125" s="39">
        <v>7726</v>
      </c>
      <c r="G125" s="39">
        <v>7196</v>
      </c>
      <c r="H125" s="39">
        <v>0</v>
      </c>
      <c r="I125" s="39">
        <v>5200</v>
      </c>
      <c r="J125" s="39">
        <v>15897</v>
      </c>
      <c r="K125" s="39">
        <v>14500</v>
      </c>
      <c r="L125" s="39">
        <v>8000</v>
      </c>
      <c r="M125" s="39">
        <v>7279</v>
      </c>
      <c r="N125" s="39">
        <v>0</v>
      </c>
      <c r="O125" s="39">
        <v>5475</v>
      </c>
      <c r="P125" s="39">
        <v>6900</v>
      </c>
      <c r="Q125" s="39">
        <v>2539</v>
      </c>
      <c r="R125" s="39">
        <v>4406</v>
      </c>
      <c r="S125" s="39">
        <v>0</v>
      </c>
      <c r="T125" s="39">
        <v>0</v>
      </c>
      <c r="U125" s="39">
        <v>5060</v>
      </c>
      <c r="V125" s="39">
        <v>6212</v>
      </c>
      <c r="W125" s="39">
        <v>10000</v>
      </c>
      <c r="X125" s="39">
        <v>5500</v>
      </c>
      <c r="Y125" s="39">
        <v>6621</v>
      </c>
      <c r="Z125" s="39">
        <v>8573</v>
      </c>
      <c r="AA125" s="39">
        <v>0</v>
      </c>
      <c r="AB125" s="39">
        <v>785</v>
      </c>
      <c r="AC125" s="39">
        <v>820</v>
      </c>
      <c r="AD125" s="39">
        <v>6297</v>
      </c>
      <c r="AE125" s="39">
        <v>0</v>
      </c>
    </row>
    <row r="126" spans="1:31" ht="12.75">
      <c r="A126" s="70" t="s">
        <v>218</v>
      </c>
      <c r="B126" s="39">
        <v>445882</v>
      </c>
      <c r="C126" s="39">
        <v>2147</v>
      </c>
      <c r="D126" s="39">
        <v>2100</v>
      </c>
      <c r="E126" s="39">
        <v>2400</v>
      </c>
      <c r="F126" s="39">
        <v>7472</v>
      </c>
      <c r="G126" s="39">
        <v>7935</v>
      </c>
      <c r="H126" s="39">
        <v>0</v>
      </c>
      <c r="I126" s="39">
        <v>5200</v>
      </c>
      <c r="J126" s="39">
        <v>13592</v>
      </c>
      <c r="K126" s="39">
        <v>14500</v>
      </c>
      <c r="L126" s="39">
        <v>8000</v>
      </c>
      <c r="M126" s="39">
        <v>7218</v>
      </c>
      <c r="N126" s="39">
        <v>0</v>
      </c>
      <c r="O126" s="39">
        <v>6539</v>
      </c>
      <c r="P126" s="39">
        <v>6900</v>
      </c>
      <c r="Q126" s="39">
        <v>2539</v>
      </c>
      <c r="R126" s="39">
        <v>1527</v>
      </c>
      <c r="S126" s="39">
        <v>0</v>
      </c>
      <c r="T126" s="39">
        <v>0</v>
      </c>
      <c r="U126" s="39">
        <v>5332</v>
      </c>
      <c r="V126" s="39">
        <v>7511</v>
      </c>
      <c r="W126" s="39">
        <v>10000</v>
      </c>
      <c r="X126" s="39">
        <v>5500</v>
      </c>
      <c r="Y126" s="39">
        <v>3950</v>
      </c>
      <c r="Z126" s="39">
        <v>10568</v>
      </c>
      <c r="AA126" s="39">
        <v>0</v>
      </c>
      <c r="AB126" s="39">
        <v>785</v>
      </c>
      <c r="AC126" s="39">
        <v>820</v>
      </c>
      <c r="AD126" s="39">
        <v>1334</v>
      </c>
      <c r="AE126" s="39">
        <v>0</v>
      </c>
    </row>
    <row r="127" spans="1:31" ht="12.75">
      <c r="A127" s="67" t="s">
        <v>219</v>
      </c>
      <c r="B127" s="43">
        <v>1984824423</v>
      </c>
      <c r="C127" s="43">
        <v>1104811</v>
      </c>
      <c r="D127" s="43">
        <v>10271000</v>
      </c>
      <c r="E127" s="43">
        <v>12238000</v>
      </c>
      <c r="F127" s="43">
        <v>30478630</v>
      </c>
      <c r="G127" s="43">
        <v>2758182</v>
      </c>
      <c r="H127" s="43">
        <v>0</v>
      </c>
      <c r="I127" s="43">
        <v>27647270</v>
      </c>
      <c r="J127" s="43">
        <v>85553072</v>
      </c>
      <c r="K127" s="43">
        <v>54764</v>
      </c>
      <c r="L127" s="43">
        <v>29754548</v>
      </c>
      <c r="M127" s="43">
        <v>19110864</v>
      </c>
      <c r="N127" s="43">
        <v>0</v>
      </c>
      <c r="O127" s="43">
        <v>32765814</v>
      </c>
      <c r="P127" s="43">
        <v>48296072</v>
      </c>
      <c r="Q127" s="43">
        <v>7879</v>
      </c>
      <c r="R127" s="43">
        <v>8940088</v>
      </c>
      <c r="S127" s="43">
        <v>0</v>
      </c>
      <c r="T127" s="43">
        <v>0</v>
      </c>
      <c r="U127" s="43">
        <v>20103519</v>
      </c>
      <c r="V127" s="43">
        <v>24016803</v>
      </c>
      <c r="W127" s="43">
        <v>67851408</v>
      </c>
      <c r="X127" s="43">
        <v>34053653</v>
      </c>
      <c r="Y127" s="43">
        <v>15675688</v>
      </c>
      <c r="Z127" s="43">
        <v>12160913</v>
      </c>
      <c r="AA127" s="43">
        <v>0</v>
      </c>
      <c r="AB127" s="43">
        <v>1871013</v>
      </c>
      <c r="AC127" s="43">
        <v>3099000</v>
      </c>
      <c r="AD127" s="43">
        <v>14431480</v>
      </c>
      <c r="AE127" s="43">
        <v>0</v>
      </c>
    </row>
    <row r="128" spans="1:31" ht="12.75">
      <c r="A128" s="69" t="s">
        <v>215</v>
      </c>
      <c r="B128" s="21">
        <v>730124895</v>
      </c>
      <c r="C128" s="21">
        <v>347350</v>
      </c>
      <c r="D128" s="21">
        <v>464000</v>
      </c>
      <c r="E128" s="21">
        <v>2178000</v>
      </c>
      <c r="F128" s="21">
        <v>8775455</v>
      </c>
      <c r="G128" s="21">
        <v>373764</v>
      </c>
      <c r="H128" s="21">
        <v>0</v>
      </c>
      <c r="I128" s="21">
        <v>4630116</v>
      </c>
      <c r="J128" s="21">
        <v>21074977</v>
      </c>
      <c r="K128" s="21">
        <v>26165</v>
      </c>
      <c r="L128" s="21">
        <v>9408033</v>
      </c>
      <c r="M128" s="21">
        <v>1846098</v>
      </c>
      <c r="N128" s="21">
        <v>0</v>
      </c>
      <c r="O128" s="21">
        <v>9977410</v>
      </c>
      <c r="P128" s="21">
        <v>9230544</v>
      </c>
      <c r="Q128" s="21">
        <v>2561</v>
      </c>
      <c r="R128" s="21">
        <v>3038520</v>
      </c>
      <c r="S128" s="21">
        <v>0</v>
      </c>
      <c r="T128" s="21">
        <v>0</v>
      </c>
      <c r="U128" s="21">
        <v>5445805</v>
      </c>
      <c r="V128" s="21">
        <v>3034985</v>
      </c>
      <c r="W128" s="21">
        <v>26619840</v>
      </c>
      <c r="X128" s="21">
        <v>3625781</v>
      </c>
      <c r="Y128" s="21">
        <v>1934634</v>
      </c>
      <c r="Z128" s="21">
        <v>0</v>
      </c>
      <c r="AA128" s="21">
        <v>0</v>
      </c>
      <c r="AB128" s="21">
        <v>279004</v>
      </c>
      <c r="AC128" s="21">
        <v>1066000</v>
      </c>
      <c r="AD128" s="21">
        <v>7639800</v>
      </c>
      <c r="AE128" s="21">
        <v>0</v>
      </c>
    </row>
    <row r="129" spans="1:31" ht="12.75">
      <c r="A129" s="70" t="s">
        <v>216</v>
      </c>
      <c r="B129" s="23">
        <v>605330037</v>
      </c>
      <c r="C129" s="23">
        <v>425106</v>
      </c>
      <c r="D129" s="23">
        <v>2195000</v>
      </c>
      <c r="E129" s="23">
        <v>2952000</v>
      </c>
      <c r="F129" s="23">
        <v>2967483</v>
      </c>
      <c r="G129" s="23">
        <v>1346706</v>
      </c>
      <c r="H129" s="23">
        <v>0</v>
      </c>
      <c r="I129" s="23">
        <v>9818476</v>
      </c>
      <c r="J129" s="23">
        <v>9234100</v>
      </c>
      <c r="K129" s="23">
        <v>2915</v>
      </c>
      <c r="L129" s="23">
        <v>11233130</v>
      </c>
      <c r="M129" s="23">
        <v>8217341</v>
      </c>
      <c r="N129" s="23">
        <v>0</v>
      </c>
      <c r="O129" s="23">
        <v>7632409</v>
      </c>
      <c r="P129" s="23">
        <v>6370459</v>
      </c>
      <c r="Q129" s="23">
        <v>2100</v>
      </c>
      <c r="R129" s="23">
        <v>1920713</v>
      </c>
      <c r="S129" s="23">
        <v>0</v>
      </c>
      <c r="T129" s="23">
        <v>0</v>
      </c>
      <c r="U129" s="23">
        <v>6748237</v>
      </c>
      <c r="V129" s="23">
        <v>9694817</v>
      </c>
      <c r="W129" s="23">
        <v>24064368</v>
      </c>
      <c r="X129" s="23">
        <v>6759568</v>
      </c>
      <c r="Y129" s="23">
        <v>6343300</v>
      </c>
      <c r="Z129" s="23">
        <v>3528562</v>
      </c>
      <c r="AA129" s="23">
        <v>0</v>
      </c>
      <c r="AB129" s="23">
        <v>611520</v>
      </c>
      <c r="AC129" s="23">
        <v>971000</v>
      </c>
      <c r="AD129" s="23">
        <v>2538040</v>
      </c>
      <c r="AE129" s="23">
        <v>0</v>
      </c>
    </row>
    <row r="130" spans="1:31" ht="12.75">
      <c r="A130" s="70" t="s">
        <v>217</v>
      </c>
      <c r="B130" s="23">
        <v>295425211</v>
      </c>
      <c r="C130" s="23">
        <v>0</v>
      </c>
      <c r="D130" s="23">
        <v>6310000</v>
      </c>
      <c r="E130" s="23">
        <v>2616000</v>
      </c>
      <c r="F130" s="23">
        <v>5674487</v>
      </c>
      <c r="G130" s="23">
        <v>241643</v>
      </c>
      <c r="H130" s="23">
        <v>0</v>
      </c>
      <c r="I130" s="23">
        <v>2386800</v>
      </c>
      <c r="J130" s="23">
        <v>30368772</v>
      </c>
      <c r="K130" s="23">
        <v>14930</v>
      </c>
      <c r="L130" s="23">
        <v>3226035</v>
      </c>
      <c r="M130" s="23">
        <v>2811196</v>
      </c>
      <c r="N130" s="23">
        <v>0</v>
      </c>
      <c r="O130" s="23">
        <v>5439303</v>
      </c>
      <c r="P130" s="23">
        <v>21103898</v>
      </c>
      <c r="Q130" s="23">
        <v>876</v>
      </c>
      <c r="R130" s="23">
        <v>2275820</v>
      </c>
      <c r="S130" s="23">
        <v>0</v>
      </c>
      <c r="T130" s="23">
        <v>0</v>
      </c>
      <c r="U130" s="23">
        <v>2680127</v>
      </c>
      <c r="V130" s="23">
        <v>2336000</v>
      </c>
      <c r="W130" s="23">
        <v>6300000</v>
      </c>
      <c r="X130" s="23">
        <v>4083206</v>
      </c>
      <c r="Y130" s="23">
        <v>2310980</v>
      </c>
      <c r="Z130" s="23">
        <v>8632351</v>
      </c>
      <c r="AA130" s="23">
        <v>0</v>
      </c>
      <c r="AB130" s="23">
        <v>472456</v>
      </c>
      <c r="AC130" s="23">
        <v>465000</v>
      </c>
      <c r="AD130" s="23">
        <v>3309900</v>
      </c>
      <c r="AE130" s="23">
        <v>0</v>
      </c>
    </row>
    <row r="131" spans="1:31" ht="12.75">
      <c r="A131" s="70" t="s">
        <v>218</v>
      </c>
      <c r="B131" s="23">
        <v>353944280</v>
      </c>
      <c r="C131" s="23">
        <v>332355</v>
      </c>
      <c r="D131" s="23">
        <v>1302000</v>
      </c>
      <c r="E131" s="23">
        <v>4492000</v>
      </c>
      <c r="F131" s="23">
        <v>13061205</v>
      </c>
      <c r="G131" s="23">
        <v>796069</v>
      </c>
      <c r="H131" s="23">
        <v>0</v>
      </c>
      <c r="I131" s="23">
        <v>10811879</v>
      </c>
      <c r="J131" s="23">
        <v>24875223</v>
      </c>
      <c r="K131" s="23">
        <v>0</v>
      </c>
      <c r="L131" s="23">
        <v>5887350</v>
      </c>
      <c r="M131" s="23">
        <v>6236229</v>
      </c>
      <c r="N131" s="23">
        <v>0</v>
      </c>
      <c r="O131" s="23">
        <v>9716692</v>
      </c>
      <c r="P131" s="23">
        <v>11591172</v>
      </c>
      <c r="Q131" s="23">
        <v>2342</v>
      </c>
      <c r="R131" s="23">
        <v>1705036</v>
      </c>
      <c r="S131" s="23">
        <v>0</v>
      </c>
      <c r="T131" s="23">
        <v>0</v>
      </c>
      <c r="U131" s="23">
        <v>5229350</v>
      </c>
      <c r="V131" s="23">
        <v>8951000</v>
      </c>
      <c r="W131" s="23">
        <v>10867200</v>
      </c>
      <c r="X131" s="23">
        <v>17026826</v>
      </c>
      <c r="Y131" s="23">
        <v>5086774</v>
      </c>
      <c r="Z131" s="23">
        <v>0</v>
      </c>
      <c r="AA131" s="23">
        <v>0</v>
      </c>
      <c r="AB131" s="23">
        <v>508032</v>
      </c>
      <c r="AC131" s="23">
        <v>597000</v>
      </c>
      <c r="AD131" s="23">
        <v>943740</v>
      </c>
      <c r="AE131" s="23">
        <v>0</v>
      </c>
    </row>
    <row r="132" spans="1:31" ht="12.75">
      <c r="A132" s="67" t="s">
        <v>220</v>
      </c>
      <c r="B132" s="45">
        <f>SUM(B133:B136)</f>
        <v>2743.8048352571677</v>
      </c>
      <c r="C132" s="45">
        <f aca="true" t="shared" si="57" ref="C132:AE132">SUM(C133:C136)</f>
        <v>389.7597120278393</v>
      </c>
      <c r="D132" s="45">
        <f t="shared" si="57"/>
        <v>4890.952380952381</v>
      </c>
      <c r="E132" s="45">
        <f t="shared" si="57"/>
        <v>5274.880952380952</v>
      </c>
      <c r="F132" s="45">
        <f t="shared" si="57"/>
        <v>4187.068458507806</v>
      </c>
      <c r="G132" s="45">
        <f t="shared" si="57"/>
        <v>354.71004903273376</v>
      </c>
      <c r="H132" s="45">
        <f t="shared" si="57"/>
        <v>0</v>
      </c>
      <c r="I132" s="45">
        <f t="shared" si="57"/>
        <v>5316.782884615384</v>
      </c>
      <c r="J132" s="45">
        <f t="shared" si="57"/>
        <v>5010.196234199661</v>
      </c>
      <c r="K132" s="45">
        <f t="shared" si="57"/>
        <v>3.0351724137931035</v>
      </c>
      <c r="L132" s="45">
        <f t="shared" si="57"/>
        <v>2997.0853198704963</v>
      </c>
      <c r="M132" s="45">
        <f t="shared" si="57"/>
        <v>2649.430581667332</v>
      </c>
      <c r="N132" s="45">
        <f t="shared" si="57"/>
        <v>0</v>
      </c>
      <c r="O132" s="45">
        <f t="shared" si="57"/>
        <v>5136.239929203435</v>
      </c>
      <c r="P132" s="45">
        <f t="shared" si="57"/>
        <v>6999.430869565217</v>
      </c>
      <c r="Q132" s="45">
        <f t="shared" si="57"/>
        <v>2.4031539889034983</v>
      </c>
      <c r="R132" s="45">
        <f t="shared" si="57"/>
        <v>3365.055832681357</v>
      </c>
      <c r="S132" s="45">
        <f t="shared" si="57"/>
        <v>0</v>
      </c>
      <c r="T132" s="45">
        <f t="shared" si="57"/>
        <v>0</v>
      </c>
      <c r="U132" s="45">
        <f t="shared" si="57"/>
        <v>3887.3983989272315</v>
      </c>
      <c r="V132" s="45">
        <f t="shared" si="57"/>
        <v>3228.3292350743914</v>
      </c>
      <c r="W132" s="45">
        <f t="shared" si="57"/>
        <v>4862.5968</v>
      </c>
      <c r="X132" s="45">
        <f t="shared" si="57"/>
        <v>5340.020240782544</v>
      </c>
      <c r="Y132" s="45">
        <f t="shared" si="57"/>
        <v>3567.876101363053</v>
      </c>
      <c r="Z132" s="45">
        <f t="shared" si="57"/>
        <v>1295.2748977456881</v>
      </c>
      <c r="AA132" s="45">
        <f t="shared" si="57"/>
        <v>0</v>
      </c>
      <c r="AB132" s="45">
        <f t="shared" si="57"/>
        <v>2251.955411967979</v>
      </c>
      <c r="AC132" s="45">
        <f t="shared" si="57"/>
        <v>2937.368851342145</v>
      </c>
      <c r="AD132" s="45">
        <f t="shared" si="57"/>
        <v>3249.8766574021447</v>
      </c>
      <c r="AE132" s="45">
        <f t="shared" si="57"/>
        <v>0</v>
      </c>
    </row>
    <row r="133" spans="1:31" ht="12.75">
      <c r="A133" s="69" t="s">
        <v>215</v>
      </c>
      <c r="B133" s="47">
        <f>IF(B123=0,0,B128/B123)</f>
        <v>643.3243562349935</v>
      </c>
      <c r="C133" s="47">
        <f aca="true" t="shared" si="58" ref="C133:AE133">IF(C123=0,0,C128/C123)</f>
        <v>36.959991487550546</v>
      </c>
      <c r="D133" s="47">
        <f t="shared" si="58"/>
        <v>220.95238095238096</v>
      </c>
      <c r="E133" s="47">
        <f t="shared" si="58"/>
        <v>907.5</v>
      </c>
      <c r="F133" s="47">
        <f t="shared" si="58"/>
        <v>1177.1234071093227</v>
      </c>
      <c r="G133" s="47">
        <f t="shared" si="58"/>
        <v>46.63306300686213</v>
      </c>
      <c r="H133" s="47">
        <f t="shared" si="58"/>
        <v>0</v>
      </c>
      <c r="I133" s="47">
        <f t="shared" si="58"/>
        <v>890.406923076923</v>
      </c>
      <c r="J133" s="47">
        <f t="shared" si="58"/>
        <v>590.3354901960785</v>
      </c>
      <c r="K133" s="47">
        <f t="shared" si="58"/>
        <v>1.8044827586206897</v>
      </c>
      <c r="L133" s="47">
        <f t="shared" si="58"/>
        <v>453.7709448704963</v>
      </c>
      <c r="M133" s="47">
        <f t="shared" si="58"/>
        <v>259.2106149957877</v>
      </c>
      <c r="N133" s="47">
        <f t="shared" si="58"/>
        <v>0</v>
      </c>
      <c r="O133" s="47">
        <f t="shared" si="58"/>
        <v>1314.7199894584267</v>
      </c>
      <c r="P133" s="47">
        <f t="shared" si="58"/>
        <v>1337.76</v>
      </c>
      <c r="Q133" s="47">
        <f t="shared" si="58"/>
        <v>0.3086285852012533</v>
      </c>
      <c r="R133" s="47">
        <f t="shared" si="58"/>
        <v>474.1020440006241</v>
      </c>
      <c r="S133" s="47">
        <f t="shared" si="58"/>
        <v>0</v>
      </c>
      <c r="T133" s="47">
        <f t="shared" si="58"/>
        <v>0</v>
      </c>
      <c r="U133" s="47">
        <f t="shared" si="58"/>
        <v>1130.5387170438032</v>
      </c>
      <c r="V133" s="47">
        <f t="shared" si="58"/>
        <v>108.64842127872843</v>
      </c>
      <c r="W133" s="47">
        <f t="shared" si="58"/>
        <v>739.44</v>
      </c>
      <c r="X133" s="47">
        <f t="shared" si="58"/>
        <v>272.82024078254324</v>
      </c>
      <c r="Y133" s="47">
        <f t="shared" si="58"/>
        <v>325.1485714285714</v>
      </c>
      <c r="Z133" s="47">
        <f t="shared" si="58"/>
        <v>0</v>
      </c>
      <c r="AA133" s="47">
        <f t="shared" si="58"/>
        <v>0</v>
      </c>
      <c r="AB133" s="47">
        <f t="shared" si="58"/>
        <v>223.91974317817014</v>
      </c>
      <c r="AC133" s="47">
        <f t="shared" si="58"/>
        <v>458.1005586592179</v>
      </c>
      <c r="AD133" s="47">
        <f t="shared" si="58"/>
        <v>1179.7096973440396</v>
      </c>
      <c r="AE133" s="47">
        <f t="shared" si="58"/>
        <v>0</v>
      </c>
    </row>
    <row r="134" spans="1:31" ht="12.75">
      <c r="A134" s="70" t="s">
        <v>216</v>
      </c>
      <c r="B134" s="49">
        <f>IF(B124=0,0,B129/B124)</f>
        <v>533.3656735026543</v>
      </c>
      <c r="C134" s="49">
        <f aca="true" t="shared" si="59" ref="C134:AE134">IF(C124=0,0,C129/C124)</f>
        <v>198</v>
      </c>
      <c r="D134" s="49">
        <f t="shared" si="59"/>
        <v>1045.2380952380952</v>
      </c>
      <c r="E134" s="49">
        <f t="shared" si="59"/>
        <v>1405.7142857142858</v>
      </c>
      <c r="F134" s="49">
        <f t="shared" si="59"/>
        <v>527.4587628865979</v>
      </c>
      <c r="G134" s="49">
        <f t="shared" si="59"/>
        <v>174.17304707708226</v>
      </c>
      <c r="H134" s="49">
        <f t="shared" si="59"/>
        <v>0</v>
      </c>
      <c r="I134" s="49">
        <f t="shared" si="59"/>
        <v>1888.1684615384615</v>
      </c>
      <c r="J134" s="49">
        <f t="shared" si="59"/>
        <v>679.3775750441437</v>
      </c>
      <c r="K134" s="49">
        <f t="shared" si="59"/>
        <v>0.20103448275862068</v>
      </c>
      <c r="L134" s="49">
        <f t="shared" si="59"/>
        <v>1404.14125</v>
      </c>
      <c r="M134" s="49">
        <f t="shared" si="59"/>
        <v>1140.0306603773586</v>
      </c>
      <c r="N134" s="49">
        <f t="shared" si="59"/>
        <v>0</v>
      </c>
      <c r="O134" s="49">
        <f t="shared" si="59"/>
        <v>1342.0800070335854</v>
      </c>
      <c r="P134" s="49">
        <f t="shared" si="59"/>
        <v>923.2549275362319</v>
      </c>
      <c r="Q134" s="49">
        <f t="shared" si="59"/>
        <v>0.8270972823946435</v>
      </c>
      <c r="R134" s="49">
        <f t="shared" si="59"/>
        <v>1257.8343156516044</v>
      </c>
      <c r="S134" s="49">
        <f t="shared" si="59"/>
        <v>0</v>
      </c>
      <c r="T134" s="49">
        <f t="shared" si="59"/>
        <v>0</v>
      </c>
      <c r="U134" s="49">
        <f t="shared" si="59"/>
        <v>1246.4420022164759</v>
      </c>
      <c r="V134" s="49">
        <f t="shared" si="59"/>
        <v>1551.9156395069633</v>
      </c>
      <c r="W134" s="49">
        <f t="shared" si="59"/>
        <v>2406.4368</v>
      </c>
      <c r="X134" s="49">
        <f t="shared" si="59"/>
        <v>1229.0123636363637</v>
      </c>
      <c r="Y134" s="49">
        <f t="shared" si="59"/>
        <v>1605.8987341772151</v>
      </c>
      <c r="Z134" s="49">
        <f t="shared" si="59"/>
        <v>288.35188363160904</v>
      </c>
      <c r="AA134" s="49">
        <f t="shared" si="59"/>
        <v>0</v>
      </c>
      <c r="AB134" s="49">
        <f t="shared" si="59"/>
        <v>779.0063694267516</v>
      </c>
      <c r="AC134" s="49">
        <f t="shared" si="59"/>
        <v>1184.1463414634147</v>
      </c>
      <c r="AD134" s="49">
        <f t="shared" si="59"/>
        <v>837.084432717678</v>
      </c>
      <c r="AE134" s="49">
        <f t="shared" si="59"/>
        <v>0</v>
      </c>
    </row>
    <row r="135" spans="1:31" ht="12.75">
      <c r="A135" s="70" t="s">
        <v>217</v>
      </c>
      <c r="B135" s="49">
        <f>IF(B125=0,0,B130/B125)</f>
        <v>773.3077444585214</v>
      </c>
      <c r="C135" s="49">
        <f aca="true" t="shared" si="60" ref="C135:AE135">IF(C125=0,0,C130/C125)</f>
        <v>0</v>
      </c>
      <c r="D135" s="49">
        <f t="shared" si="60"/>
        <v>3004.7619047619046</v>
      </c>
      <c r="E135" s="49">
        <f t="shared" si="60"/>
        <v>1090</v>
      </c>
      <c r="F135" s="49">
        <f t="shared" si="60"/>
        <v>734.466347398395</v>
      </c>
      <c r="G135" s="49">
        <f t="shared" si="60"/>
        <v>33.5801834352418</v>
      </c>
      <c r="H135" s="49">
        <f t="shared" si="60"/>
        <v>0</v>
      </c>
      <c r="I135" s="49">
        <f t="shared" si="60"/>
        <v>459</v>
      </c>
      <c r="J135" s="49">
        <f t="shared" si="60"/>
        <v>1910.3461030383091</v>
      </c>
      <c r="K135" s="49">
        <f t="shared" si="60"/>
        <v>1.029655172413793</v>
      </c>
      <c r="L135" s="49">
        <f t="shared" si="60"/>
        <v>403.254375</v>
      </c>
      <c r="M135" s="49">
        <f t="shared" si="60"/>
        <v>386.2063470256903</v>
      </c>
      <c r="N135" s="49">
        <f t="shared" si="60"/>
        <v>0</v>
      </c>
      <c r="O135" s="49">
        <f t="shared" si="60"/>
        <v>993.48</v>
      </c>
      <c r="P135" s="49">
        <f t="shared" si="60"/>
        <v>3058.5359420289856</v>
      </c>
      <c r="Q135" s="49">
        <f t="shared" si="60"/>
        <v>0.34501772351319415</v>
      </c>
      <c r="R135" s="49">
        <f t="shared" si="60"/>
        <v>516.5274625510667</v>
      </c>
      <c r="S135" s="49">
        <f t="shared" si="60"/>
        <v>0</v>
      </c>
      <c r="T135" s="49">
        <f t="shared" si="60"/>
        <v>0</v>
      </c>
      <c r="U135" s="49">
        <f t="shared" si="60"/>
        <v>529.6693675889328</v>
      </c>
      <c r="V135" s="49">
        <f t="shared" si="60"/>
        <v>376.0463618802318</v>
      </c>
      <c r="W135" s="49">
        <f t="shared" si="60"/>
        <v>630</v>
      </c>
      <c r="X135" s="49">
        <f t="shared" si="60"/>
        <v>742.401090909091</v>
      </c>
      <c r="Y135" s="49">
        <f t="shared" si="60"/>
        <v>349.03790968131705</v>
      </c>
      <c r="Z135" s="49">
        <f t="shared" si="60"/>
        <v>1006.9230141140791</v>
      </c>
      <c r="AA135" s="49">
        <f t="shared" si="60"/>
        <v>0</v>
      </c>
      <c r="AB135" s="49">
        <f t="shared" si="60"/>
        <v>601.8547770700637</v>
      </c>
      <c r="AC135" s="49">
        <f t="shared" si="60"/>
        <v>567.0731707317074</v>
      </c>
      <c r="AD135" s="49">
        <f t="shared" si="60"/>
        <v>525.6312529776084</v>
      </c>
      <c r="AE135" s="49">
        <f t="shared" si="60"/>
        <v>0</v>
      </c>
    </row>
    <row r="136" spans="1:31" ht="12.75">
      <c r="A136" s="70" t="s">
        <v>218</v>
      </c>
      <c r="B136" s="49">
        <f>IF(B126=0,0,B131/B126)</f>
        <v>793.8070610609982</v>
      </c>
      <c r="C136" s="49">
        <f aca="true" t="shared" si="61" ref="C136:AE136">IF(C126=0,0,C131/C126)</f>
        <v>154.79972054028877</v>
      </c>
      <c r="D136" s="49">
        <f t="shared" si="61"/>
        <v>620</v>
      </c>
      <c r="E136" s="49">
        <f t="shared" si="61"/>
        <v>1871.6666666666667</v>
      </c>
      <c r="F136" s="49">
        <f t="shared" si="61"/>
        <v>1748.0199411134904</v>
      </c>
      <c r="G136" s="49">
        <f t="shared" si="61"/>
        <v>100.32375551354757</v>
      </c>
      <c r="H136" s="49">
        <f t="shared" si="61"/>
        <v>0</v>
      </c>
      <c r="I136" s="49">
        <f t="shared" si="61"/>
        <v>2079.2075</v>
      </c>
      <c r="J136" s="49">
        <f t="shared" si="61"/>
        <v>1830.13706592113</v>
      </c>
      <c r="K136" s="49">
        <f t="shared" si="61"/>
        <v>0</v>
      </c>
      <c r="L136" s="49">
        <f t="shared" si="61"/>
        <v>735.91875</v>
      </c>
      <c r="M136" s="49">
        <f t="shared" si="61"/>
        <v>863.9829592684954</v>
      </c>
      <c r="N136" s="49">
        <f t="shared" si="61"/>
        <v>0</v>
      </c>
      <c r="O136" s="49">
        <f t="shared" si="61"/>
        <v>1485.9599327114238</v>
      </c>
      <c r="P136" s="49">
        <f t="shared" si="61"/>
        <v>1679.88</v>
      </c>
      <c r="Q136" s="49">
        <f t="shared" si="61"/>
        <v>0.9224103977944073</v>
      </c>
      <c r="R136" s="49">
        <f t="shared" si="61"/>
        <v>1116.5920104780616</v>
      </c>
      <c r="S136" s="49">
        <f t="shared" si="61"/>
        <v>0</v>
      </c>
      <c r="T136" s="49">
        <f t="shared" si="61"/>
        <v>0</v>
      </c>
      <c r="U136" s="49">
        <f t="shared" si="61"/>
        <v>980.7483120780195</v>
      </c>
      <c r="V136" s="49">
        <f t="shared" si="61"/>
        <v>1191.7188124084676</v>
      </c>
      <c r="W136" s="49">
        <f t="shared" si="61"/>
        <v>1086.72</v>
      </c>
      <c r="X136" s="49">
        <f t="shared" si="61"/>
        <v>3095.7865454545454</v>
      </c>
      <c r="Y136" s="49">
        <f t="shared" si="61"/>
        <v>1287.7908860759494</v>
      </c>
      <c r="Z136" s="49">
        <f t="shared" si="61"/>
        <v>0</v>
      </c>
      <c r="AA136" s="49">
        <f t="shared" si="61"/>
        <v>0</v>
      </c>
      <c r="AB136" s="49">
        <f t="shared" si="61"/>
        <v>647.1745222929936</v>
      </c>
      <c r="AC136" s="49">
        <f t="shared" si="61"/>
        <v>728.0487804878048</v>
      </c>
      <c r="AD136" s="49">
        <f t="shared" si="61"/>
        <v>707.4512743628186</v>
      </c>
      <c r="AE136" s="49">
        <f t="shared" si="61"/>
        <v>0</v>
      </c>
    </row>
    <row r="137" spans="1:31" ht="25.5">
      <c r="A137" s="67" t="s">
        <v>221</v>
      </c>
      <c r="B137" s="51">
        <f>+B132*B123</f>
        <v>3114012702.654241</v>
      </c>
      <c r="C137" s="51">
        <f aca="true" t="shared" si="62" ref="C137:AE137">+C132*C123</f>
        <v>3662961.773637634</v>
      </c>
      <c r="D137" s="51">
        <f t="shared" si="62"/>
        <v>10271000</v>
      </c>
      <c r="E137" s="51">
        <f t="shared" si="62"/>
        <v>12659714.285714285</v>
      </c>
      <c r="F137" s="51">
        <f t="shared" si="62"/>
        <v>31214595.358175695</v>
      </c>
      <c r="G137" s="51">
        <f t="shared" si="62"/>
        <v>2843001.042997361</v>
      </c>
      <c r="H137" s="51">
        <f t="shared" si="62"/>
        <v>0</v>
      </c>
      <c r="I137" s="51">
        <f t="shared" si="62"/>
        <v>27647271</v>
      </c>
      <c r="J137" s="51">
        <f t="shared" si="62"/>
        <v>178864005.5609279</v>
      </c>
      <c r="K137" s="51">
        <f t="shared" si="62"/>
        <v>44010</v>
      </c>
      <c r="L137" s="51">
        <f t="shared" si="62"/>
        <v>62138569.936875</v>
      </c>
      <c r="M137" s="51">
        <f t="shared" si="62"/>
        <v>18869244.602634735</v>
      </c>
      <c r="N137" s="51">
        <f t="shared" si="62"/>
        <v>0</v>
      </c>
      <c r="O137" s="51">
        <f t="shared" si="62"/>
        <v>38978924.82272487</v>
      </c>
      <c r="P137" s="51">
        <f t="shared" si="62"/>
        <v>48296073</v>
      </c>
      <c r="Q137" s="51">
        <f t="shared" si="62"/>
        <v>19941.371799921228</v>
      </c>
      <c r="R137" s="51">
        <f t="shared" si="62"/>
        <v>21566642.831654817</v>
      </c>
      <c r="S137" s="51">
        <f t="shared" si="62"/>
        <v>0</v>
      </c>
      <c r="T137" s="51">
        <f t="shared" si="62"/>
        <v>0</v>
      </c>
      <c r="U137" s="51">
        <f t="shared" si="62"/>
        <v>18725598.087632474</v>
      </c>
      <c r="V137" s="51">
        <f t="shared" si="62"/>
        <v>90180148.85256805</v>
      </c>
      <c r="W137" s="51">
        <f t="shared" si="62"/>
        <v>175053484.8</v>
      </c>
      <c r="X137" s="51">
        <f t="shared" si="62"/>
        <v>70968869</v>
      </c>
      <c r="Y137" s="51">
        <f t="shared" si="62"/>
        <v>21228862.803110164</v>
      </c>
      <c r="Z137" s="51">
        <f t="shared" si="62"/>
        <v>22406960.456102658</v>
      </c>
      <c r="AA137" s="51">
        <f t="shared" si="62"/>
        <v>0</v>
      </c>
      <c r="AB137" s="51">
        <f t="shared" si="62"/>
        <v>2805936.443312102</v>
      </c>
      <c r="AC137" s="51">
        <f t="shared" si="62"/>
        <v>6835257.317073171</v>
      </c>
      <c r="AD137" s="51">
        <f t="shared" si="62"/>
        <v>21046201.23333629</v>
      </c>
      <c r="AE137" s="51">
        <f t="shared" si="62"/>
        <v>0</v>
      </c>
    </row>
    <row r="138" spans="1:31" ht="25.5">
      <c r="A138" s="68" t="s">
        <v>222</v>
      </c>
      <c r="B138" s="53">
        <v>1541573557</v>
      </c>
      <c r="C138" s="53">
        <v>2060226</v>
      </c>
      <c r="D138" s="53">
        <v>6399000</v>
      </c>
      <c r="E138" s="53">
        <v>12238000</v>
      </c>
      <c r="F138" s="53">
        <v>26647394</v>
      </c>
      <c r="G138" s="53">
        <v>33607023</v>
      </c>
      <c r="H138" s="53">
        <v>0</v>
      </c>
      <c r="I138" s="53">
        <v>28729549</v>
      </c>
      <c r="J138" s="53">
        <v>100516846</v>
      </c>
      <c r="K138" s="53">
        <v>65820</v>
      </c>
      <c r="L138" s="53">
        <v>37260609</v>
      </c>
      <c r="M138" s="53">
        <v>26817508</v>
      </c>
      <c r="N138" s="53">
        <v>0</v>
      </c>
      <c r="O138" s="53">
        <v>32765814</v>
      </c>
      <c r="P138" s="53">
        <v>51077118</v>
      </c>
      <c r="Q138" s="53">
        <v>7879</v>
      </c>
      <c r="R138" s="53">
        <v>10788933</v>
      </c>
      <c r="S138" s="53">
        <v>0</v>
      </c>
      <c r="T138" s="53">
        <v>0</v>
      </c>
      <c r="U138" s="53">
        <v>20136746</v>
      </c>
      <c r="V138" s="53">
        <v>-9859110</v>
      </c>
      <c r="W138" s="53">
        <v>81373203</v>
      </c>
      <c r="X138" s="53">
        <v>14468556</v>
      </c>
      <c r="Y138" s="53">
        <v>31406745</v>
      </c>
      <c r="Z138" s="53">
        <v>21451436</v>
      </c>
      <c r="AA138" s="53">
        <v>0</v>
      </c>
      <c r="AB138" s="53">
        <v>1973308</v>
      </c>
      <c r="AC138" s="53">
        <v>3099000</v>
      </c>
      <c r="AD138" s="53">
        <v>14431480</v>
      </c>
      <c r="AE138" s="53">
        <v>0</v>
      </c>
    </row>
    <row r="139" spans="1:31" ht="12.75">
      <c r="A139" s="69" t="s">
        <v>223</v>
      </c>
      <c r="B139" s="21">
        <v>1809797000</v>
      </c>
      <c r="C139" s="21">
        <v>41409000</v>
      </c>
      <c r="D139" s="21">
        <v>34235000</v>
      </c>
      <c r="E139" s="21">
        <v>30454000</v>
      </c>
      <c r="F139" s="21">
        <v>55497000</v>
      </c>
      <c r="G139" s="21">
        <v>51772000</v>
      </c>
      <c r="H139" s="21">
        <v>80458000</v>
      </c>
      <c r="I139" s="21">
        <v>54850000</v>
      </c>
      <c r="J139" s="21">
        <v>96845000</v>
      </c>
      <c r="K139" s="21">
        <v>84962000</v>
      </c>
      <c r="L139" s="21">
        <v>81661000</v>
      </c>
      <c r="M139" s="21">
        <v>57378000</v>
      </c>
      <c r="N139" s="21">
        <v>217006000</v>
      </c>
      <c r="O139" s="21">
        <v>63908000</v>
      </c>
      <c r="P139" s="21">
        <v>64598000</v>
      </c>
      <c r="Q139" s="21">
        <v>20679000</v>
      </c>
      <c r="R139" s="21">
        <v>21922000</v>
      </c>
      <c r="S139" s="21">
        <v>51338000</v>
      </c>
      <c r="T139" s="21">
        <v>22391000</v>
      </c>
      <c r="U139" s="21">
        <v>31529000</v>
      </c>
      <c r="V139" s="21">
        <v>63673000</v>
      </c>
      <c r="W139" s="21">
        <v>100693000</v>
      </c>
      <c r="X139" s="21">
        <v>54373000</v>
      </c>
      <c r="Y139" s="21">
        <v>57298000</v>
      </c>
      <c r="Z139" s="21">
        <v>56163000</v>
      </c>
      <c r="AA139" s="21">
        <v>138902000</v>
      </c>
      <c r="AB139" s="21">
        <v>12015000</v>
      </c>
      <c r="AC139" s="21">
        <v>15247000</v>
      </c>
      <c r="AD139" s="21">
        <v>44160000</v>
      </c>
      <c r="AE139" s="21">
        <v>19324000</v>
      </c>
    </row>
    <row r="140" spans="1:31" ht="12.75">
      <c r="A140" s="71" t="s">
        <v>224</v>
      </c>
      <c r="B140" s="62" t="str">
        <f>IF(B10&gt;0,"Funded","Unfunded")</f>
        <v>Funded</v>
      </c>
      <c r="C140" s="62" t="str">
        <f aca="true" t="shared" si="63" ref="C140:AE140">IF(C10&gt;0,"Funded","Unfunded")</f>
        <v>Funded</v>
      </c>
      <c r="D140" s="62" t="str">
        <f t="shared" si="63"/>
        <v>Funded</v>
      </c>
      <c r="E140" s="62" t="str">
        <f t="shared" si="63"/>
        <v>Funded</v>
      </c>
      <c r="F140" s="62" t="str">
        <f t="shared" si="63"/>
        <v>Funded</v>
      </c>
      <c r="G140" s="62" t="str">
        <f t="shared" si="63"/>
        <v>Funded</v>
      </c>
      <c r="H140" s="62" t="str">
        <f t="shared" si="63"/>
        <v>Funded</v>
      </c>
      <c r="I140" s="62" t="str">
        <f t="shared" si="63"/>
        <v>Funded</v>
      </c>
      <c r="J140" s="62" t="str">
        <f t="shared" si="63"/>
        <v>Funded</v>
      </c>
      <c r="K140" s="62" t="str">
        <f t="shared" si="63"/>
        <v>Funded</v>
      </c>
      <c r="L140" s="62" t="str">
        <f t="shared" si="63"/>
        <v>Funded</v>
      </c>
      <c r="M140" s="62" t="str">
        <f t="shared" si="63"/>
        <v>Funded</v>
      </c>
      <c r="N140" s="62" t="str">
        <f t="shared" si="63"/>
        <v>Funded</v>
      </c>
      <c r="O140" s="62" t="str">
        <f t="shared" si="63"/>
        <v>Funded</v>
      </c>
      <c r="P140" s="62" t="str">
        <f t="shared" si="63"/>
        <v>Funded</v>
      </c>
      <c r="Q140" s="62" t="str">
        <f t="shared" si="63"/>
        <v>Funded</v>
      </c>
      <c r="R140" s="62" t="str">
        <f t="shared" si="63"/>
        <v>Unfunded</v>
      </c>
      <c r="S140" s="62" t="str">
        <f t="shared" si="63"/>
        <v>Funded</v>
      </c>
      <c r="T140" s="62" t="str">
        <f t="shared" si="63"/>
        <v>Unfunded</v>
      </c>
      <c r="U140" s="62" t="str">
        <f t="shared" si="63"/>
        <v>Funded</v>
      </c>
      <c r="V140" s="62" t="str">
        <f t="shared" si="63"/>
        <v>Funded</v>
      </c>
      <c r="W140" s="62" t="str">
        <f t="shared" si="63"/>
        <v>Funded</v>
      </c>
      <c r="X140" s="62" t="str">
        <f t="shared" si="63"/>
        <v>Funded</v>
      </c>
      <c r="Y140" s="62" t="str">
        <f t="shared" si="63"/>
        <v>Funded</v>
      </c>
      <c r="Z140" s="62" t="str">
        <f t="shared" si="63"/>
        <v>Funded</v>
      </c>
      <c r="AA140" s="62" t="str">
        <f t="shared" si="63"/>
        <v>Funded</v>
      </c>
      <c r="AB140" s="62" t="str">
        <f t="shared" si="63"/>
        <v>Funded</v>
      </c>
      <c r="AC140" s="62" t="str">
        <f t="shared" si="63"/>
        <v>Funded</v>
      </c>
      <c r="AD140" s="62" t="str">
        <f t="shared" si="63"/>
        <v>Funded</v>
      </c>
      <c r="AE140" s="62" t="str">
        <f t="shared" si="63"/>
        <v>Funded</v>
      </c>
    </row>
    <row r="141" spans="1:31" ht="12.75" hidden="1">
      <c r="A141" s="55" t="s">
        <v>225</v>
      </c>
      <c r="B141" s="56">
        <v>25320257022</v>
      </c>
      <c r="C141" s="56">
        <v>181298253</v>
      </c>
      <c r="D141" s="56">
        <v>151307550</v>
      </c>
      <c r="E141" s="56">
        <v>202141093</v>
      </c>
      <c r="F141" s="56">
        <v>679955886</v>
      </c>
      <c r="G141" s="56">
        <v>389304106</v>
      </c>
      <c r="H141" s="56">
        <v>244365210</v>
      </c>
      <c r="I141" s="56">
        <v>340717158</v>
      </c>
      <c r="J141" s="56">
        <v>1575399523</v>
      </c>
      <c r="K141" s="56">
        <v>986555166</v>
      </c>
      <c r="L141" s="56">
        <v>614922097</v>
      </c>
      <c r="M141" s="56">
        <v>450922113</v>
      </c>
      <c r="N141" s="56">
        <v>106880460</v>
      </c>
      <c r="O141" s="56">
        <v>239588257</v>
      </c>
      <c r="P141" s="56">
        <v>808093653</v>
      </c>
      <c r="Q141" s="56">
        <v>181551959</v>
      </c>
      <c r="R141" s="56">
        <v>129244811</v>
      </c>
      <c r="S141" s="56">
        <v>24514444</v>
      </c>
      <c r="T141" s="56">
        <v>69773296</v>
      </c>
      <c r="U141" s="56">
        <v>276727355</v>
      </c>
      <c r="V141" s="56">
        <v>639561087</v>
      </c>
      <c r="W141" s="56">
        <v>989200835</v>
      </c>
      <c r="X141" s="56">
        <v>392432474</v>
      </c>
      <c r="Y141" s="56">
        <v>382088483</v>
      </c>
      <c r="Z141" s="56">
        <v>480411369</v>
      </c>
      <c r="AA141" s="56">
        <v>155589878</v>
      </c>
      <c r="AB141" s="56">
        <v>22892568</v>
      </c>
      <c r="AC141" s="56">
        <v>22556000</v>
      </c>
      <c r="AD141" s="56">
        <v>149107417</v>
      </c>
      <c r="AE141" s="56">
        <v>41672928</v>
      </c>
    </row>
    <row r="142" spans="1:31" ht="12.75" hidden="1">
      <c r="A142" s="57" t="s">
        <v>226</v>
      </c>
      <c r="B142" s="23">
        <v>23894560369</v>
      </c>
      <c r="C142" s="23">
        <v>185924351</v>
      </c>
      <c r="D142" s="23">
        <v>153373866</v>
      </c>
      <c r="E142" s="23">
        <v>194937000</v>
      </c>
      <c r="F142" s="23">
        <v>676862105</v>
      </c>
      <c r="G142" s="23">
        <v>375478918</v>
      </c>
      <c r="H142" s="23">
        <v>113854650</v>
      </c>
      <c r="I142" s="23">
        <v>336136605</v>
      </c>
      <c r="J142" s="23">
        <v>1510173326</v>
      </c>
      <c r="K142" s="23">
        <v>955633806</v>
      </c>
      <c r="L142" s="23">
        <v>587462797</v>
      </c>
      <c r="M142" s="23">
        <v>410475910</v>
      </c>
      <c r="N142" s="23">
        <v>291810</v>
      </c>
      <c r="O142" s="23">
        <v>252284274</v>
      </c>
      <c r="P142" s="23">
        <v>742264334</v>
      </c>
      <c r="Q142" s="23">
        <v>182152000</v>
      </c>
      <c r="R142" s="23">
        <v>121029315</v>
      </c>
      <c r="S142" s="23">
        <v>12493980</v>
      </c>
      <c r="T142" s="23">
        <v>73910320</v>
      </c>
      <c r="U142" s="23">
        <v>262393176</v>
      </c>
      <c r="V142" s="23">
        <v>631520654</v>
      </c>
      <c r="W142" s="23">
        <v>939172445</v>
      </c>
      <c r="X142" s="23">
        <v>368376661</v>
      </c>
      <c r="Y142" s="23">
        <v>381343556</v>
      </c>
      <c r="Z142" s="23">
        <v>480306510</v>
      </c>
      <c r="AA142" s="23">
        <v>1356866</v>
      </c>
      <c r="AB142" s="23">
        <v>21713000</v>
      </c>
      <c r="AC142" s="23">
        <v>21841644</v>
      </c>
      <c r="AD142" s="23">
        <v>131791009</v>
      </c>
      <c r="AE142" s="23">
        <v>120000</v>
      </c>
    </row>
    <row r="143" spans="1:31" ht="12.75" hidden="1">
      <c r="A143" s="57" t="s">
        <v>227</v>
      </c>
      <c r="B143" s="23">
        <v>3903173944</v>
      </c>
      <c r="C143" s="23">
        <v>10964234</v>
      </c>
      <c r="D143" s="23">
        <v>10452424</v>
      </c>
      <c r="E143" s="23">
        <v>14045000</v>
      </c>
      <c r="F143" s="23">
        <v>27426959</v>
      </c>
      <c r="G143" s="23">
        <v>50051568</v>
      </c>
      <c r="H143" s="23">
        <v>130537310</v>
      </c>
      <c r="I143" s="23">
        <v>21915880</v>
      </c>
      <c r="J143" s="23">
        <v>123731446</v>
      </c>
      <c r="K143" s="23">
        <v>111605971</v>
      </c>
      <c r="L143" s="23">
        <v>75548560</v>
      </c>
      <c r="M143" s="23">
        <v>37031580</v>
      </c>
      <c r="N143" s="23">
        <v>106588650</v>
      </c>
      <c r="O143" s="23">
        <v>34064589</v>
      </c>
      <c r="P143" s="23">
        <v>57098810</v>
      </c>
      <c r="Q143" s="23">
        <v>8129130</v>
      </c>
      <c r="R143" s="23">
        <v>20364500</v>
      </c>
      <c r="S143" s="23">
        <v>12024566</v>
      </c>
      <c r="T143" s="23">
        <v>9310430</v>
      </c>
      <c r="U143" s="23">
        <v>50301243</v>
      </c>
      <c r="V143" s="23">
        <v>52632788</v>
      </c>
      <c r="W143" s="23">
        <v>145409161</v>
      </c>
      <c r="X143" s="23">
        <v>35763193</v>
      </c>
      <c r="Y143" s="23">
        <v>45942833</v>
      </c>
      <c r="Z143" s="23">
        <v>90662240</v>
      </c>
      <c r="AA143" s="23">
        <v>154914259</v>
      </c>
      <c r="AB143" s="23">
        <v>28771500</v>
      </c>
      <c r="AC143" s="23">
        <v>10189800</v>
      </c>
      <c r="AD143" s="23">
        <v>25465304</v>
      </c>
      <c r="AE143" s="23">
        <v>41876523</v>
      </c>
    </row>
    <row r="144" spans="1:31" ht="12.75" hidden="1">
      <c r="A144" s="57" t="s">
        <v>228</v>
      </c>
      <c r="B144" s="23">
        <v>7518401000</v>
      </c>
      <c r="C144" s="23">
        <v>10325822</v>
      </c>
      <c r="D144" s="23">
        <v>14493000</v>
      </c>
      <c r="E144" s="23">
        <v>42627412</v>
      </c>
      <c r="F144" s="23">
        <v>384000000</v>
      </c>
      <c r="G144" s="23">
        <v>182619479</v>
      </c>
      <c r="H144" s="23">
        <v>167597979</v>
      </c>
      <c r="I144" s="23">
        <v>38758000</v>
      </c>
      <c r="J144" s="23">
        <v>168898182</v>
      </c>
      <c r="K144" s="23">
        <v>405232239</v>
      </c>
      <c r="L144" s="23">
        <v>84124000</v>
      </c>
      <c r="M144" s="23">
        <v>69070715</v>
      </c>
      <c r="N144" s="23">
        <v>398000000</v>
      </c>
      <c r="O144" s="23">
        <v>22414029</v>
      </c>
      <c r="P144" s="23">
        <v>126001149</v>
      </c>
      <c r="Q144" s="23">
        <v>2227419</v>
      </c>
      <c r="R144" s="23">
        <v>1376166</v>
      </c>
      <c r="S144" s="23">
        <v>5405729</v>
      </c>
      <c r="T144" s="23">
        <v>6744704</v>
      </c>
      <c r="U144" s="23">
        <v>66616000</v>
      </c>
      <c r="V144" s="23">
        <v>235731881</v>
      </c>
      <c r="W144" s="23">
        <v>424644020</v>
      </c>
      <c r="X144" s="23">
        <v>5000000</v>
      </c>
      <c r="Y144" s="23">
        <v>62923667</v>
      </c>
      <c r="Z144" s="23">
        <v>46195159</v>
      </c>
      <c r="AA144" s="23">
        <v>120686000</v>
      </c>
      <c r="AB144" s="23">
        <v>0</v>
      </c>
      <c r="AC144" s="23">
        <v>2753000</v>
      </c>
      <c r="AD144" s="23">
        <v>3954382</v>
      </c>
      <c r="AE144" s="23">
        <v>10055794</v>
      </c>
    </row>
    <row r="145" spans="1:31" ht="12.75" hidden="1">
      <c r="A145" s="57" t="s">
        <v>229</v>
      </c>
      <c r="B145" s="23">
        <v>6907829357</v>
      </c>
      <c r="C145" s="23">
        <v>23580954</v>
      </c>
      <c r="D145" s="23">
        <v>51000000</v>
      </c>
      <c r="E145" s="23">
        <v>36352439</v>
      </c>
      <c r="F145" s="23">
        <v>108500000</v>
      </c>
      <c r="G145" s="23">
        <v>78308012</v>
      </c>
      <c r="H145" s="23">
        <v>14484776</v>
      </c>
      <c r="I145" s="23">
        <v>48132000</v>
      </c>
      <c r="J145" s="23">
        <v>203022096</v>
      </c>
      <c r="K145" s="23">
        <v>115789365</v>
      </c>
      <c r="L145" s="23">
        <v>64400000</v>
      </c>
      <c r="M145" s="23">
        <v>46999999</v>
      </c>
      <c r="N145" s="23">
        <v>12500000</v>
      </c>
      <c r="O145" s="23">
        <v>38978693</v>
      </c>
      <c r="P145" s="23">
        <v>74229174</v>
      </c>
      <c r="Q145" s="23">
        <v>6970103</v>
      </c>
      <c r="R145" s="23">
        <v>23810708</v>
      </c>
      <c r="S145" s="23">
        <v>2270094</v>
      </c>
      <c r="T145" s="23">
        <v>40606800</v>
      </c>
      <c r="U145" s="23">
        <v>27488167</v>
      </c>
      <c r="V145" s="23">
        <v>100730971</v>
      </c>
      <c r="W145" s="23">
        <v>147601215</v>
      </c>
      <c r="X145" s="23">
        <v>23750000</v>
      </c>
      <c r="Y145" s="23">
        <v>59773726</v>
      </c>
      <c r="Z145" s="23">
        <v>54494633</v>
      </c>
      <c r="AA145" s="23">
        <v>36285000</v>
      </c>
      <c r="AB145" s="23">
        <v>0</v>
      </c>
      <c r="AC145" s="23">
        <v>1487000</v>
      </c>
      <c r="AD145" s="23">
        <v>23995611</v>
      </c>
      <c r="AE145" s="23">
        <v>9590174</v>
      </c>
    </row>
    <row r="146" spans="1:31" ht="12.75" hidden="1">
      <c r="A146" s="57" t="s">
        <v>230</v>
      </c>
      <c r="B146" s="23">
        <v>4740731102</v>
      </c>
      <c r="C146" s="23">
        <v>32075147</v>
      </c>
      <c r="D146" s="23">
        <v>45116000</v>
      </c>
      <c r="E146" s="23">
        <v>60030235</v>
      </c>
      <c r="F146" s="23">
        <v>84027621</v>
      </c>
      <c r="G146" s="23">
        <v>48160124</v>
      </c>
      <c r="H146" s="23">
        <v>6945406</v>
      </c>
      <c r="I146" s="23">
        <v>49364000</v>
      </c>
      <c r="J146" s="23">
        <v>290396743</v>
      </c>
      <c r="K146" s="23">
        <v>118188385</v>
      </c>
      <c r="L146" s="23">
        <v>70334725</v>
      </c>
      <c r="M146" s="23">
        <v>30093295</v>
      </c>
      <c r="N146" s="23">
        <v>95661</v>
      </c>
      <c r="O146" s="23">
        <v>33232478</v>
      </c>
      <c r="P146" s="23">
        <v>51774367</v>
      </c>
      <c r="Q146" s="23">
        <v>20909499</v>
      </c>
      <c r="R146" s="23">
        <v>10017726</v>
      </c>
      <c r="S146" s="23">
        <v>1842004</v>
      </c>
      <c r="T146" s="23">
        <v>13056016</v>
      </c>
      <c r="U146" s="23">
        <v>47388605</v>
      </c>
      <c r="V146" s="23">
        <v>50435952</v>
      </c>
      <c r="W146" s="23">
        <v>75814177</v>
      </c>
      <c r="X146" s="23">
        <v>46299788</v>
      </c>
      <c r="Y146" s="23">
        <v>41150918</v>
      </c>
      <c r="Z146" s="23">
        <v>72107023</v>
      </c>
      <c r="AA146" s="23">
        <v>6758000</v>
      </c>
      <c r="AB146" s="23">
        <v>0</v>
      </c>
      <c r="AC146" s="23">
        <v>878000</v>
      </c>
      <c r="AD146" s="23">
        <v>32252237</v>
      </c>
      <c r="AE146" s="23">
        <v>483770</v>
      </c>
    </row>
    <row r="147" spans="1:31" ht="12.75" hidden="1">
      <c r="A147" s="57" t="s">
        <v>231</v>
      </c>
      <c r="B147" s="23">
        <v>504937840</v>
      </c>
      <c r="C147" s="23">
        <v>34401</v>
      </c>
      <c r="D147" s="23">
        <v>0</v>
      </c>
      <c r="E147" s="23">
        <v>2056937</v>
      </c>
      <c r="F147" s="23">
        <v>29400000</v>
      </c>
      <c r="G147" s="23">
        <v>8894914</v>
      </c>
      <c r="H147" s="23">
        <v>1812401</v>
      </c>
      <c r="I147" s="23">
        <v>6873000</v>
      </c>
      <c r="J147" s="23">
        <v>56891587</v>
      </c>
      <c r="K147" s="23">
        <v>114015400</v>
      </c>
      <c r="L147" s="23">
        <v>28892047</v>
      </c>
      <c r="M147" s="23">
        <v>10500000</v>
      </c>
      <c r="N147" s="23">
        <v>6000000</v>
      </c>
      <c r="O147" s="23">
        <v>3000000</v>
      </c>
      <c r="P147" s="23">
        <v>44112423</v>
      </c>
      <c r="Q147" s="23">
        <v>853984</v>
      </c>
      <c r="R147" s="23">
        <v>9000000</v>
      </c>
      <c r="S147" s="23">
        <v>0</v>
      </c>
      <c r="T147" s="23">
        <v>9719229</v>
      </c>
      <c r="U147" s="23">
        <v>1199690</v>
      </c>
      <c r="V147" s="23">
        <v>30624327</v>
      </c>
      <c r="W147" s="23">
        <v>60559426</v>
      </c>
      <c r="X147" s="23">
        <v>0</v>
      </c>
      <c r="Y147" s="23">
        <v>30220794</v>
      </c>
      <c r="Z147" s="23">
        <v>18101637</v>
      </c>
      <c r="AA147" s="23">
        <v>4402000</v>
      </c>
      <c r="AB147" s="23">
        <v>0</v>
      </c>
      <c r="AC147" s="23">
        <v>632000</v>
      </c>
      <c r="AD147" s="23">
        <v>4815000</v>
      </c>
      <c r="AE147" s="23">
        <v>165383</v>
      </c>
    </row>
    <row r="148" spans="1:31" ht="12.75" hidden="1">
      <c r="A148" s="57" t="s">
        <v>232</v>
      </c>
      <c r="B148" s="23">
        <v>94141580</v>
      </c>
      <c r="C148" s="23">
        <v>159969</v>
      </c>
      <c r="D148" s="23">
        <v>0</v>
      </c>
      <c r="E148" s="23">
        <v>1702107</v>
      </c>
      <c r="F148" s="23">
        <v>0</v>
      </c>
      <c r="G148" s="23">
        <v>185417</v>
      </c>
      <c r="H148" s="23">
        <v>0</v>
      </c>
      <c r="I148" s="23">
        <v>249000</v>
      </c>
      <c r="J148" s="23">
        <v>1299946</v>
      </c>
      <c r="K148" s="23">
        <v>1802399</v>
      </c>
      <c r="L148" s="23">
        <v>10359778</v>
      </c>
      <c r="M148" s="23">
        <v>1650000</v>
      </c>
      <c r="N148" s="23">
        <v>0</v>
      </c>
      <c r="O148" s="23">
        <v>18428</v>
      </c>
      <c r="P148" s="23">
        <v>41037</v>
      </c>
      <c r="Q148" s="23">
        <v>305903</v>
      </c>
      <c r="R148" s="23">
        <v>167000</v>
      </c>
      <c r="S148" s="23">
        <v>0</v>
      </c>
      <c r="T148" s="23">
        <v>0</v>
      </c>
      <c r="U148" s="23">
        <v>16000</v>
      </c>
      <c r="V148" s="23">
        <v>622288</v>
      </c>
      <c r="W148" s="23">
        <v>587306</v>
      </c>
      <c r="X148" s="23">
        <v>0</v>
      </c>
      <c r="Y148" s="23">
        <v>0</v>
      </c>
      <c r="Z148" s="23">
        <v>1967751</v>
      </c>
      <c r="AA148" s="23">
        <v>37190000</v>
      </c>
      <c r="AB148" s="23">
        <v>0</v>
      </c>
      <c r="AC148" s="23">
        <v>0</v>
      </c>
      <c r="AD148" s="23">
        <v>3933948</v>
      </c>
      <c r="AE148" s="23">
        <v>9224261</v>
      </c>
    </row>
    <row r="149" spans="1:31" ht="12.75" hidden="1">
      <c r="A149" s="57" t="s">
        <v>233</v>
      </c>
      <c r="B149" s="23">
        <v>3728138756</v>
      </c>
      <c r="C149" s="23">
        <v>9152835</v>
      </c>
      <c r="D149" s="23">
        <v>0</v>
      </c>
      <c r="E149" s="23">
        <v>10558831</v>
      </c>
      <c r="F149" s="23">
        <v>205417631</v>
      </c>
      <c r="G149" s="23">
        <v>87255989</v>
      </c>
      <c r="H149" s="23">
        <v>77663028</v>
      </c>
      <c r="I149" s="23">
        <v>9218922</v>
      </c>
      <c r="J149" s="23">
        <v>84658410</v>
      </c>
      <c r="K149" s="23">
        <v>352527237</v>
      </c>
      <c r="L149" s="23">
        <v>42636000</v>
      </c>
      <c r="M149" s="23">
        <v>50069657</v>
      </c>
      <c r="N149" s="23">
        <v>52000000</v>
      </c>
      <c r="O149" s="23">
        <v>4921297</v>
      </c>
      <c r="P149" s="23">
        <v>31091735</v>
      </c>
      <c r="Q149" s="23">
        <v>0</v>
      </c>
      <c r="R149" s="23">
        <v>6800000</v>
      </c>
      <c r="S149" s="23">
        <v>0</v>
      </c>
      <c r="T149" s="23">
        <v>0</v>
      </c>
      <c r="U149" s="23">
        <v>11948441</v>
      </c>
      <c r="V149" s="23">
        <v>117783817</v>
      </c>
      <c r="W149" s="23">
        <v>207882343</v>
      </c>
      <c r="X149" s="23">
        <v>0</v>
      </c>
      <c r="Y149" s="23">
        <v>27400000</v>
      </c>
      <c r="Z149" s="23">
        <v>45585064</v>
      </c>
      <c r="AA149" s="23">
        <v>0</v>
      </c>
      <c r="AB149" s="23">
        <v>-3023253</v>
      </c>
      <c r="AC149" s="23">
        <v>0</v>
      </c>
      <c r="AD149" s="23">
        <v>11315252</v>
      </c>
      <c r="AE149" s="23">
        <v>0</v>
      </c>
    </row>
    <row r="150" spans="1:31" ht="12.75" hidden="1">
      <c r="A150" s="57" t="s">
        <v>234</v>
      </c>
      <c r="B150" s="23">
        <v>23623238082</v>
      </c>
      <c r="C150" s="23">
        <v>191246999</v>
      </c>
      <c r="D150" s="23">
        <v>134910333</v>
      </c>
      <c r="E150" s="23">
        <v>189517032</v>
      </c>
      <c r="F150" s="23">
        <v>578630396</v>
      </c>
      <c r="G150" s="23">
        <v>379549164</v>
      </c>
      <c r="H150" s="23">
        <v>181150370</v>
      </c>
      <c r="I150" s="23">
        <v>329290779</v>
      </c>
      <c r="J150" s="23">
        <v>1171560038</v>
      </c>
      <c r="K150" s="23">
        <v>741487663</v>
      </c>
      <c r="L150" s="23">
        <v>556261767</v>
      </c>
      <c r="M150" s="23">
        <v>421347390</v>
      </c>
      <c r="N150" s="23">
        <v>196925666</v>
      </c>
      <c r="O150" s="23">
        <v>265532188</v>
      </c>
      <c r="P150" s="23">
        <v>714554113</v>
      </c>
      <c r="Q150" s="23">
        <v>179993796</v>
      </c>
      <c r="R150" s="23">
        <v>129109878</v>
      </c>
      <c r="S150" s="23">
        <v>79965851</v>
      </c>
      <c r="T150" s="23">
        <v>77117453</v>
      </c>
      <c r="U150" s="23">
        <v>239932792</v>
      </c>
      <c r="V150" s="23">
        <v>549028708</v>
      </c>
      <c r="W150" s="23">
        <v>976236071</v>
      </c>
      <c r="X150" s="23">
        <v>357159637</v>
      </c>
      <c r="Y150" s="23">
        <v>312581663</v>
      </c>
      <c r="Z150" s="23">
        <v>372479109</v>
      </c>
      <c r="AA150" s="23">
        <v>164988992</v>
      </c>
      <c r="AB150" s="23">
        <v>33427200</v>
      </c>
      <c r="AC150" s="23">
        <v>28003391</v>
      </c>
      <c r="AD150" s="23">
        <v>149909586</v>
      </c>
      <c r="AE150" s="23">
        <v>17982528</v>
      </c>
    </row>
    <row r="151" spans="1:31" ht="12.75" hidden="1">
      <c r="A151" s="57" t="s">
        <v>235</v>
      </c>
      <c r="B151" s="23">
        <v>1798370767</v>
      </c>
      <c r="C151" s="23">
        <v>6698280</v>
      </c>
      <c r="D151" s="23">
        <v>8000000</v>
      </c>
      <c r="E151" s="23">
        <v>3820278</v>
      </c>
      <c r="F151" s="23">
        <v>22082640</v>
      </c>
      <c r="G151" s="23">
        <v>34380653</v>
      </c>
      <c r="H151" s="23">
        <v>750000</v>
      </c>
      <c r="I151" s="23">
        <v>20754280</v>
      </c>
      <c r="J151" s="23">
        <v>96266610</v>
      </c>
      <c r="K151" s="23">
        <v>20727592</v>
      </c>
      <c r="L151" s="23">
        <v>49413960</v>
      </c>
      <c r="M151" s="23">
        <v>16772890</v>
      </c>
      <c r="N151" s="23">
        <v>125800</v>
      </c>
      <c r="O151" s="23">
        <v>31745000</v>
      </c>
      <c r="P151" s="23">
        <v>22792000</v>
      </c>
      <c r="Q151" s="23">
        <v>4690000</v>
      </c>
      <c r="R151" s="23">
        <v>11826200</v>
      </c>
      <c r="S151" s="23">
        <v>0</v>
      </c>
      <c r="T151" s="23">
        <v>1666000</v>
      </c>
      <c r="U151" s="23">
        <v>33256721</v>
      </c>
      <c r="V151" s="23">
        <v>44437179</v>
      </c>
      <c r="W151" s="23">
        <v>62180741</v>
      </c>
      <c r="X151" s="23">
        <v>5500000</v>
      </c>
      <c r="Y151" s="23">
        <v>37191830</v>
      </c>
      <c r="Z151" s="23">
        <v>76338570</v>
      </c>
      <c r="AA151" s="23">
        <v>1000000</v>
      </c>
      <c r="AB151" s="23">
        <v>21681600</v>
      </c>
      <c r="AC151" s="23">
        <v>8750000</v>
      </c>
      <c r="AD151" s="23">
        <v>7191014</v>
      </c>
      <c r="AE151" s="23">
        <v>0</v>
      </c>
    </row>
    <row r="152" spans="1:31" ht="12.75" hidden="1">
      <c r="A152" s="57" t="s">
        <v>236</v>
      </c>
      <c r="B152" s="23">
        <v>4337986072</v>
      </c>
      <c r="C152" s="23">
        <v>38635577</v>
      </c>
      <c r="D152" s="23">
        <v>62559040</v>
      </c>
      <c r="E152" s="23">
        <v>46945000</v>
      </c>
      <c r="F152" s="23">
        <v>197325455</v>
      </c>
      <c r="G152" s="23">
        <v>70157901</v>
      </c>
      <c r="H152" s="23">
        <v>136546660</v>
      </c>
      <c r="I152" s="23">
        <v>81025186</v>
      </c>
      <c r="J152" s="23">
        <v>459317872</v>
      </c>
      <c r="K152" s="23">
        <v>362958993</v>
      </c>
      <c r="L152" s="23">
        <v>147795826</v>
      </c>
      <c r="M152" s="23">
        <v>94412660</v>
      </c>
      <c r="N152" s="23">
        <v>162266254</v>
      </c>
      <c r="O152" s="23">
        <v>124973305</v>
      </c>
      <c r="P152" s="23">
        <v>115821664</v>
      </c>
      <c r="Q152" s="23">
        <v>43623473</v>
      </c>
      <c r="R152" s="23">
        <v>65318954</v>
      </c>
      <c r="S152" s="23">
        <v>64765980</v>
      </c>
      <c r="T152" s="23">
        <v>36845880</v>
      </c>
      <c r="U152" s="23">
        <v>90865135</v>
      </c>
      <c r="V152" s="23">
        <v>150569963</v>
      </c>
      <c r="W152" s="23">
        <v>261436904</v>
      </c>
      <c r="X152" s="23">
        <v>137446307</v>
      </c>
      <c r="Y152" s="23">
        <v>164009190</v>
      </c>
      <c r="Z152" s="23">
        <v>161097888</v>
      </c>
      <c r="AA152" s="23">
        <v>173790090</v>
      </c>
      <c r="AB152" s="23">
        <v>12906400</v>
      </c>
      <c r="AC152" s="23">
        <v>15130310</v>
      </c>
      <c r="AD152" s="23">
        <v>95550297</v>
      </c>
      <c r="AE152" s="23">
        <v>59844082</v>
      </c>
    </row>
    <row r="153" spans="1:31" ht="12.75" hidden="1">
      <c r="A153" s="57" t="s">
        <v>237</v>
      </c>
      <c r="B153" s="23">
        <v>40</v>
      </c>
      <c r="C153" s="23">
        <v>40</v>
      </c>
      <c r="D153" s="23">
        <v>40</v>
      </c>
      <c r="E153" s="23">
        <v>40</v>
      </c>
      <c r="F153" s="23">
        <v>40</v>
      </c>
      <c r="G153" s="23">
        <v>40</v>
      </c>
      <c r="H153" s="23">
        <v>95</v>
      </c>
      <c r="I153" s="23">
        <v>40</v>
      </c>
      <c r="J153" s="23">
        <v>40</v>
      </c>
      <c r="K153" s="23">
        <v>40</v>
      </c>
      <c r="L153" s="23">
        <v>40</v>
      </c>
      <c r="M153" s="23">
        <v>40</v>
      </c>
      <c r="N153" s="23">
        <v>40</v>
      </c>
      <c r="O153" s="23">
        <v>64</v>
      </c>
      <c r="P153" s="23">
        <v>40</v>
      </c>
      <c r="Q153" s="23">
        <v>40</v>
      </c>
      <c r="R153" s="23">
        <v>40</v>
      </c>
      <c r="S153" s="23">
        <v>40</v>
      </c>
      <c r="T153" s="23">
        <v>40</v>
      </c>
      <c r="U153" s="23">
        <v>40</v>
      </c>
      <c r="V153" s="23">
        <v>40</v>
      </c>
      <c r="W153" s="23">
        <v>40</v>
      </c>
      <c r="X153" s="23">
        <v>40</v>
      </c>
      <c r="Y153" s="23">
        <v>40</v>
      </c>
      <c r="Z153" s="23">
        <v>40</v>
      </c>
      <c r="AA153" s="23">
        <v>40</v>
      </c>
      <c r="AB153" s="23">
        <v>40</v>
      </c>
      <c r="AC153" s="23">
        <v>40</v>
      </c>
      <c r="AD153" s="23">
        <v>40</v>
      </c>
      <c r="AE153" s="23">
        <v>40</v>
      </c>
    </row>
    <row r="154" spans="1:31" ht="12.75" hidden="1">
      <c r="A154" s="57" t="s">
        <v>238</v>
      </c>
      <c r="B154" s="23">
        <v>28436210391</v>
      </c>
      <c r="C154" s="23">
        <v>226364520</v>
      </c>
      <c r="D154" s="23">
        <v>187424000</v>
      </c>
      <c r="E154" s="23">
        <v>226318471</v>
      </c>
      <c r="F154" s="23">
        <v>741755375</v>
      </c>
      <c r="G154" s="23">
        <v>436135730</v>
      </c>
      <c r="H154" s="23">
        <v>282274070</v>
      </c>
      <c r="I154" s="23">
        <v>401861435</v>
      </c>
      <c r="J154" s="23">
        <v>1511798367</v>
      </c>
      <c r="K154" s="23">
        <v>1056997841</v>
      </c>
      <c r="L154" s="23">
        <v>705383332</v>
      </c>
      <c r="M154" s="23">
        <v>478863260</v>
      </c>
      <c r="N154" s="23">
        <v>358109134</v>
      </c>
      <c r="O154" s="23">
        <v>363906639</v>
      </c>
      <c r="P154" s="23">
        <v>786607982</v>
      </c>
      <c r="Q154" s="23">
        <v>218845070</v>
      </c>
      <c r="R154" s="23">
        <v>185216329</v>
      </c>
      <c r="S154" s="23">
        <v>113921060</v>
      </c>
      <c r="T154" s="23">
        <v>114095510</v>
      </c>
      <c r="U154" s="23">
        <v>308082179</v>
      </c>
      <c r="V154" s="23">
        <v>761386639</v>
      </c>
      <c r="W154" s="23">
        <v>1156994737</v>
      </c>
      <c r="X154" s="23">
        <v>461276953</v>
      </c>
      <c r="Y154" s="23">
        <v>467948960</v>
      </c>
      <c r="Z154" s="23">
        <v>536766440</v>
      </c>
      <c r="AA154" s="23">
        <v>308816882</v>
      </c>
      <c r="AB154" s="23">
        <v>40932200</v>
      </c>
      <c r="AC154" s="23">
        <v>43296647</v>
      </c>
      <c r="AD154" s="23">
        <v>232124785</v>
      </c>
      <c r="AE154" s="23">
        <v>56960080</v>
      </c>
    </row>
    <row r="155" spans="1:31" ht="12.75" hidden="1">
      <c r="A155" s="57" t="s">
        <v>239</v>
      </c>
      <c r="B155" s="23">
        <v>6546155461</v>
      </c>
      <c r="C155" s="23">
        <v>37203610</v>
      </c>
      <c r="D155" s="23">
        <v>35901000</v>
      </c>
      <c r="E155" s="23">
        <v>51928000</v>
      </c>
      <c r="F155" s="23">
        <v>156197843</v>
      </c>
      <c r="G155" s="23">
        <v>78938664</v>
      </c>
      <c r="H155" s="23">
        <v>0</v>
      </c>
      <c r="I155" s="23">
        <v>55315932</v>
      </c>
      <c r="J155" s="23">
        <v>210543709</v>
      </c>
      <c r="K155" s="23">
        <v>265709366</v>
      </c>
      <c r="L155" s="23">
        <v>98509938</v>
      </c>
      <c r="M155" s="23">
        <v>38577290</v>
      </c>
      <c r="N155" s="23">
        <v>0</v>
      </c>
      <c r="O155" s="23">
        <v>72247010</v>
      </c>
      <c r="P155" s="23">
        <v>162730300</v>
      </c>
      <c r="Q155" s="23">
        <v>49956020</v>
      </c>
      <c r="R155" s="23">
        <v>29024530</v>
      </c>
      <c r="S155" s="23">
        <v>0</v>
      </c>
      <c r="T155" s="23">
        <v>14031760</v>
      </c>
      <c r="U155" s="23">
        <v>66877682</v>
      </c>
      <c r="V155" s="23">
        <v>93945400</v>
      </c>
      <c r="W155" s="23">
        <v>189084096</v>
      </c>
      <c r="X155" s="23">
        <v>66620843</v>
      </c>
      <c r="Y155" s="23">
        <v>108553540</v>
      </c>
      <c r="Z155" s="23">
        <v>171670010</v>
      </c>
      <c r="AA155" s="23">
        <v>0</v>
      </c>
      <c r="AB155" s="23">
        <v>2867139</v>
      </c>
      <c r="AC155" s="23">
        <v>2720744</v>
      </c>
      <c r="AD155" s="23">
        <v>26186768</v>
      </c>
      <c r="AE155" s="23">
        <v>0</v>
      </c>
    </row>
    <row r="156" spans="1:31" ht="12.75" hidden="1">
      <c r="A156" s="57" t="s">
        <v>240</v>
      </c>
      <c r="B156" s="23">
        <v>5942512865</v>
      </c>
      <c r="C156" s="23">
        <v>31210078</v>
      </c>
      <c r="D156" s="23">
        <v>32354000</v>
      </c>
      <c r="E156" s="23">
        <v>51739555</v>
      </c>
      <c r="F156" s="23">
        <v>154380485</v>
      </c>
      <c r="G156" s="23">
        <v>75593560</v>
      </c>
      <c r="H156" s="23">
        <v>0</v>
      </c>
      <c r="I156" s="23">
        <v>49753330</v>
      </c>
      <c r="J156" s="23">
        <v>200747362</v>
      </c>
      <c r="K156" s="23">
        <v>250197143</v>
      </c>
      <c r="L156" s="23">
        <v>92943520</v>
      </c>
      <c r="M156" s="23">
        <v>34146310</v>
      </c>
      <c r="N156" s="23">
        <v>0</v>
      </c>
      <c r="O156" s="23">
        <v>66084713</v>
      </c>
      <c r="P156" s="23">
        <v>148639614</v>
      </c>
      <c r="Q156" s="23">
        <v>42304130</v>
      </c>
      <c r="R156" s="23">
        <v>30262450</v>
      </c>
      <c r="S156" s="23">
        <v>0</v>
      </c>
      <c r="T156" s="23">
        <v>11763260</v>
      </c>
      <c r="U156" s="23">
        <v>62412084</v>
      </c>
      <c r="V156" s="23">
        <v>89111107</v>
      </c>
      <c r="W156" s="23">
        <v>171573053</v>
      </c>
      <c r="X156" s="23">
        <v>61549078</v>
      </c>
      <c r="Y156" s="23">
        <v>110313734</v>
      </c>
      <c r="Z156" s="23">
        <v>159457000</v>
      </c>
      <c r="AA156" s="23">
        <v>0</v>
      </c>
      <c r="AB156" s="23">
        <v>2874500</v>
      </c>
      <c r="AC156" s="23">
        <v>2418600</v>
      </c>
      <c r="AD156" s="23">
        <v>24363900</v>
      </c>
      <c r="AE156" s="23">
        <v>0</v>
      </c>
    </row>
    <row r="157" spans="1:31" ht="12.75" hidden="1">
      <c r="A157" s="57" t="s">
        <v>241</v>
      </c>
      <c r="B157" s="23">
        <v>11137789686</v>
      </c>
      <c r="C157" s="23">
        <v>96738816</v>
      </c>
      <c r="D157" s="23">
        <v>71990000</v>
      </c>
      <c r="E157" s="23">
        <v>89576000</v>
      </c>
      <c r="F157" s="23">
        <v>291858286</v>
      </c>
      <c r="G157" s="23">
        <v>208823479</v>
      </c>
      <c r="H157" s="23">
        <v>0</v>
      </c>
      <c r="I157" s="23">
        <v>198528793</v>
      </c>
      <c r="J157" s="23">
        <v>937740259</v>
      </c>
      <c r="K157" s="23">
        <v>457511760</v>
      </c>
      <c r="L157" s="23">
        <v>360889971</v>
      </c>
      <c r="M157" s="23">
        <v>303898320</v>
      </c>
      <c r="N157" s="23">
        <v>0</v>
      </c>
      <c r="O157" s="23">
        <v>81635749</v>
      </c>
      <c r="P157" s="23">
        <v>338876730</v>
      </c>
      <c r="Q157" s="23">
        <v>86844580</v>
      </c>
      <c r="R157" s="23">
        <v>58010710</v>
      </c>
      <c r="S157" s="23">
        <v>0</v>
      </c>
      <c r="T157" s="23">
        <v>35512080</v>
      </c>
      <c r="U157" s="23">
        <v>117478532</v>
      </c>
      <c r="V157" s="23">
        <v>328833088</v>
      </c>
      <c r="W157" s="23">
        <v>527569712</v>
      </c>
      <c r="X157" s="23">
        <v>203176732</v>
      </c>
      <c r="Y157" s="23">
        <v>122058142</v>
      </c>
      <c r="Z157" s="23">
        <v>215989990</v>
      </c>
      <c r="AA157" s="23">
        <v>0</v>
      </c>
      <c r="AB157" s="23">
        <v>11352300</v>
      </c>
      <c r="AC157" s="23">
        <v>12637000</v>
      </c>
      <c r="AD157" s="23">
        <v>71892980</v>
      </c>
      <c r="AE157" s="23">
        <v>0</v>
      </c>
    </row>
    <row r="158" spans="1:31" ht="12.75" hidden="1">
      <c r="A158" s="57" t="s">
        <v>242</v>
      </c>
      <c r="B158" s="23">
        <v>10076891019</v>
      </c>
      <c r="C158" s="23">
        <v>80964765</v>
      </c>
      <c r="D158" s="23">
        <v>62524000</v>
      </c>
      <c r="E158" s="23">
        <v>80201400</v>
      </c>
      <c r="F158" s="23">
        <v>264375343</v>
      </c>
      <c r="G158" s="23">
        <v>189046262</v>
      </c>
      <c r="H158" s="23">
        <v>0</v>
      </c>
      <c r="I158" s="23">
        <v>183430440</v>
      </c>
      <c r="J158" s="23">
        <v>805556835</v>
      </c>
      <c r="K158" s="23">
        <v>416315160</v>
      </c>
      <c r="L158" s="23">
        <v>321696418</v>
      </c>
      <c r="M158" s="23">
        <v>276358260</v>
      </c>
      <c r="N158" s="23">
        <v>0</v>
      </c>
      <c r="O158" s="23">
        <v>73418176</v>
      </c>
      <c r="P158" s="23">
        <v>310085306</v>
      </c>
      <c r="Q158" s="23">
        <v>74134060</v>
      </c>
      <c r="R158" s="23">
        <v>63423000</v>
      </c>
      <c r="S158" s="23">
        <v>0</v>
      </c>
      <c r="T158" s="23">
        <v>31709500</v>
      </c>
      <c r="U158" s="23">
        <v>105057370</v>
      </c>
      <c r="V158" s="23">
        <v>320364687</v>
      </c>
      <c r="W158" s="23">
        <v>475716917</v>
      </c>
      <c r="X158" s="23">
        <v>190255944</v>
      </c>
      <c r="Y158" s="23">
        <v>109307676</v>
      </c>
      <c r="Z158" s="23">
        <v>194107900</v>
      </c>
      <c r="AA158" s="23">
        <v>0</v>
      </c>
      <c r="AB158" s="23">
        <v>10346300</v>
      </c>
      <c r="AC158" s="23">
        <v>10276250</v>
      </c>
      <c r="AD158" s="23">
        <v>67167200</v>
      </c>
      <c r="AE158" s="23">
        <v>0</v>
      </c>
    </row>
    <row r="159" spans="1:31" ht="12.75" hidden="1">
      <c r="A159" s="57" t="s">
        <v>243</v>
      </c>
      <c r="B159" s="23">
        <v>2762940835</v>
      </c>
      <c r="C159" s="23">
        <v>19734801</v>
      </c>
      <c r="D159" s="23">
        <v>27438000</v>
      </c>
      <c r="E159" s="23">
        <v>24230000</v>
      </c>
      <c r="F159" s="23">
        <v>113596684</v>
      </c>
      <c r="G159" s="23">
        <v>41619997</v>
      </c>
      <c r="H159" s="23">
        <v>110507800</v>
      </c>
      <c r="I159" s="23">
        <v>34985660</v>
      </c>
      <c r="J159" s="23">
        <v>156872061</v>
      </c>
      <c r="K159" s="23">
        <v>107543000</v>
      </c>
      <c r="L159" s="23">
        <v>51092996</v>
      </c>
      <c r="M159" s="23">
        <v>39308360</v>
      </c>
      <c r="N159" s="23">
        <v>0</v>
      </c>
      <c r="O159" s="23">
        <v>53252416</v>
      </c>
      <c r="P159" s="23">
        <v>102044773</v>
      </c>
      <c r="Q159" s="23">
        <v>20408100</v>
      </c>
      <c r="R159" s="23">
        <v>11220700</v>
      </c>
      <c r="S159" s="23">
        <v>0</v>
      </c>
      <c r="T159" s="23">
        <v>10783080</v>
      </c>
      <c r="U159" s="23">
        <v>28997229</v>
      </c>
      <c r="V159" s="23">
        <v>101385368</v>
      </c>
      <c r="W159" s="23">
        <v>101813433</v>
      </c>
      <c r="X159" s="23">
        <v>47246706</v>
      </c>
      <c r="Y159" s="23">
        <v>52597094</v>
      </c>
      <c r="Z159" s="23">
        <v>52923910</v>
      </c>
      <c r="AA159" s="23">
        <v>0</v>
      </c>
      <c r="AB159" s="23">
        <v>2077705</v>
      </c>
      <c r="AC159" s="23">
        <v>2869800</v>
      </c>
      <c r="AD159" s="23">
        <v>13147194</v>
      </c>
      <c r="AE159" s="23">
        <v>0</v>
      </c>
    </row>
    <row r="160" spans="1:31" ht="12.75" hidden="1">
      <c r="A160" s="57" t="s">
        <v>244</v>
      </c>
      <c r="B160" s="23">
        <v>2560129866</v>
      </c>
      <c r="C160" s="23">
        <v>13172285</v>
      </c>
      <c r="D160" s="23">
        <v>18378000</v>
      </c>
      <c r="E160" s="23">
        <v>19985846</v>
      </c>
      <c r="F160" s="23">
        <v>97000000</v>
      </c>
      <c r="G160" s="23">
        <v>34803101</v>
      </c>
      <c r="H160" s="23">
        <v>104278750</v>
      </c>
      <c r="I160" s="23">
        <v>32450326</v>
      </c>
      <c r="J160" s="23">
        <v>134515322</v>
      </c>
      <c r="K160" s="23">
        <v>103804990</v>
      </c>
      <c r="L160" s="23">
        <v>48109531</v>
      </c>
      <c r="M160" s="23">
        <v>36396620</v>
      </c>
      <c r="N160" s="23">
        <v>0</v>
      </c>
      <c r="O160" s="23">
        <v>40136274</v>
      </c>
      <c r="P160" s="23">
        <v>95896628</v>
      </c>
      <c r="Q160" s="23">
        <v>20238180</v>
      </c>
      <c r="R160" s="23">
        <v>10985000</v>
      </c>
      <c r="S160" s="23">
        <v>0</v>
      </c>
      <c r="T160" s="23">
        <v>10455740</v>
      </c>
      <c r="U160" s="23">
        <v>27556157</v>
      </c>
      <c r="V160" s="23">
        <v>93852423</v>
      </c>
      <c r="W160" s="23">
        <v>91593508</v>
      </c>
      <c r="X160" s="23">
        <v>47506688</v>
      </c>
      <c r="Y160" s="23">
        <v>40022372</v>
      </c>
      <c r="Z160" s="23">
        <v>49227180</v>
      </c>
      <c r="AA160" s="23">
        <v>0</v>
      </c>
      <c r="AB160" s="23">
        <v>2059400</v>
      </c>
      <c r="AC160" s="23">
        <v>2678681</v>
      </c>
      <c r="AD160" s="23">
        <v>12695334</v>
      </c>
      <c r="AE160" s="23">
        <v>0</v>
      </c>
    </row>
    <row r="161" spans="1:31" ht="12.75" hidden="1">
      <c r="A161" s="57" t="s">
        <v>245</v>
      </c>
      <c r="B161" s="23">
        <v>23548914046</v>
      </c>
      <c r="C161" s="23">
        <v>181456016</v>
      </c>
      <c r="D161" s="23">
        <v>149794965</v>
      </c>
      <c r="E161" s="23">
        <v>191240000</v>
      </c>
      <c r="F161" s="23">
        <v>663238655</v>
      </c>
      <c r="G161" s="23">
        <v>372129716</v>
      </c>
      <c r="H161" s="23">
        <v>110707800</v>
      </c>
      <c r="I161" s="23">
        <v>327977755</v>
      </c>
      <c r="J161" s="23">
        <v>1486693543</v>
      </c>
      <c r="K161" s="23">
        <v>938225366</v>
      </c>
      <c r="L161" s="23">
        <v>573637522</v>
      </c>
      <c r="M161" s="23">
        <v>407579770</v>
      </c>
      <c r="N161" s="23">
        <v>164800</v>
      </c>
      <c r="O161" s="23">
        <v>250520628</v>
      </c>
      <c r="P161" s="23">
        <v>730405703</v>
      </c>
      <c r="Q161" s="23">
        <v>175472400</v>
      </c>
      <c r="R161" s="23">
        <v>119900845</v>
      </c>
      <c r="S161" s="23">
        <v>679970</v>
      </c>
      <c r="T161" s="23">
        <v>73378760</v>
      </c>
      <c r="U161" s="23">
        <v>258247222</v>
      </c>
      <c r="V161" s="23">
        <v>625606687</v>
      </c>
      <c r="W161" s="23">
        <v>936675365</v>
      </c>
      <c r="X161" s="23">
        <v>364864685</v>
      </c>
      <c r="Y161" s="23">
        <v>379947141</v>
      </c>
      <c r="Z161" s="23">
        <v>474824510</v>
      </c>
      <c r="AA161" s="23">
        <v>0</v>
      </c>
      <c r="AB161" s="23">
        <v>20826300</v>
      </c>
      <c r="AC161" s="23">
        <v>21519144</v>
      </c>
      <c r="AD161" s="23">
        <v>130645217</v>
      </c>
      <c r="AE161" s="23">
        <v>0</v>
      </c>
    </row>
    <row r="162" spans="1:31" ht="12.75" hidden="1">
      <c r="A162" s="57" t="s">
        <v>246</v>
      </c>
      <c r="B162" s="23">
        <v>21204776373</v>
      </c>
      <c r="C162" s="23">
        <v>149709132</v>
      </c>
      <c r="D162" s="23">
        <v>126445000</v>
      </c>
      <c r="E162" s="23">
        <v>175414301</v>
      </c>
      <c r="F162" s="23">
        <v>610273093</v>
      </c>
      <c r="G162" s="23">
        <v>346489630</v>
      </c>
      <c r="H162" s="23">
        <v>104278750</v>
      </c>
      <c r="I162" s="23">
        <v>299722755</v>
      </c>
      <c r="J162" s="23">
        <v>1266615640</v>
      </c>
      <c r="K162" s="23">
        <v>866947490</v>
      </c>
      <c r="L162" s="23">
        <v>522415713</v>
      </c>
      <c r="M162" s="23">
        <v>370582290</v>
      </c>
      <c r="N162" s="23">
        <v>169740</v>
      </c>
      <c r="O162" s="23">
        <v>222333397</v>
      </c>
      <c r="P162" s="23">
        <v>675256344</v>
      </c>
      <c r="Q162" s="23">
        <v>158034790</v>
      </c>
      <c r="R162" s="23">
        <v>126113050</v>
      </c>
      <c r="S162" s="23">
        <v>648130</v>
      </c>
      <c r="T162" s="23">
        <v>65219340</v>
      </c>
      <c r="U162" s="23">
        <v>235123556</v>
      </c>
      <c r="V162" s="23">
        <v>596697790</v>
      </c>
      <c r="W162" s="23">
        <v>845218240</v>
      </c>
      <c r="X162" s="23">
        <v>342787924</v>
      </c>
      <c r="Y162" s="23">
        <v>334022850</v>
      </c>
      <c r="Z162" s="23">
        <v>434846860</v>
      </c>
      <c r="AA162" s="23">
        <v>0</v>
      </c>
      <c r="AB162" s="23">
        <v>19375700</v>
      </c>
      <c r="AC162" s="23">
        <v>17989397</v>
      </c>
      <c r="AD162" s="23">
        <v>122476338</v>
      </c>
      <c r="AE162" s="23">
        <v>0</v>
      </c>
    </row>
    <row r="163" spans="1:31" ht="12.75" hidden="1">
      <c r="A163" s="57" t="s">
        <v>247</v>
      </c>
      <c r="B163" s="23">
        <v>3579751816</v>
      </c>
      <c r="C163" s="23">
        <v>50787995</v>
      </c>
      <c r="D163" s="23">
        <v>54155000</v>
      </c>
      <c r="E163" s="23">
        <v>40517000</v>
      </c>
      <c r="F163" s="23">
        <v>112111165</v>
      </c>
      <c r="G163" s="23">
        <v>62705892</v>
      </c>
      <c r="H163" s="23">
        <v>86057000</v>
      </c>
      <c r="I163" s="23">
        <v>82601616</v>
      </c>
      <c r="J163" s="23">
        <v>182871423</v>
      </c>
      <c r="K163" s="23">
        <v>122945485</v>
      </c>
      <c r="L163" s="23">
        <v>116837492</v>
      </c>
      <c r="M163" s="23">
        <v>75991580</v>
      </c>
      <c r="N163" s="23">
        <v>226448240</v>
      </c>
      <c r="O163" s="23">
        <v>136385923</v>
      </c>
      <c r="P163" s="23">
        <v>90324396</v>
      </c>
      <c r="Q163" s="23">
        <v>30289850</v>
      </c>
      <c r="R163" s="23">
        <v>55521420</v>
      </c>
      <c r="S163" s="23">
        <v>116082638</v>
      </c>
      <c r="T163" s="23">
        <v>35899100</v>
      </c>
      <c r="U163" s="23">
        <v>58602267</v>
      </c>
      <c r="V163" s="23">
        <v>100115861</v>
      </c>
      <c r="W163" s="23">
        <v>275184319</v>
      </c>
      <c r="X163" s="23">
        <v>115869000</v>
      </c>
      <c r="Y163" s="23">
        <v>101374995</v>
      </c>
      <c r="Z163" s="23">
        <v>93803000</v>
      </c>
      <c r="AA163" s="23">
        <v>186119000</v>
      </c>
      <c r="AB163" s="23">
        <v>16840900</v>
      </c>
      <c r="AC163" s="23">
        <v>21250300</v>
      </c>
      <c r="AD163" s="23">
        <v>98681000</v>
      </c>
      <c r="AE163" s="23">
        <v>36301000</v>
      </c>
    </row>
    <row r="164" spans="1:31" ht="12.75" hidden="1">
      <c r="A164" s="57" t="s">
        <v>248</v>
      </c>
      <c r="B164" s="23">
        <v>3498168516</v>
      </c>
      <c r="C164" s="23">
        <v>55466516</v>
      </c>
      <c r="D164" s="23">
        <v>44509000</v>
      </c>
      <c r="E164" s="23">
        <v>37007000</v>
      </c>
      <c r="F164" s="23">
        <v>76453450</v>
      </c>
      <c r="G164" s="23">
        <v>53426906</v>
      </c>
      <c r="H164" s="23">
        <v>81632000</v>
      </c>
      <c r="I164" s="23">
        <v>72271360</v>
      </c>
      <c r="J164" s="23">
        <v>161876170</v>
      </c>
      <c r="K164" s="23">
        <v>92112230</v>
      </c>
      <c r="L164" s="23">
        <v>127075569</v>
      </c>
      <c r="M164" s="23">
        <v>77796620</v>
      </c>
      <c r="N164" s="23">
        <v>228039040</v>
      </c>
      <c r="O164" s="23">
        <v>103590312</v>
      </c>
      <c r="P164" s="23">
        <v>58407000</v>
      </c>
      <c r="Q164" s="23">
        <v>47665470</v>
      </c>
      <c r="R164" s="23">
        <v>49964079</v>
      </c>
      <c r="S164" s="23">
        <v>95423040</v>
      </c>
      <c r="T164" s="23">
        <v>37405350</v>
      </c>
      <c r="U164" s="23">
        <v>51637048</v>
      </c>
      <c r="V164" s="23">
        <v>92146189</v>
      </c>
      <c r="W164" s="23">
        <v>236511591</v>
      </c>
      <c r="X164" s="23">
        <v>77260000</v>
      </c>
      <c r="Y164" s="23">
        <v>116966000</v>
      </c>
      <c r="Z164" s="23">
        <v>68844000</v>
      </c>
      <c r="AA164" s="23">
        <v>170060000</v>
      </c>
      <c r="AB164" s="23">
        <v>15656100</v>
      </c>
      <c r="AC164" s="23">
        <v>20021950</v>
      </c>
      <c r="AD164" s="23">
        <v>83795800</v>
      </c>
      <c r="AE164" s="23">
        <v>22429976</v>
      </c>
    </row>
    <row r="165" spans="1:31" ht="12.75" hidden="1">
      <c r="A165" s="57" t="s">
        <v>249</v>
      </c>
      <c r="B165" s="23">
        <v>2223812766</v>
      </c>
      <c r="C165" s="23">
        <v>24980000</v>
      </c>
      <c r="D165" s="23">
        <v>0</v>
      </c>
      <c r="E165" s="23">
        <v>55301000</v>
      </c>
      <c r="F165" s="23">
        <v>31207922</v>
      </c>
      <c r="G165" s="23">
        <v>53484108</v>
      </c>
      <c r="H165" s="23">
        <v>0</v>
      </c>
      <c r="I165" s="23">
        <v>25217557</v>
      </c>
      <c r="J165" s="23">
        <v>51306577</v>
      </c>
      <c r="K165" s="23">
        <v>112255515</v>
      </c>
      <c r="L165" s="23">
        <v>65354815</v>
      </c>
      <c r="M165" s="23">
        <v>29221820</v>
      </c>
      <c r="N165" s="23">
        <v>0</v>
      </c>
      <c r="O165" s="23">
        <v>38616667</v>
      </c>
      <c r="P165" s="23">
        <v>63353604</v>
      </c>
      <c r="Q165" s="23">
        <v>13464150</v>
      </c>
      <c r="R165" s="23">
        <v>16701580</v>
      </c>
      <c r="S165" s="23">
        <v>0</v>
      </c>
      <c r="T165" s="23">
        <v>28664902</v>
      </c>
      <c r="U165" s="23">
        <v>90384848</v>
      </c>
      <c r="V165" s="23">
        <v>58904243</v>
      </c>
      <c r="W165" s="23">
        <v>129881758</v>
      </c>
      <c r="X165" s="23">
        <v>0</v>
      </c>
      <c r="Y165" s="23">
        <v>45540053</v>
      </c>
      <c r="Z165" s="23">
        <v>56265000</v>
      </c>
      <c r="AA165" s="23">
        <v>0</v>
      </c>
      <c r="AB165" s="23">
        <v>27082000</v>
      </c>
      <c r="AC165" s="23">
        <v>10292700</v>
      </c>
      <c r="AD165" s="23">
        <v>16643000</v>
      </c>
      <c r="AE165" s="23">
        <v>0</v>
      </c>
    </row>
    <row r="166" spans="1:31" ht="12.75" hidden="1">
      <c r="A166" s="57" t="s">
        <v>250</v>
      </c>
      <c r="B166" s="23">
        <v>2817627456</v>
      </c>
      <c r="C166" s="23">
        <v>25256483</v>
      </c>
      <c r="D166" s="23">
        <v>0</v>
      </c>
      <c r="E166" s="23">
        <v>37606000</v>
      </c>
      <c r="F166" s="23">
        <v>38019550</v>
      </c>
      <c r="G166" s="23">
        <v>29166400</v>
      </c>
      <c r="H166" s="23">
        <v>33500000</v>
      </c>
      <c r="I166" s="23">
        <v>45796184</v>
      </c>
      <c r="J166" s="23">
        <v>54671140</v>
      </c>
      <c r="K166" s="23">
        <v>73993987</v>
      </c>
      <c r="L166" s="23">
        <v>50376744</v>
      </c>
      <c r="M166" s="23">
        <v>21078970</v>
      </c>
      <c r="N166" s="23">
        <v>0</v>
      </c>
      <c r="O166" s="23">
        <v>54670188</v>
      </c>
      <c r="P166" s="23">
        <v>34233829</v>
      </c>
      <c r="Q166" s="23">
        <v>11070530</v>
      </c>
      <c r="R166" s="23">
        <v>11015921</v>
      </c>
      <c r="S166" s="23">
        <v>0</v>
      </c>
      <c r="T166" s="23">
        <v>24926650</v>
      </c>
      <c r="U166" s="23">
        <v>20662052</v>
      </c>
      <c r="V166" s="23">
        <v>41332457</v>
      </c>
      <c r="W166" s="23">
        <v>118339554</v>
      </c>
      <c r="X166" s="23">
        <v>31937000</v>
      </c>
      <c r="Y166" s="23">
        <v>27214000</v>
      </c>
      <c r="Z166" s="23">
        <v>39484000</v>
      </c>
      <c r="AA166" s="23">
        <v>0</v>
      </c>
      <c r="AB166" s="23">
        <v>11893000</v>
      </c>
      <c r="AC166" s="23">
        <v>26079050</v>
      </c>
      <c r="AD166" s="23">
        <v>22868200</v>
      </c>
      <c r="AE166" s="23">
        <v>0</v>
      </c>
    </row>
    <row r="167" spans="1:31" ht="12.75" hidden="1">
      <c r="A167" s="57" t="s">
        <v>251</v>
      </c>
      <c r="B167" s="23">
        <v>28438211143</v>
      </c>
      <c r="C167" s="23">
        <v>226757050</v>
      </c>
      <c r="D167" s="23">
        <v>187401000</v>
      </c>
      <c r="E167" s="23">
        <v>231555875</v>
      </c>
      <c r="F167" s="23">
        <v>829582065</v>
      </c>
      <c r="G167" s="23">
        <v>496231655</v>
      </c>
      <c r="H167" s="23">
        <v>284673250</v>
      </c>
      <c r="I167" s="23">
        <v>396566808</v>
      </c>
      <c r="J167" s="23">
        <v>1559513886</v>
      </c>
      <c r="K167" s="23">
        <v>1121211728</v>
      </c>
      <c r="L167" s="23">
        <v>753803655</v>
      </c>
      <c r="M167" s="23">
        <v>492772090</v>
      </c>
      <c r="N167" s="23">
        <v>366753411</v>
      </c>
      <c r="O167" s="23">
        <v>371591439</v>
      </c>
      <c r="P167" s="23">
        <v>869588449</v>
      </c>
      <c r="Q167" s="23">
        <v>226479892</v>
      </c>
      <c r="R167" s="23">
        <v>195679259</v>
      </c>
      <c r="S167" s="23">
        <v>116965770</v>
      </c>
      <c r="T167" s="23">
        <v>114156010</v>
      </c>
      <c r="U167" s="23">
        <v>310244128</v>
      </c>
      <c r="V167" s="23">
        <v>781801456</v>
      </c>
      <c r="W167" s="23">
        <v>1215995633</v>
      </c>
      <c r="X167" s="23">
        <v>474745151</v>
      </c>
      <c r="Y167" s="23">
        <v>460773519</v>
      </c>
      <c r="Z167" s="23">
        <v>540747634</v>
      </c>
      <c r="AA167" s="23">
        <v>306313037</v>
      </c>
      <c r="AB167" s="23">
        <v>50952600</v>
      </c>
      <c r="AC167" s="23">
        <v>52365358</v>
      </c>
      <c r="AD167" s="23">
        <v>245644225</v>
      </c>
      <c r="AE167" s="23">
        <v>56031377</v>
      </c>
    </row>
    <row r="168" spans="1:31" ht="12.75" hidden="1">
      <c r="A168" s="57" t="s">
        <v>252</v>
      </c>
      <c r="B168" s="23">
        <v>9606683962</v>
      </c>
      <c r="C168" s="23">
        <v>92755123</v>
      </c>
      <c r="D168" s="23">
        <v>64722999</v>
      </c>
      <c r="E168" s="23">
        <v>97727000</v>
      </c>
      <c r="F168" s="23">
        <v>267937707</v>
      </c>
      <c r="G168" s="23">
        <v>156706374</v>
      </c>
      <c r="H168" s="23">
        <v>154255500</v>
      </c>
      <c r="I168" s="23">
        <v>131367445</v>
      </c>
      <c r="J168" s="23">
        <v>441003939</v>
      </c>
      <c r="K168" s="23">
        <v>350841519</v>
      </c>
      <c r="L168" s="23">
        <v>245518648</v>
      </c>
      <c r="M168" s="23">
        <v>159969540</v>
      </c>
      <c r="N168" s="23">
        <v>184949996</v>
      </c>
      <c r="O168" s="23">
        <v>153720874</v>
      </c>
      <c r="P168" s="23">
        <v>291593222</v>
      </c>
      <c r="Q168" s="23">
        <v>90608382</v>
      </c>
      <c r="R168" s="23">
        <v>70383538</v>
      </c>
      <c r="S168" s="23">
        <v>70203874</v>
      </c>
      <c r="T168" s="23">
        <v>46702360</v>
      </c>
      <c r="U168" s="23">
        <v>127843598</v>
      </c>
      <c r="V168" s="23">
        <v>241447397</v>
      </c>
      <c r="W168" s="23">
        <v>346840060</v>
      </c>
      <c r="X168" s="23">
        <v>161155785</v>
      </c>
      <c r="Y168" s="23">
        <v>174075672</v>
      </c>
      <c r="Z168" s="23">
        <v>187180179</v>
      </c>
      <c r="AA168" s="23">
        <v>101398024</v>
      </c>
      <c r="AB168" s="23">
        <v>17096300</v>
      </c>
      <c r="AC168" s="23">
        <v>14248391</v>
      </c>
      <c r="AD168" s="23">
        <v>81529399</v>
      </c>
      <c r="AE168" s="23">
        <v>14415478</v>
      </c>
    </row>
    <row r="169" spans="1:31" ht="12.75" hidden="1">
      <c r="A169" s="57" t="s">
        <v>253</v>
      </c>
      <c r="B169" s="23">
        <v>8723324821</v>
      </c>
      <c r="C169" s="23">
        <v>81979770</v>
      </c>
      <c r="D169" s="23">
        <v>66682000</v>
      </c>
      <c r="E169" s="23">
        <v>89315510</v>
      </c>
      <c r="F169" s="23">
        <v>238639084</v>
      </c>
      <c r="G169" s="23">
        <v>140565824</v>
      </c>
      <c r="H169" s="23">
        <v>85387340</v>
      </c>
      <c r="I169" s="23">
        <v>121034014</v>
      </c>
      <c r="J169" s="23">
        <v>434516143</v>
      </c>
      <c r="K169" s="23">
        <v>324832045</v>
      </c>
      <c r="L169" s="23">
        <v>234580613</v>
      </c>
      <c r="M169" s="23">
        <v>148804480</v>
      </c>
      <c r="N169" s="23">
        <v>173860533</v>
      </c>
      <c r="O169" s="23">
        <v>139913997</v>
      </c>
      <c r="P169" s="23">
        <v>280066246</v>
      </c>
      <c r="Q169" s="23">
        <v>78871350</v>
      </c>
      <c r="R169" s="23">
        <v>66828118</v>
      </c>
      <c r="S169" s="23">
        <v>63417020</v>
      </c>
      <c r="T169" s="23">
        <v>40142450</v>
      </c>
      <c r="U169" s="23">
        <v>108408389</v>
      </c>
      <c r="V169" s="23">
        <v>224738047</v>
      </c>
      <c r="W169" s="23">
        <v>308228907</v>
      </c>
      <c r="X169" s="23">
        <v>149021817</v>
      </c>
      <c r="Y169" s="23">
        <v>145380938</v>
      </c>
      <c r="Z169" s="23">
        <v>173706054</v>
      </c>
      <c r="AA169" s="23">
        <v>155035309</v>
      </c>
      <c r="AB169" s="23">
        <v>13789500</v>
      </c>
      <c r="AC169" s="23">
        <v>13133759</v>
      </c>
      <c r="AD169" s="23">
        <v>74294530</v>
      </c>
      <c r="AE169" s="23">
        <v>12961446</v>
      </c>
    </row>
    <row r="170" spans="1:31" ht="12.75" hidden="1">
      <c r="A170" s="57" t="s">
        <v>254</v>
      </c>
      <c r="B170" s="23">
        <v>401992000</v>
      </c>
      <c r="C170" s="23">
        <v>2579400</v>
      </c>
      <c r="D170" s="23">
        <v>2250000</v>
      </c>
      <c r="E170" s="23">
        <v>3287473</v>
      </c>
      <c r="F170" s="23">
        <v>11363102</v>
      </c>
      <c r="G170" s="23">
        <v>4486090</v>
      </c>
      <c r="H170" s="23">
        <v>3659010</v>
      </c>
      <c r="I170" s="23">
        <v>4397315</v>
      </c>
      <c r="J170" s="23">
        <v>20689987</v>
      </c>
      <c r="K170" s="23">
        <v>12674323</v>
      </c>
      <c r="L170" s="23">
        <v>10580380</v>
      </c>
      <c r="M170" s="23">
        <v>6179520</v>
      </c>
      <c r="N170" s="23">
        <v>3749920</v>
      </c>
      <c r="O170" s="23">
        <v>4621365</v>
      </c>
      <c r="P170" s="23">
        <v>15045702</v>
      </c>
      <c r="Q170" s="23">
        <v>2433660</v>
      </c>
      <c r="R170" s="23">
        <v>2353080</v>
      </c>
      <c r="S170" s="23">
        <v>1371665</v>
      </c>
      <c r="T170" s="23">
        <v>1128039</v>
      </c>
      <c r="U170" s="23">
        <v>3690242</v>
      </c>
      <c r="V170" s="23">
        <v>8827078</v>
      </c>
      <c r="W170" s="23">
        <v>15594870</v>
      </c>
      <c r="X170" s="23">
        <v>4322382</v>
      </c>
      <c r="Y170" s="23">
        <v>3161280</v>
      </c>
      <c r="Z170" s="23">
        <v>11109364</v>
      </c>
      <c r="AA170" s="23">
        <v>1143804</v>
      </c>
      <c r="AB170" s="23">
        <v>310200</v>
      </c>
      <c r="AC170" s="23">
        <v>700000</v>
      </c>
      <c r="AD170" s="23">
        <v>1935300</v>
      </c>
      <c r="AE170" s="23">
        <v>3270</v>
      </c>
    </row>
    <row r="171" spans="1:31" ht="12.75" hidden="1">
      <c r="A171" s="57" t="s">
        <v>255</v>
      </c>
      <c r="B171" s="23">
        <v>7597800000</v>
      </c>
      <c r="C171" s="23">
        <v>77561288</v>
      </c>
      <c r="D171" s="23">
        <v>59478577</v>
      </c>
      <c r="E171" s="23">
        <v>65979000</v>
      </c>
      <c r="F171" s="23">
        <v>211289000</v>
      </c>
      <c r="G171" s="23">
        <v>160733352</v>
      </c>
      <c r="H171" s="23">
        <v>0</v>
      </c>
      <c r="I171" s="23">
        <v>162743975</v>
      </c>
      <c r="J171" s="23">
        <v>583828403</v>
      </c>
      <c r="K171" s="23">
        <v>310000000</v>
      </c>
      <c r="L171" s="23">
        <v>256839940</v>
      </c>
      <c r="M171" s="23">
        <v>238012630</v>
      </c>
      <c r="N171" s="23">
        <v>0</v>
      </c>
      <c r="O171" s="23">
        <v>50903222</v>
      </c>
      <c r="P171" s="23">
        <v>188549804</v>
      </c>
      <c r="Q171" s="23">
        <v>71502170</v>
      </c>
      <c r="R171" s="23">
        <v>45241000</v>
      </c>
      <c r="S171" s="23">
        <v>0</v>
      </c>
      <c r="T171" s="23">
        <v>25968720</v>
      </c>
      <c r="U171" s="23">
        <v>79757943</v>
      </c>
      <c r="V171" s="23">
        <v>240725180</v>
      </c>
      <c r="W171" s="23">
        <v>363242820</v>
      </c>
      <c r="X171" s="23">
        <v>137194294</v>
      </c>
      <c r="Y171" s="23">
        <v>90654565</v>
      </c>
      <c r="Z171" s="23">
        <v>132464720</v>
      </c>
      <c r="AA171" s="23">
        <v>0</v>
      </c>
      <c r="AB171" s="23">
        <v>6522800</v>
      </c>
      <c r="AC171" s="23">
        <v>9581000</v>
      </c>
      <c r="AD171" s="23">
        <v>51170000</v>
      </c>
      <c r="AE171" s="23">
        <v>0</v>
      </c>
    </row>
    <row r="172" spans="1:31" ht="12.75" hidden="1">
      <c r="A172" s="57" t="s">
        <v>256</v>
      </c>
      <c r="B172" s="23">
        <v>6678300000</v>
      </c>
      <c r="C172" s="23">
        <v>65834750</v>
      </c>
      <c r="D172" s="23">
        <v>54000000</v>
      </c>
      <c r="E172" s="23">
        <v>55640000</v>
      </c>
      <c r="F172" s="23">
        <v>184952000</v>
      </c>
      <c r="G172" s="23">
        <v>140300000</v>
      </c>
      <c r="H172" s="23">
        <v>0</v>
      </c>
      <c r="I172" s="23">
        <v>147149999</v>
      </c>
      <c r="J172" s="23">
        <v>511054273</v>
      </c>
      <c r="K172" s="23">
        <v>277621830</v>
      </c>
      <c r="L172" s="23">
        <v>224824880</v>
      </c>
      <c r="M172" s="23">
        <v>208253240</v>
      </c>
      <c r="N172" s="23">
        <v>0</v>
      </c>
      <c r="O172" s="23">
        <v>44029406</v>
      </c>
      <c r="P172" s="23">
        <v>169444224</v>
      </c>
      <c r="Q172" s="23">
        <v>58497000</v>
      </c>
      <c r="R172" s="23">
        <v>40522500</v>
      </c>
      <c r="S172" s="23">
        <v>0</v>
      </c>
      <c r="T172" s="23">
        <v>25411150</v>
      </c>
      <c r="U172" s="23">
        <v>69816126</v>
      </c>
      <c r="V172" s="23">
        <v>210718820</v>
      </c>
      <c r="W172" s="23">
        <v>324001640</v>
      </c>
      <c r="X172" s="23">
        <v>119778500</v>
      </c>
      <c r="Y172" s="23">
        <v>79354487</v>
      </c>
      <c r="Z172" s="23">
        <v>137236000</v>
      </c>
      <c r="AA172" s="23">
        <v>0</v>
      </c>
      <c r="AB172" s="23">
        <v>6522800</v>
      </c>
      <c r="AC172" s="23">
        <v>9031000</v>
      </c>
      <c r="AD172" s="23">
        <v>48120000</v>
      </c>
      <c r="AE172" s="23">
        <v>0</v>
      </c>
    </row>
    <row r="173" spans="1:31" ht="12.75" hidden="1">
      <c r="A173" s="57" t="s">
        <v>257</v>
      </c>
      <c r="B173" s="23">
        <v>369736309</v>
      </c>
      <c r="C173" s="23">
        <v>5922008</v>
      </c>
      <c r="D173" s="23">
        <v>1213849</v>
      </c>
      <c r="E173" s="23">
        <v>6313000</v>
      </c>
      <c r="F173" s="23">
        <v>63558000</v>
      </c>
      <c r="G173" s="23">
        <v>25869635</v>
      </c>
      <c r="H173" s="23">
        <v>10300000</v>
      </c>
      <c r="I173" s="23">
        <v>0</v>
      </c>
      <c r="J173" s="23">
        <v>32075263</v>
      </c>
      <c r="K173" s="23">
        <v>17369277</v>
      </c>
      <c r="L173" s="23">
        <v>2017800</v>
      </c>
      <c r="M173" s="23">
        <v>3722680</v>
      </c>
      <c r="N173" s="23">
        <v>0</v>
      </c>
      <c r="O173" s="23">
        <v>11350000</v>
      </c>
      <c r="P173" s="23">
        <v>3263296</v>
      </c>
      <c r="Q173" s="23">
        <v>1300000</v>
      </c>
      <c r="R173" s="23">
        <v>0</v>
      </c>
      <c r="S173" s="23">
        <v>0</v>
      </c>
      <c r="T173" s="23">
        <v>524010</v>
      </c>
      <c r="U173" s="23">
        <v>6471337</v>
      </c>
      <c r="V173" s="23">
        <v>10600000</v>
      </c>
      <c r="W173" s="23">
        <v>0</v>
      </c>
      <c r="X173" s="23">
        <v>1800000</v>
      </c>
      <c r="Y173" s="23">
        <v>357760</v>
      </c>
      <c r="Z173" s="23">
        <v>0</v>
      </c>
      <c r="AA173" s="23">
        <v>0</v>
      </c>
      <c r="AB173" s="23">
        <v>0</v>
      </c>
      <c r="AC173" s="23">
        <v>0</v>
      </c>
      <c r="AD173" s="23">
        <v>6084600</v>
      </c>
      <c r="AE173" s="23">
        <v>0</v>
      </c>
    </row>
    <row r="174" spans="1:31" ht="12.75" hidden="1">
      <c r="A174" s="57" t="s">
        <v>258</v>
      </c>
      <c r="B174" s="23">
        <v>371711459</v>
      </c>
      <c r="C174" s="23">
        <v>4130068</v>
      </c>
      <c r="D174" s="23">
        <v>1000000</v>
      </c>
      <c r="E174" s="23">
        <v>5385000</v>
      </c>
      <c r="F174" s="23">
        <v>62350000</v>
      </c>
      <c r="G174" s="23">
        <v>20657321</v>
      </c>
      <c r="H174" s="23">
        <v>9800000</v>
      </c>
      <c r="I174" s="23">
        <v>0</v>
      </c>
      <c r="J174" s="23">
        <v>26660221</v>
      </c>
      <c r="K174" s="23">
        <v>16386110</v>
      </c>
      <c r="L174" s="23">
        <v>1900000</v>
      </c>
      <c r="M174" s="23">
        <v>3552160</v>
      </c>
      <c r="N174" s="23">
        <v>0</v>
      </c>
      <c r="O174" s="23">
        <v>10621293</v>
      </c>
      <c r="P174" s="23">
        <v>0</v>
      </c>
      <c r="Q174" s="23">
        <v>900000</v>
      </c>
      <c r="R174" s="23">
        <v>0</v>
      </c>
      <c r="S174" s="23">
        <v>0</v>
      </c>
      <c r="T174" s="23">
        <v>489720</v>
      </c>
      <c r="U174" s="23">
        <v>5388621</v>
      </c>
      <c r="V174" s="23">
        <v>13000000</v>
      </c>
      <c r="W174" s="23">
        <v>0</v>
      </c>
      <c r="X174" s="23">
        <v>1264483</v>
      </c>
      <c r="Y174" s="23">
        <v>339100</v>
      </c>
      <c r="Z174" s="23">
        <v>0</v>
      </c>
      <c r="AA174" s="23">
        <v>0</v>
      </c>
      <c r="AB174" s="23">
        <v>0</v>
      </c>
      <c r="AC174" s="23">
        <v>0</v>
      </c>
      <c r="AD174" s="23">
        <v>5724000</v>
      </c>
      <c r="AE174" s="23">
        <v>0</v>
      </c>
    </row>
    <row r="175" spans="1:31" ht="12.75" hidden="1">
      <c r="A175" s="57" t="s">
        <v>259</v>
      </c>
      <c r="B175" s="23">
        <v>139310906</v>
      </c>
      <c r="C175" s="23">
        <v>6149941</v>
      </c>
      <c r="D175" s="23">
        <v>4674908</v>
      </c>
      <c r="E175" s="23">
        <v>5274140</v>
      </c>
      <c r="F175" s="23">
        <v>9614921</v>
      </c>
      <c r="G175" s="23">
        <v>9530090</v>
      </c>
      <c r="H175" s="23">
        <v>5930970</v>
      </c>
      <c r="I175" s="23">
        <v>8949345</v>
      </c>
      <c r="J175" s="23">
        <v>21346235</v>
      </c>
      <c r="K175" s="23">
        <v>16063032</v>
      </c>
      <c r="L175" s="23">
        <v>15407530</v>
      </c>
      <c r="M175" s="23">
        <v>8858480</v>
      </c>
      <c r="N175" s="23">
        <v>11947080</v>
      </c>
      <c r="O175" s="23">
        <v>10479219</v>
      </c>
      <c r="P175" s="23">
        <v>8674498</v>
      </c>
      <c r="Q175" s="23">
        <v>3760000</v>
      </c>
      <c r="R175" s="23">
        <v>3772820</v>
      </c>
      <c r="S175" s="23">
        <v>5321597</v>
      </c>
      <c r="T175" s="23">
        <v>2891443</v>
      </c>
      <c r="U175" s="23">
        <v>6360321</v>
      </c>
      <c r="V175" s="23">
        <v>9952980</v>
      </c>
      <c r="W175" s="23">
        <v>19451700</v>
      </c>
      <c r="X175" s="23">
        <v>9024082</v>
      </c>
      <c r="Y175" s="23">
        <v>5289200</v>
      </c>
      <c r="Z175" s="23">
        <v>6816820</v>
      </c>
      <c r="AA175" s="23">
        <v>8495785</v>
      </c>
      <c r="AB175" s="23">
        <v>2601000</v>
      </c>
      <c r="AC175" s="23">
        <v>2582000</v>
      </c>
      <c r="AD175" s="23">
        <v>4775884</v>
      </c>
      <c r="AE175" s="23">
        <v>3428050</v>
      </c>
    </row>
    <row r="176" spans="1:31" ht="12.75" hidden="1">
      <c r="A176" s="57" t="s">
        <v>260</v>
      </c>
      <c r="B176" s="23">
        <v>2089826753</v>
      </c>
      <c r="C176" s="23">
        <v>11753066</v>
      </c>
      <c r="D176" s="23">
        <v>16000000</v>
      </c>
      <c r="E176" s="23">
        <v>17944000</v>
      </c>
      <c r="F176" s="23">
        <v>128977400</v>
      </c>
      <c r="G176" s="23">
        <v>78875761</v>
      </c>
      <c r="H176" s="23">
        <v>14134490</v>
      </c>
      <c r="I176" s="23">
        <v>24053863</v>
      </c>
      <c r="J176" s="23">
        <v>178720762</v>
      </c>
      <c r="K176" s="23">
        <v>149052990</v>
      </c>
      <c r="L176" s="23">
        <v>73080295</v>
      </c>
      <c r="M176" s="23">
        <v>21744640</v>
      </c>
      <c r="N176" s="23">
        <v>7983130</v>
      </c>
      <c r="O176" s="23">
        <v>27080869</v>
      </c>
      <c r="P176" s="23">
        <v>111361508</v>
      </c>
      <c r="Q176" s="23">
        <v>8289400</v>
      </c>
      <c r="R176" s="23">
        <v>8869000</v>
      </c>
      <c r="S176" s="23">
        <v>1919040</v>
      </c>
      <c r="T176" s="23">
        <v>9723120</v>
      </c>
      <c r="U176" s="23">
        <v>20840400</v>
      </c>
      <c r="V176" s="23">
        <v>62022873</v>
      </c>
      <c r="W176" s="23">
        <v>136627584</v>
      </c>
      <c r="X176" s="23">
        <v>20716494</v>
      </c>
      <c r="Y176" s="23">
        <v>20325828</v>
      </c>
      <c r="Z176" s="23">
        <v>25917825</v>
      </c>
      <c r="AA176" s="23">
        <v>6800000</v>
      </c>
      <c r="AB176" s="23">
        <v>9520700</v>
      </c>
      <c r="AC176" s="23">
        <v>1895000</v>
      </c>
      <c r="AD176" s="23">
        <v>16064002</v>
      </c>
      <c r="AE176" s="23">
        <v>375204</v>
      </c>
    </row>
    <row r="177" spans="1:31" ht="12.75" hidden="1">
      <c r="A177" s="57" t="s">
        <v>261</v>
      </c>
      <c r="B177" s="23">
        <v>4818153082</v>
      </c>
      <c r="C177" s="23">
        <v>120600</v>
      </c>
      <c r="D177" s="23">
        <v>0</v>
      </c>
      <c r="E177" s="23">
        <v>0</v>
      </c>
      <c r="F177" s="23">
        <v>0</v>
      </c>
      <c r="G177" s="23">
        <v>3660342</v>
      </c>
      <c r="H177" s="23">
        <v>0</v>
      </c>
      <c r="I177" s="23">
        <v>12083587</v>
      </c>
      <c r="J177" s="23">
        <v>23483360</v>
      </c>
      <c r="K177" s="23">
        <v>15325080</v>
      </c>
      <c r="L177" s="23">
        <v>7534314</v>
      </c>
      <c r="M177" s="23">
        <v>1992520</v>
      </c>
      <c r="N177" s="23">
        <v>0</v>
      </c>
      <c r="O177" s="23">
        <v>24582809</v>
      </c>
      <c r="P177" s="23">
        <v>125321575</v>
      </c>
      <c r="Q177" s="23">
        <v>8400800</v>
      </c>
      <c r="R177" s="23">
        <v>0</v>
      </c>
      <c r="S177" s="23">
        <v>4224880</v>
      </c>
      <c r="T177" s="23">
        <v>0</v>
      </c>
      <c r="U177" s="23">
        <v>9056272</v>
      </c>
      <c r="V177" s="23">
        <v>41342953</v>
      </c>
      <c r="W177" s="23">
        <v>199452327</v>
      </c>
      <c r="X177" s="23">
        <v>38914393</v>
      </c>
      <c r="Y177" s="23">
        <v>23002063</v>
      </c>
      <c r="Z177" s="23">
        <v>26424700</v>
      </c>
      <c r="AA177" s="23">
        <v>7214183</v>
      </c>
      <c r="AB177" s="23">
        <v>2975700</v>
      </c>
      <c r="AC177" s="23">
        <v>1292000</v>
      </c>
      <c r="AD177" s="23">
        <v>4750820</v>
      </c>
      <c r="AE177" s="23">
        <v>0</v>
      </c>
    </row>
    <row r="178" spans="1:31" ht="12.75" hidden="1">
      <c r="A178" s="57" t="s">
        <v>262</v>
      </c>
      <c r="B178" s="18">
        <v>783983626</v>
      </c>
      <c r="C178" s="18">
        <v>0</v>
      </c>
      <c r="D178" s="18">
        <v>3515000</v>
      </c>
      <c r="E178" s="18">
        <v>0</v>
      </c>
      <c r="F178" s="18">
        <v>29385000</v>
      </c>
      <c r="G178" s="18">
        <v>0</v>
      </c>
      <c r="H178" s="18">
        <v>0</v>
      </c>
      <c r="I178" s="18">
        <v>11535315</v>
      </c>
      <c r="J178" s="18">
        <v>28731670</v>
      </c>
      <c r="K178" s="18">
        <v>0</v>
      </c>
      <c r="L178" s="18">
        <v>20150945</v>
      </c>
      <c r="M178" s="18">
        <v>0</v>
      </c>
      <c r="N178" s="18">
        <v>0</v>
      </c>
      <c r="O178" s="18">
        <v>2417654</v>
      </c>
      <c r="P178" s="18">
        <v>7926860</v>
      </c>
      <c r="Q178" s="18">
        <v>3000000</v>
      </c>
      <c r="R178" s="18">
        <v>3952000</v>
      </c>
      <c r="S178" s="18">
        <v>0</v>
      </c>
      <c r="T178" s="18">
        <v>0</v>
      </c>
      <c r="U178" s="18">
        <v>6914040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520000</v>
      </c>
      <c r="AC178" s="18">
        <v>1670256</v>
      </c>
      <c r="AD178" s="18">
        <v>0</v>
      </c>
      <c r="AE178" s="18">
        <v>0</v>
      </c>
    </row>
    <row r="179" spans="1:31" ht="12.75" hidden="1">
      <c r="A179" s="57" t="s">
        <v>263</v>
      </c>
      <c r="B179" s="18">
        <v>187668105</v>
      </c>
      <c r="C179" s="18">
        <v>0</v>
      </c>
      <c r="D179" s="18">
        <v>980</v>
      </c>
      <c r="E179" s="18">
        <v>0</v>
      </c>
      <c r="F179" s="18">
        <v>9213000</v>
      </c>
      <c r="G179" s="18">
        <v>7314044</v>
      </c>
      <c r="H179" s="18">
        <v>4691951</v>
      </c>
      <c r="I179" s="18">
        <v>1500000</v>
      </c>
      <c r="J179" s="18">
        <v>4931407</v>
      </c>
      <c r="K179" s="18">
        <v>0</v>
      </c>
      <c r="L179" s="18">
        <v>8247050</v>
      </c>
      <c r="M179" s="18">
        <v>0</v>
      </c>
      <c r="N179" s="18">
        <v>0</v>
      </c>
      <c r="O179" s="18">
        <v>5210683</v>
      </c>
      <c r="P179" s="18">
        <v>4272</v>
      </c>
      <c r="Q179" s="18">
        <v>600000</v>
      </c>
      <c r="R179" s="18">
        <v>412000</v>
      </c>
      <c r="S179" s="18">
        <v>0</v>
      </c>
      <c r="T179" s="18">
        <v>0</v>
      </c>
      <c r="U179" s="18">
        <v>1243815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640</v>
      </c>
      <c r="AC179" s="18">
        <v>103641</v>
      </c>
      <c r="AD179" s="18">
        <v>0</v>
      </c>
      <c r="AE179" s="18">
        <v>0</v>
      </c>
    </row>
    <row r="180" spans="1:31" ht="12.75" hidden="1">
      <c r="A180" s="57" t="s">
        <v>264</v>
      </c>
      <c r="B180" s="18">
        <v>368931006</v>
      </c>
      <c r="C180" s="18">
        <v>8029374</v>
      </c>
      <c r="D180" s="18">
        <v>5500000</v>
      </c>
      <c r="E180" s="18">
        <v>2465340</v>
      </c>
      <c r="F180" s="18">
        <v>8686400</v>
      </c>
      <c r="G180" s="18">
        <v>5747722</v>
      </c>
      <c r="H180" s="18">
        <v>14127443</v>
      </c>
      <c r="I180" s="18">
        <v>10475386</v>
      </c>
      <c r="J180" s="18">
        <v>133214080</v>
      </c>
      <c r="K180" s="18">
        <v>6974545</v>
      </c>
      <c r="L180" s="18">
        <v>25039604</v>
      </c>
      <c r="M180" s="18">
        <v>2870780</v>
      </c>
      <c r="N180" s="18">
        <v>0</v>
      </c>
      <c r="O180" s="18">
        <v>6973907</v>
      </c>
      <c r="P180" s="18">
        <v>23935653</v>
      </c>
      <c r="Q180" s="18">
        <v>478376</v>
      </c>
      <c r="R180" s="18">
        <v>2249453</v>
      </c>
      <c r="S180" s="18">
        <v>437954</v>
      </c>
      <c r="T180" s="18">
        <v>685081</v>
      </c>
      <c r="U180" s="18">
        <v>12366797</v>
      </c>
      <c r="V180" s="18">
        <v>2240000</v>
      </c>
      <c r="W180" s="18">
        <v>38441636</v>
      </c>
      <c r="X180" s="18">
        <v>10895000</v>
      </c>
      <c r="Y180" s="18">
        <v>13908001</v>
      </c>
      <c r="Z180" s="18">
        <v>19700094</v>
      </c>
      <c r="AA180" s="18">
        <v>664000</v>
      </c>
      <c r="AB180" s="18">
        <v>0</v>
      </c>
      <c r="AC180" s="18">
        <v>0</v>
      </c>
      <c r="AD180" s="18">
        <v>1977698</v>
      </c>
      <c r="AE180" s="18">
        <v>-37068</v>
      </c>
    </row>
    <row r="181" spans="1:31" ht="12.75" hidden="1">
      <c r="A181" s="57" t="s">
        <v>265</v>
      </c>
      <c r="B181" s="18">
        <v>971132901</v>
      </c>
      <c r="C181" s="18">
        <v>7763316</v>
      </c>
      <c r="D181" s="18">
        <v>4820000</v>
      </c>
      <c r="E181" s="18">
        <v>10892892</v>
      </c>
      <c r="F181" s="18">
        <v>24015638</v>
      </c>
      <c r="G181" s="18">
        <v>20199288</v>
      </c>
      <c r="H181" s="18">
        <v>10663900</v>
      </c>
      <c r="I181" s="18">
        <v>13315087</v>
      </c>
      <c r="J181" s="18">
        <v>69128338</v>
      </c>
      <c r="K181" s="18">
        <v>23713525</v>
      </c>
      <c r="L181" s="18">
        <v>28683535</v>
      </c>
      <c r="M181" s="18">
        <v>8665780</v>
      </c>
      <c r="N181" s="18">
        <v>28590</v>
      </c>
      <c r="O181" s="18">
        <v>13496064</v>
      </c>
      <c r="P181" s="18">
        <v>46894846</v>
      </c>
      <c r="Q181" s="18">
        <v>2883444</v>
      </c>
      <c r="R181" s="18">
        <v>5735320</v>
      </c>
      <c r="S181" s="18">
        <v>95500</v>
      </c>
      <c r="T181" s="18">
        <v>1030920</v>
      </c>
      <c r="U181" s="18">
        <v>10183321</v>
      </c>
      <c r="V181" s="18">
        <v>3713699</v>
      </c>
      <c r="W181" s="18">
        <v>44104404</v>
      </c>
      <c r="X181" s="18">
        <v>7771083</v>
      </c>
      <c r="Y181" s="18">
        <v>15075803</v>
      </c>
      <c r="Z181" s="18">
        <v>13961930</v>
      </c>
      <c r="AA181" s="18">
        <v>664000</v>
      </c>
      <c r="AB181" s="18">
        <v>0</v>
      </c>
      <c r="AC181" s="18">
        <v>300000</v>
      </c>
      <c r="AD181" s="18">
        <v>1538883</v>
      </c>
      <c r="AE181" s="18">
        <v>139000</v>
      </c>
    </row>
    <row r="182" spans="1:31" ht="12.75" hidden="1">
      <c r="A182" s="57" t="s">
        <v>266</v>
      </c>
      <c r="B182" s="18">
        <v>5359280424</v>
      </c>
      <c r="C182" s="18">
        <v>32625302</v>
      </c>
      <c r="D182" s="18">
        <v>45116000</v>
      </c>
      <c r="E182" s="18">
        <v>63789279</v>
      </c>
      <c r="F182" s="18">
        <v>113427621</v>
      </c>
      <c r="G182" s="18">
        <v>57263955</v>
      </c>
      <c r="H182" s="18">
        <v>8757807</v>
      </c>
      <c r="I182" s="18">
        <v>56514000</v>
      </c>
      <c r="J182" s="18">
        <v>348877276</v>
      </c>
      <c r="K182" s="18">
        <v>234196421</v>
      </c>
      <c r="L182" s="18">
        <v>112097075</v>
      </c>
      <c r="M182" s="18">
        <v>42793295</v>
      </c>
      <c r="N182" s="18">
        <v>6095661</v>
      </c>
      <c r="O182" s="18">
        <v>36256335</v>
      </c>
      <c r="P182" s="18">
        <v>95940560</v>
      </c>
      <c r="Q182" s="18">
        <v>22075386</v>
      </c>
      <c r="R182" s="18">
        <v>19262726</v>
      </c>
      <c r="S182" s="18">
        <v>1842004</v>
      </c>
      <c r="T182" s="18">
        <v>22775245</v>
      </c>
      <c r="U182" s="18">
        <v>48606295</v>
      </c>
      <c r="V182" s="18">
        <v>82044758</v>
      </c>
      <c r="W182" s="18">
        <v>137191673</v>
      </c>
      <c r="X182" s="18">
        <v>46299788</v>
      </c>
      <c r="Y182" s="18">
        <v>71371712</v>
      </c>
      <c r="Z182" s="18">
        <v>92301409</v>
      </c>
      <c r="AA182" s="18">
        <v>50884000</v>
      </c>
      <c r="AB182" s="18">
        <v>0</v>
      </c>
      <c r="AC182" s="18">
        <v>1510000</v>
      </c>
      <c r="AD182" s="18">
        <v>41001185</v>
      </c>
      <c r="AE182" s="18">
        <v>10670509</v>
      </c>
    </row>
    <row r="183" spans="1:31" ht="12.75" hidden="1">
      <c r="A183" s="57" t="s">
        <v>267</v>
      </c>
      <c r="B183" s="18">
        <v>24400243371</v>
      </c>
      <c r="C183" s="18">
        <v>189160669</v>
      </c>
      <c r="D183" s="18">
        <v>156717207</v>
      </c>
      <c r="E183" s="18">
        <v>200187000</v>
      </c>
      <c r="F183" s="18">
        <v>703640481</v>
      </c>
      <c r="G183" s="18">
        <v>385155001</v>
      </c>
      <c r="H183" s="18">
        <v>122131400</v>
      </c>
      <c r="I183" s="18">
        <v>344016135</v>
      </c>
      <c r="J183" s="18">
        <v>1532089264</v>
      </c>
      <c r="K183" s="18">
        <v>987694943</v>
      </c>
      <c r="L183" s="18">
        <v>599135863</v>
      </c>
      <c r="M183" s="18">
        <v>417298940</v>
      </c>
      <c r="N183" s="18">
        <v>35251810</v>
      </c>
      <c r="O183" s="18">
        <v>261694374</v>
      </c>
      <c r="P183" s="18">
        <v>751048492</v>
      </c>
      <c r="Q183" s="18">
        <v>184922000</v>
      </c>
      <c r="R183" s="18">
        <v>124129315</v>
      </c>
      <c r="S183" s="18">
        <v>13498080</v>
      </c>
      <c r="T183" s="18">
        <v>76604470</v>
      </c>
      <c r="U183" s="18">
        <v>266220837</v>
      </c>
      <c r="V183" s="18">
        <v>651640771</v>
      </c>
      <c r="W183" s="18">
        <v>964687875</v>
      </c>
      <c r="X183" s="18">
        <v>377741244</v>
      </c>
      <c r="Y183" s="18">
        <v>388562424</v>
      </c>
      <c r="Z183" s="18">
        <v>487048510</v>
      </c>
      <c r="AA183" s="18">
        <v>7263116</v>
      </c>
      <c r="AB183" s="18">
        <v>22540000</v>
      </c>
      <c r="AC183" s="18">
        <v>22941644</v>
      </c>
      <c r="AD183" s="18">
        <v>135166009</v>
      </c>
      <c r="AE183" s="18">
        <v>320000</v>
      </c>
    </row>
    <row r="184" spans="1:31" ht="12.75" hidden="1">
      <c r="A184" s="57" t="s">
        <v>268</v>
      </c>
      <c r="B184" s="18">
        <v>4954820</v>
      </c>
      <c r="C184" s="18">
        <v>0</v>
      </c>
      <c r="D184" s="18">
        <v>0</v>
      </c>
      <c r="E184" s="18">
        <v>851052</v>
      </c>
      <c r="F184" s="18">
        <v>0</v>
      </c>
      <c r="G184" s="18">
        <v>23496</v>
      </c>
      <c r="H184" s="18">
        <v>0</v>
      </c>
      <c r="I184" s="18">
        <v>0</v>
      </c>
      <c r="J184" s="18">
        <v>289000</v>
      </c>
      <c r="K184" s="18">
        <v>0</v>
      </c>
      <c r="L184" s="18">
        <v>200000</v>
      </c>
      <c r="M184" s="18">
        <v>2000000</v>
      </c>
      <c r="N184" s="18">
        <v>0</v>
      </c>
      <c r="O184" s="18">
        <v>0</v>
      </c>
      <c r="P184" s="18">
        <v>17796</v>
      </c>
      <c r="Q184" s="18">
        <v>6000</v>
      </c>
      <c r="R184" s="18">
        <v>0</v>
      </c>
      <c r="S184" s="18">
        <v>0</v>
      </c>
      <c r="T184" s="18">
        <v>0</v>
      </c>
      <c r="U184" s="18">
        <v>0</v>
      </c>
      <c r="V184" s="18">
        <v>150000</v>
      </c>
      <c r="W184" s="18">
        <v>-65800</v>
      </c>
      <c r="X184" s="18">
        <v>12800000</v>
      </c>
      <c r="Y184" s="18">
        <v>0</v>
      </c>
      <c r="Z184" s="18">
        <v>124992</v>
      </c>
      <c r="AA184" s="18">
        <v>0</v>
      </c>
      <c r="AB184" s="18">
        <v>0</v>
      </c>
      <c r="AC184" s="18">
        <v>0</v>
      </c>
      <c r="AD184" s="18">
        <v>0</v>
      </c>
      <c r="AE184" s="18">
        <v>-648576</v>
      </c>
    </row>
    <row r="185" spans="1:31" ht="12.75" hidden="1">
      <c r="A185" s="57" t="s">
        <v>269</v>
      </c>
      <c r="B185" s="18">
        <v>50011520</v>
      </c>
      <c r="C185" s="18">
        <v>0</v>
      </c>
      <c r="D185" s="18">
        <v>0</v>
      </c>
      <c r="E185" s="18">
        <v>0</v>
      </c>
      <c r="F185" s="18">
        <v>6346939</v>
      </c>
      <c r="G185" s="18">
        <v>1500000</v>
      </c>
      <c r="H185" s="18">
        <v>0</v>
      </c>
      <c r="I185" s="18">
        <v>1038000</v>
      </c>
      <c r="J185" s="18">
        <v>0</v>
      </c>
      <c r="K185" s="18">
        <v>12000000</v>
      </c>
      <c r="L185" s="18">
        <v>0</v>
      </c>
      <c r="M185" s="18">
        <v>0</v>
      </c>
      <c r="N185" s="18">
        <v>0</v>
      </c>
      <c r="O185" s="18">
        <v>0</v>
      </c>
      <c r="P185" s="18">
        <v>461517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1865000</v>
      </c>
      <c r="W185" s="18">
        <v>0</v>
      </c>
      <c r="X185" s="18">
        <v>0</v>
      </c>
      <c r="Y185" s="18">
        <v>1315789</v>
      </c>
      <c r="Z185" s="18">
        <v>0</v>
      </c>
      <c r="AA185" s="18">
        <v>0</v>
      </c>
      <c r="AB185" s="18">
        <v>891000</v>
      </c>
      <c r="AC185" s="18">
        <v>0</v>
      </c>
      <c r="AD185" s="18">
        <v>0</v>
      </c>
      <c r="AE185" s="18">
        <v>0</v>
      </c>
    </row>
    <row r="186" spans="1:31" ht="12.75" hidden="1">
      <c r="A186" s="57" t="s">
        <v>270</v>
      </c>
      <c r="B186" s="18">
        <v>28891498937</v>
      </c>
      <c r="C186" s="18">
        <v>421373100</v>
      </c>
      <c r="D186" s="18">
        <v>464975000</v>
      </c>
      <c r="E186" s="18">
        <v>290333256</v>
      </c>
      <c r="F186" s="18">
        <v>2350581756</v>
      </c>
      <c r="G186" s="18">
        <v>1786287532</v>
      </c>
      <c r="H186" s="18">
        <v>349114892</v>
      </c>
      <c r="I186" s="18">
        <v>660933000</v>
      </c>
      <c r="J186" s="18">
        <v>3897313664</v>
      </c>
      <c r="K186" s="18">
        <v>4965181871</v>
      </c>
      <c r="L186" s="18">
        <v>1665845388</v>
      </c>
      <c r="M186" s="18">
        <v>567660078</v>
      </c>
      <c r="N186" s="18">
        <v>381484129</v>
      </c>
      <c r="O186" s="18">
        <v>692230592</v>
      </c>
      <c r="P186" s="18">
        <v>2736313740</v>
      </c>
      <c r="Q186" s="18">
        <v>291859719</v>
      </c>
      <c r="R186" s="18">
        <v>198758101</v>
      </c>
      <c r="S186" s="18">
        <v>-30851864</v>
      </c>
      <c r="T186" s="18">
        <v>209522337</v>
      </c>
      <c r="U186" s="18">
        <v>646902853</v>
      </c>
      <c r="V186" s="18">
        <v>2154237750</v>
      </c>
      <c r="W186" s="18">
        <v>2691359799</v>
      </c>
      <c r="X186" s="18">
        <v>452502884</v>
      </c>
      <c r="Y186" s="18">
        <v>676260267</v>
      </c>
      <c r="Z186" s="18">
        <v>885497010</v>
      </c>
      <c r="AA186" s="18">
        <v>451179000</v>
      </c>
      <c r="AB186" s="18">
        <v>0</v>
      </c>
      <c r="AC186" s="18">
        <v>111731000</v>
      </c>
      <c r="AD186" s="18">
        <v>381178951</v>
      </c>
      <c r="AE186" s="18">
        <v>-5191284</v>
      </c>
    </row>
    <row r="187" spans="1:31" ht="12.75" hidden="1">
      <c r="A187" s="57" t="s">
        <v>271</v>
      </c>
      <c r="B187" s="18">
        <v>9183355709</v>
      </c>
      <c r="C187" s="18">
        <v>43323786</v>
      </c>
      <c r="D187" s="18">
        <v>62391000</v>
      </c>
      <c r="E187" s="18">
        <v>105742294</v>
      </c>
      <c r="F187" s="18">
        <v>509272621</v>
      </c>
      <c r="G187" s="18">
        <v>246002157</v>
      </c>
      <c r="H187" s="18">
        <v>178022204</v>
      </c>
      <c r="I187" s="18">
        <v>100775000</v>
      </c>
      <c r="J187" s="18">
        <v>541329359</v>
      </c>
      <c r="K187" s="18">
        <v>644464061</v>
      </c>
      <c r="L187" s="18">
        <v>213361297</v>
      </c>
      <c r="M187" s="18">
        <v>135089010</v>
      </c>
      <c r="N187" s="18">
        <v>405095661</v>
      </c>
      <c r="O187" s="18">
        <v>60851936</v>
      </c>
      <c r="P187" s="18">
        <v>207929391</v>
      </c>
      <c r="Q187" s="18">
        <v>24722172</v>
      </c>
      <c r="R187" s="18">
        <v>32406274</v>
      </c>
      <c r="S187" s="18">
        <v>8286908</v>
      </c>
      <c r="T187" s="18">
        <v>25674315</v>
      </c>
      <c r="U187" s="18">
        <v>115956295</v>
      </c>
      <c r="V187" s="18">
        <v>352308098</v>
      </c>
      <c r="W187" s="18">
        <v>727660544</v>
      </c>
      <c r="X187" s="18">
        <v>51299788</v>
      </c>
      <c r="Y187" s="18">
        <v>137086033</v>
      </c>
      <c r="Z187" s="18">
        <v>120512772</v>
      </c>
      <c r="AA187" s="18">
        <v>113385000</v>
      </c>
      <c r="AB187" s="18">
        <v>0</v>
      </c>
      <c r="AC187" s="18">
        <v>5188000</v>
      </c>
      <c r="AD187" s="18">
        <v>44659619</v>
      </c>
      <c r="AE187" s="18">
        <v>12502026</v>
      </c>
    </row>
    <row r="188" spans="1:31" ht="12.75" hidden="1">
      <c r="A188" s="57" t="s">
        <v>272</v>
      </c>
      <c r="B188" s="18">
        <v>8829526810</v>
      </c>
      <c r="C188" s="18">
        <v>42816814</v>
      </c>
      <c r="D188" s="18">
        <v>52715000</v>
      </c>
      <c r="E188" s="18">
        <v>45407695</v>
      </c>
      <c r="F188" s="18">
        <v>139865587</v>
      </c>
      <c r="G188" s="18">
        <v>99740097</v>
      </c>
      <c r="H188" s="18">
        <v>35635056</v>
      </c>
      <c r="I188" s="18">
        <v>61847000</v>
      </c>
      <c r="J188" s="18">
        <v>392538231</v>
      </c>
      <c r="K188" s="18">
        <v>165426145</v>
      </c>
      <c r="L188" s="18">
        <v>112724244</v>
      </c>
      <c r="M188" s="18">
        <v>71868679</v>
      </c>
      <c r="N188" s="18">
        <v>31500000</v>
      </c>
      <c r="O188" s="18">
        <v>66438273</v>
      </c>
      <c r="P188" s="18">
        <v>174459111</v>
      </c>
      <c r="Q188" s="18">
        <v>22453839</v>
      </c>
      <c r="R188" s="18">
        <v>30511615</v>
      </c>
      <c r="S188" s="18">
        <v>11870479</v>
      </c>
      <c r="T188" s="18">
        <v>41291880</v>
      </c>
      <c r="U188" s="18">
        <v>49668167</v>
      </c>
      <c r="V188" s="18">
        <v>151342268</v>
      </c>
      <c r="W188" s="18">
        <v>232843789</v>
      </c>
      <c r="X188" s="18">
        <v>34601005</v>
      </c>
      <c r="Y188" s="18">
        <v>102354192</v>
      </c>
      <c r="Z188" s="18">
        <v>105626825</v>
      </c>
      <c r="AA188" s="18">
        <v>59073000</v>
      </c>
      <c r="AB188" s="18">
        <v>0</v>
      </c>
      <c r="AC188" s="18">
        <v>3516000</v>
      </c>
      <c r="AD188" s="18">
        <v>37341580</v>
      </c>
      <c r="AE188" s="18">
        <v>13183160</v>
      </c>
    </row>
    <row r="189" spans="1:31" ht="12.75" hidden="1">
      <c r="A189" s="57" t="s">
        <v>273</v>
      </c>
      <c r="B189" s="18">
        <v>3607195000</v>
      </c>
      <c r="C189" s="18">
        <v>10325822</v>
      </c>
      <c r="D189" s="18">
        <v>14493000</v>
      </c>
      <c r="E189" s="18">
        <v>42627412</v>
      </c>
      <c r="F189" s="18">
        <v>384000000</v>
      </c>
      <c r="G189" s="18">
        <v>182619479</v>
      </c>
      <c r="H189" s="18">
        <v>167597979</v>
      </c>
      <c r="I189" s="18">
        <v>38758000</v>
      </c>
      <c r="J189" s="18">
        <v>168752029</v>
      </c>
      <c r="K189" s="18">
        <v>405232239</v>
      </c>
      <c r="L189" s="18">
        <v>84124000</v>
      </c>
      <c r="M189" s="18">
        <v>68945715</v>
      </c>
      <c r="N189" s="18">
        <v>398000000</v>
      </c>
      <c r="O189" s="18">
        <v>22414029</v>
      </c>
      <c r="P189" s="18">
        <v>97546579</v>
      </c>
      <c r="Q189" s="18">
        <v>2182306</v>
      </c>
      <c r="R189" s="18">
        <v>1376166</v>
      </c>
      <c r="S189" s="18">
        <v>5405729</v>
      </c>
      <c r="T189" s="18">
        <v>1429924</v>
      </c>
      <c r="U189" s="18">
        <v>66616000</v>
      </c>
      <c r="V189" s="18">
        <v>235731881</v>
      </c>
      <c r="W189" s="18">
        <v>424644020</v>
      </c>
      <c r="X189" s="18">
        <v>5000000</v>
      </c>
      <c r="Y189" s="18">
        <v>62923667</v>
      </c>
      <c r="Z189" s="18">
        <v>22338183</v>
      </c>
      <c r="AA189" s="18">
        <v>95686000</v>
      </c>
      <c r="AB189" s="18">
        <v>0</v>
      </c>
      <c r="AC189" s="18">
        <v>2753000</v>
      </c>
      <c r="AD189" s="18">
        <v>3954382</v>
      </c>
      <c r="AE189" s="18">
        <v>10055794</v>
      </c>
    </row>
    <row r="190" spans="1:31" ht="12.75" hidden="1">
      <c r="A190" s="57" t="s">
        <v>274</v>
      </c>
      <c r="B190" s="18">
        <v>5265138844</v>
      </c>
      <c r="C190" s="18">
        <v>32465333</v>
      </c>
      <c r="D190" s="18">
        <v>45116000</v>
      </c>
      <c r="E190" s="18">
        <v>62087172</v>
      </c>
      <c r="F190" s="18">
        <v>113427621</v>
      </c>
      <c r="G190" s="18">
        <v>57078538</v>
      </c>
      <c r="H190" s="18">
        <v>8757807</v>
      </c>
      <c r="I190" s="18">
        <v>56265000</v>
      </c>
      <c r="J190" s="18">
        <v>347577330</v>
      </c>
      <c r="K190" s="18">
        <v>232394022</v>
      </c>
      <c r="L190" s="18">
        <v>101737297</v>
      </c>
      <c r="M190" s="18">
        <v>41143295</v>
      </c>
      <c r="N190" s="18">
        <v>6095661</v>
      </c>
      <c r="O190" s="18">
        <v>36237907</v>
      </c>
      <c r="P190" s="18">
        <v>95899523</v>
      </c>
      <c r="Q190" s="18">
        <v>21769483</v>
      </c>
      <c r="R190" s="18">
        <v>19095726</v>
      </c>
      <c r="S190" s="18">
        <v>1842004</v>
      </c>
      <c r="T190" s="18">
        <v>22775245</v>
      </c>
      <c r="U190" s="18">
        <v>48590295</v>
      </c>
      <c r="V190" s="18">
        <v>81422470</v>
      </c>
      <c r="W190" s="18">
        <v>136604367</v>
      </c>
      <c r="X190" s="18">
        <v>46299788</v>
      </c>
      <c r="Y190" s="18">
        <v>71371712</v>
      </c>
      <c r="Z190" s="18">
        <v>90333658</v>
      </c>
      <c r="AA190" s="18">
        <v>13694000</v>
      </c>
      <c r="AB190" s="18">
        <v>0</v>
      </c>
      <c r="AC190" s="18">
        <v>1510000</v>
      </c>
      <c r="AD190" s="18">
        <v>37067237</v>
      </c>
      <c r="AE190" s="18">
        <v>1446248</v>
      </c>
    </row>
    <row r="191" spans="1:31" ht="12.75" hidden="1">
      <c r="A191" s="57" t="s">
        <v>275</v>
      </c>
      <c r="B191" s="18">
        <v>2000000000</v>
      </c>
      <c r="C191" s="18">
        <v>0</v>
      </c>
      <c r="D191" s="18">
        <v>11580000</v>
      </c>
      <c r="E191" s="18">
        <v>6129996</v>
      </c>
      <c r="F191" s="18">
        <v>47060000</v>
      </c>
      <c r="G191" s="18">
        <v>8500000</v>
      </c>
      <c r="H191" s="18">
        <v>0</v>
      </c>
      <c r="I191" s="18">
        <v>8300000</v>
      </c>
      <c r="J191" s="18">
        <v>294530916</v>
      </c>
      <c r="K191" s="18">
        <v>88000000</v>
      </c>
      <c r="L191" s="18">
        <v>60000000</v>
      </c>
      <c r="M191" s="18">
        <v>0</v>
      </c>
      <c r="N191" s="18">
        <v>0</v>
      </c>
      <c r="O191" s="18">
        <v>11550000</v>
      </c>
      <c r="P191" s="18">
        <v>28865486</v>
      </c>
      <c r="Q191" s="18">
        <v>2930000</v>
      </c>
      <c r="R191" s="18">
        <v>0</v>
      </c>
      <c r="S191" s="18">
        <v>0</v>
      </c>
      <c r="T191" s="18">
        <v>0</v>
      </c>
      <c r="U191" s="18">
        <v>53929773</v>
      </c>
      <c r="V191" s="18">
        <v>4854996</v>
      </c>
      <c r="W191" s="18">
        <v>21970000</v>
      </c>
      <c r="X191" s="18">
        <v>0</v>
      </c>
      <c r="Y191" s="18">
        <v>21987138</v>
      </c>
      <c r="Z191" s="18">
        <v>14732000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</row>
    <row r="192" spans="1:31" ht="12.75" hidden="1">
      <c r="A192" s="57" t="s">
        <v>276</v>
      </c>
      <c r="B192" s="18">
        <v>22213058897</v>
      </c>
      <c r="C192" s="18">
        <v>169398437</v>
      </c>
      <c r="D192" s="18">
        <v>142305250</v>
      </c>
      <c r="E192" s="18">
        <v>189496204</v>
      </c>
      <c r="F192" s="18">
        <v>636708391</v>
      </c>
      <c r="G192" s="18">
        <v>353523232</v>
      </c>
      <c r="H192" s="18">
        <v>110707800</v>
      </c>
      <c r="I192" s="18">
        <v>312325397</v>
      </c>
      <c r="J192" s="18">
        <v>1439119355</v>
      </c>
      <c r="K192" s="18">
        <v>917310001</v>
      </c>
      <c r="L192" s="18">
        <v>568519861</v>
      </c>
      <c r="M192" s="18">
        <v>422171349</v>
      </c>
      <c r="N192" s="18">
        <v>164800</v>
      </c>
      <c r="O192" s="18">
        <v>213530449</v>
      </c>
      <c r="P192" s="18">
        <v>731209713</v>
      </c>
      <c r="Q192" s="18">
        <v>168980357</v>
      </c>
      <c r="R192" s="18">
        <v>118701843</v>
      </c>
      <c r="S192" s="18">
        <v>679970</v>
      </c>
      <c r="T192" s="18">
        <v>57551000</v>
      </c>
      <c r="U192" s="18">
        <v>253211270</v>
      </c>
      <c r="V192" s="18">
        <v>610911950</v>
      </c>
      <c r="W192" s="18">
        <v>899208346</v>
      </c>
      <c r="X192" s="18">
        <v>346621452</v>
      </c>
      <c r="Y192" s="18">
        <v>360949784</v>
      </c>
      <c r="Z192" s="18">
        <v>451084468</v>
      </c>
      <c r="AA192" s="18">
        <v>0</v>
      </c>
      <c r="AB192" s="18">
        <v>17651969</v>
      </c>
      <c r="AC192" s="18">
        <v>19914000</v>
      </c>
      <c r="AD192" s="18">
        <v>126795569</v>
      </c>
      <c r="AE192" s="18">
        <v>0</v>
      </c>
    </row>
    <row r="193" spans="1:31" ht="12.75" hidden="1">
      <c r="A193" s="57" t="s">
        <v>277</v>
      </c>
      <c r="B193" s="18">
        <v>442108655</v>
      </c>
      <c r="C193" s="18">
        <v>3067700</v>
      </c>
      <c r="D193" s="18">
        <v>1008250</v>
      </c>
      <c r="E193" s="18">
        <v>2250000</v>
      </c>
      <c r="F193" s="18">
        <v>26547241</v>
      </c>
      <c r="G193" s="18">
        <v>9607286</v>
      </c>
      <c r="H193" s="18">
        <v>8276750</v>
      </c>
      <c r="I193" s="18">
        <v>7879532</v>
      </c>
      <c r="J193" s="18">
        <v>21915938</v>
      </c>
      <c r="K193" s="18">
        <v>31943651</v>
      </c>
      <c r="L193" s="18">
        <v>11673066</v>
      </c>
      <c r="M193" s="18">
        <v>6481879</v>
      </c>
      <c r="N193" s="18">
        <v>34960000</v>
      </c>
      <c r="O193" s="18">
        <v>8337600</v>
      </c>
      <c r="P193" s="18">
        <v>8784158</v>
      </c>
      <c r="Q193" s="18">
        <v>2740400</v>
      </c>
      <c r="R193" s="18">
        <v>3080498</v>
      </c>
      <c r="S193" s="18">
        <v>1004099</v>
      </c>
      <c r="T193" s="18">
        <v>2235320</v>
      </c>
      <c r="U193" s="18">
        <v>3751105</v>
      </c>
      <c r="V193" s="18">
        <v>20120116</v>
      </c>
      <c r="W193" s="18">
        <v>25515433</v>
      </c>
      <c r="X193" s="18">
        <v>9364584</v>
      </c>
      <c r="Y193" s="18">
        <v>7062276</v>
      </c>
      <c r="Z193" s="18">
        <v>6564903</v>
      </c>
      <c r="AA193" s="18">
        <v>5906250</v>
      </c>
      <c r="AB193" s="18">
        <v>659800</v>
      </c>
      <c r="AC193" s="18">
        <v>500000</v>
      </c>
      <c r="AD193" s="18">
        <v>3375000</v>
      </c>
      <c r="AE193" s="18">
        <v>200004</v>
      </c>
    </row>
  </sheetData>
  <sheetProtection password="F954" sheet="1" objects="1" scenarios="1"/>
  <mergeCells count="1">
    <mergeCell ref="A1:AE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2015-11-05T14:50:56Z</cp:lastPrinted>
  <dcterms:created xsi:type="dcterms:W3CDTF">2015-10-15T14:49:43Z</dcterms:created>
  <dcterms:modified xsi:type="dcterms:W3CDTF">2015-11-05T15:03:01Z</dcterms:modified>
  <cp:category/>
  <cp:version/>
  <cp:contentType/>
  <cp:contentStatus/>
</cp:coreProperties>
</file>