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3605" activeTab="0"/>
  </bookViews>
  <sheets>
    <sheet name="KZ" sheetId="1" r:id="rId1"/>
  </sheets>
  <externalReferences>
    <externalReference r:id="rId4"/>
  </externalReferences>
  <definedNames>
    <definedName name="_xlnm.Print_Titles" localSheetId="0">'KZ'!$A:$A,'KZ'!$1:$4</definedName>
  </definedNames>
  <calcPr fullCalcOnLoad="1"/>
</workbook>
</file>

<file path=xl/sharedStrings.xml><?xml version="1.0" encoding="utf-8"?>
<sst xmlns="http://schemas.openxmlformats.org/spreadsheetml/2006/main" count="374" uniqueCount="299">
  <si>
    <t xml:space="preserve">Summarised Outcome: Municipal Budget and Benchmarking Engagement - 2015/16 Budget vs Original Budget 2014/15 </t>
  </si>
  <si>
    <t>ETH</t>
  </si>
  <si>
    <t>KZN211</t>
  </si>
  <si>
    <t>KZN212</t>
  </si>
  <si>
    <t>KZN213</t>
  </si>
  <si>
    <t>KZN214</t>
  </si>
  <si>
    <t>KZN215</t>
  </si>
  <si>
    <t>KZN216</t>
  </si>
  <si>
    <t>DC21</t>
  </si>
  <si>
    <t>KZN221</t>
  </si>
  <si>
    <t>KZN222</t>
  </si>
  <si>
    <t>KZN223</t>
  </si>
  <si>
    <t>KZN224</t>
  </si>
  <si>
    <t>KZN225</t>
  </si>
  <si>
    <t>KZN226</t>
  </si>
  <si>
    <t>KZN227</t>
  </si>
  <si>
    <t>DC22</t>
  </si>
  <si>
    <t>KZN232</t>
  </si>
  <si>
    <t>KZN233</t>
  </si>
  <si>
    <t>KZN234</t>
  </si>
  <si>
    <t>KZN235</t>
  </si>
  <si>
    <t>KZN236</t>
  </si>
  <si>
    <t>DC23</t>
  </si>
  <si>
    <t>KZN241</t>
  </si>
  <si>
    <t>KZN242</t>
  </si>
  <si>
    <t>KZN244</t>
  </si>
  <si>
    <t>KZN245</t>
  </si>
  <si>
    <t>DC24</t>
  </si>
  <si>
    <t>KZN252</t>
  </si>
  <si>
    <t>KZN253</t>
  </si>
  <si>
    <t>KZN254</t>
  </si>
  <si>
    <t>DC25</t>
  </si>
  <si>
    <t>KZN261</t>
  </si>
  <si>
    <t>KZN262</t>
  </si>
  <si>
    <t>KZN263</t>
  </si>
  <si>
    <t>KZN265</t>
  </si>
  <si>
    <t>KZN266</t>
  </si>
  <si>
    <t>DC26</t>
  </si>
  <si>
    <t>KZN271</t>
  </si>
  <si>
    <t>KZN272</t>
  </si>
  <si>
    <t>KZN273</t>
  </si>
  <si>
    <t>KZN274</t>
  </si>
  <si>
    <t>KZN275</t>
  </si>
  <si>
    <t>DC27</t>
  </si>
  <si>
    <t>KZN281</t>
  </si>
  <si>
    <t>KZN282</t>
  </si>
  <si>
    <t>KZN283</t>
  </si>
  <si>
    <t>KZN284</t>
  </si>
  <si>
    <t>KZN285</t>
  </si>
  <si>
    <t>KZN286</t>
  </si>
  <si>
    <t>DC28</t>
  </si>
  <si>
    <t>KZN291</t>
  </si>
  <si>
    <t>KZN292</t>
  </si>
  <si>
    <t>KZN293</t>
  </si>
  <si>
    <t>KZN294</t>
  </si>
  <si>
    <t>DC29</t>
  </si>
  <si>
    <t>KZN431</t>
  </si>
  <si>
    <t>KZN432</t>
  </si>
  <si>
    <t>KZN433</t>
  </si>
  <si>
    <t>KZN434</t>
  </si>
  <si>
    <t>KZN435</t>
  </si>
  <si>
    <t>DC43</t>
  </si>
  <si>
    <t>eThekwini</t>
  </si>
  <si>
    <t>Vulamehlo</t>
  </si>
  <si>
    <t>Umdoni</t>
  </si>
  <si>
    <t>Umzumbe</t>
  </si>
  <si>
    <t>uMuziwabantu</t>
  </si>
  <si>
    <t>Ezinqoleni</t>
  </si>
  <si>
    <t>Hibiscus</t>
  </si>
  <si>
    <t>Ugu</t>
  </si>
  <si>
    <t>uMshwathi</t>
  </si>
  <si>
    <t>uMngeni</t>
  </si>
  <si>
    <t>Mpofana</t>
  </si>
  <si>
    <t>Impendle</t>
  </si>
  <si>
    <t>Msunduzi</t>
  </si>
  <si>
    <t>Mkhambathini</t>
  </si>
  <si>
    <t>Richmond</t>
  </si>
  <si>
    <t>uMgungundlovu</t>
  </si>
  <si>
    <t>Emnambithi/Ladysmith</t>
  </si>
  <si>
    <t>Indaka</t>
  </si>
  <si>
    <t>Umtshezi</t>
  </si>
  <si>
    <t>Okhahlamba</t>
  </si>
  <si>
    <t>Imbabazane</t>
  </si>
  <si>
    <t>Uthukela</t>
  </si>
  <si>
    <t>Endumeni</t>
  </si>
  <si>
    <t>Nquthu</t>
  </si>
  <si>
    <t>Msinga</t>
  </si>
  <si>
    <t>Umvoti</t>
  </si>
  <si>
    <t>Umzinyathi</t>
  </si>
  <si>
    <t>Newcastle</t>
  </si>
  <si>
    <t>eMadlangeni</t>
  </si>
  <si>
    <t>Dannhauser</t>
  </si>
  <si>
    <t>Amajuba</t>
  </si>
  <si>
    <t>eDumbe</t>
  </si>
  <si>
    <t>uPhongolo</t>
  </si>
  <si>
    <t>Abaqulusi</t>
  </si>
  <si>
    <t>Nongoma</t>
  </si>
  <si>
    <t>Ulundi</t>
  </si>
  <si>
    <t>Zululand</t>
  </si>
  <si>
    <t>Umhlabuyalingana</t>
  </si>
  <si>
    <t>Jozini</t>
  </si>
  <si>
    <t>The Big</t>
  </si>
  <si>
    <t>Hlabisa</t>
  </si>
  <si>
    <t>Mtubatuba</t>
  </si>
  <si>
    <t>Umkhanyakude</t>
  </si>
  <si>
    <t>Mfolozi</t>
  </si>
  <si>
    <t>uMhlathuze</t>
  </si>
  <si>
    <t>Ntambanana</t>
  </si>
  <si>
    <t>uMlalazi</t>
  </si>
  <si>
    <t>Mthonjaneni</t>
  </si>
  <si>
    <t>Nkandla</t>
  </si>
  <si>
    <t>uThungulu</t>
  </si>
  <si>
    <t>Mandeni</t>
  </si>
  <si>
    <t>KwaDukuza</t>
  </si>
  <si>
    <t>Ndwedwe</t>
  </si>
  <si>
    <t>Maphumulo</t>
  </si>
  <si>
    <t>iLembe</t>
  </si>
  <si>
    <t>Ingwe</t>
  </si>
  <si>
    <t>Kwa</t>
  </si>
  <si>
    <t>Greater</t>
  </si>
  <si>
    <t>Ubuhlebezwe</t>
  </si>
  <si>
    <t>Umzimkhulu</t>
  </si>
  <si>
    <t>Harry</t>
  </si>
  <si>
    <t>R thousands</t>
  </si>
  <si>
    <t>(H)</t>
  </si>
  <si>
    <t>(L)</t>
  </si>
  <si>
    <t>(M)</t>
  </si>
  <si>
    <t>Coast (H)</t>
  </si>
  <si>
    <t>5 False Bay (L)</t>
  </si>
  <si>
    <t>Sani (L)</t>
  </si>
  <si>
    <t>Kokstad (L)</t>
  </si>
  <si>
    <t>Gwala (L)</t>
  </si>
  <si>
    <t>Total Operating Revenue</t>
  </si>
  <si>
    <t>Total Operating Expenditure</t>
  </si>
  <si>
    <t>Operating Performance Surplus / (Deficit)</t>
  </si>
  <si>
    <t>Cash and Cash Equivalents at the Year End</t>
  </si>
  <si>
    <t>Net Increase / (Decrease) in Cash held for the Year</t>
  </si>
  <si>
    <t>Cash Backing / Surplus (Deficit) Reconciliation</t>
  </si>
  <si>
    <t>Cash Coverage Ratio</t>
  </si>
  <si>
    <t>STATEMENT OF OPERATING PERFORMANCE</t>
  </si>
  <si>
    <t>Revenue</t>
  </si>
  <si>
    <t>% Increase in Total Operating Revenue</t>
  </si>
  <si>
    <t>% Increase in Property Rates Revenue</t>
  </si>
  <si>
    <t>% Increase in Electricity Revenue</t>
  </si>
  <si>
    <t>% Increase in Water Revenue</t>
  </si>
  <si>
    <t>% Increase in Property Rates &amp; Service Charges</t>
  </si>
  <si>
    <t>% Increase in Operating Grant Revenue</t>
  </si>
  <si>
    <t>% Increase in Capital Grant Revenue</t>
  </si>
  <si>
    <t>Collection Rate Including Other Revenue</t>
  </si>
  <si>
    <t>Annual Debtors Collection Rate (Payment Level %)</t>
  </si>
  <si>
    <t>Current Debtors Collection Rate</t>
  </si>
  <si>
    <t>Outstanding Debtors to Revenue</t>
  </si>
  <si>
    <t>O/S Service Debtors to Revenue</t>
  </si>
  <si>
    <t>Expenditure</t>
  </si>
  <si>
    <t>% Increase in Total Operating Expenditure</t>
  </si>
  <si>
    <t>% Increase in Employee Costs</t>
  </si>
  <si>
    <t>% Overtime measured against Employee Related Costs</t>
  </si>
  <si>
    <t>% Increase in Electricity Bulk Purchases</t>
  </si>
  <si>
    <t>% Increase in Water Bulk Purchases</t>
  </si>
  <si>
    <t>Remuneration % of Oper Exp (excl debt impairm and deprec)</t>
  </si>
  <si>
    <t>Contracted Services % of Oper Exp (excl debt impairm and deprec)</t>
  </si>
  <si>
    <t>Debt Impairment % of Billable Revenue</t>
  </si>
  <si>
    <t>% Electricity Distribution Losses</t>
  </si>
  <si>
    <t>% Water Distribution Losses</t>
  </si>
  <si>
    <t>Employee costs/Total Revenue</t>
  </si>
  <si>
    <t>INFRASTRUCTURE DEVELOPMENT &amp; ASSET MANAGEMENT</t>
  </si>
  <si>
    <t>Capital Funding</t>
  </si>
  <si>
    <t>Total Capital Budget</t>
  </si>
  <si>
    <t>Internally Funded and Other</t>
  </si>
  <si>
    <t>Grant Funding and Other</t>
  </si>
  <si>
    <t>Internally Generated Funds % of Non Grant Funding</t>
  </si>
  <si>
    <t>Borrowing % of Non Grant Funding</t>
  </si>
  <si>
    <t>Grant Funding % of Total Funding</t>
  </si>
  <si>
    <t>Borrowing</t>
  </si>
  <si>
    <t>Total Borrowing Liability</t>
  </si>
  <si>
    <t>Borrowing for the Financial Year</t>
  </si>
  <si>
    <t>Cost of Borrowing for the Financial Year</t>
  </si>
  <si>
    <t>Total Cost of Debt as a % of Total Borrowing Liability</t>
  </si>
  <si>
    <t>Financing Cost % of Asset Base</t>
  </si>
  <si>
    <t>Capital Charges % of Operating Expenditure</t>
  </si>
  <si>
    <t>Borrowing % of Total Assets</t>
  </si>
  <si>
    <t>Capital Charges to Own Revenue</t>
  </si>
  <si>
    <t>Borrowed Funding of own Capital Expenditure</t>
  </si>
  <si>
    <t>Gearing</t>
  </si>
  <si>
    <t>Current Ratio</t>
  </si>
  <si>
    <t>Liquidity Ratio</t>
  </si>
  <si>
    <t>Finance charges and Depreciation/Total Revenue</t>
  </si>
  <si>
    <t>Debt coverage</t>
  </si>
  <si>
    <t>Capital Programme</t>
  </si>
  <si>
    <t>Capital Appropriations</t>
  </si>
  <si>
    <t>Trading Services</t>
  </si>
  <si>
    <t>Total Appropriation - Electricity Infrastructure</t>
  </si>
  <si>
    <t>Total Appropriation - Water Infrastructure</t>
  </si>
  <si>
    <t>Total Appropriation - Waste Water Management</t>
  </si>
  <si>
    <t>Total Appropriation - Waste Management</t>
  </si>
  <si>
    <t>Economic and Environmental</t>
  </si>
  <si>
    <t>Total Appropriation - Planning and Development</t>
  </si>
  <si>
    <t>Total Appropriation - Road Transport</t>
  </si>
  <si>
    <t>Total Appropriation - Environmental Protection</t>
  </si>
  <si>
    <t>Governance and Administration</t>
  </si>
  <si>
    <t>Community and Public Safety</t>
  </si>
  <si>
    <t>Other</t>
  </si>
  <si>
    <t>% Capital Appropriations measured against Total Capital</t>
  </si>
  <si>
    <t>% of Capital Budget - Electricity Infrastructure</t>
  </si>
  <si>
    <t>% of Capital Budget - Water Infrastructure</t>
  </si>
  <si>
    <t>% of Capital Budget - Waste Water Management</t>
  </si>
  <si>
    <t>% of Capital Budget - Waste Management</t>
  </si>
  <si>
    <t>% of Capital Budget - Planning and Development</t>
  </si>
  <si>
    <t>% of Capital Budget - Road Transport</t>
  </si>
  <si>
    <t>% of Capital Budget - Environmental Protection</t>
  </si>
  <si>
    <t>Asset Management</t>
  </si>
  <si>
    <t>Total Value of PPE</t>
  </si>
  <si>
    <t>Capital Asset Renewal</t>
  </si>
  <si>
    <t>Operational Repairs &amp; Maintenance</t>
  </si>
  <si>
    <t>Asset Renewal % of Depreciation</t>
  </si>
  <si>
    <t>R&amp;M % of PPE</t>
  </si>
  <si>
    <t>Asset Renewal and R&amp;M as a % of PPE</t>
  </si>
  <si>
    <t>Depreciation as % of Asset Base</t>
  </si>
  <si>
    <t>Repairs &amp; Maintenance/Total Revenue</t>
  </si>
  <si>
    <t>AVERAGE HOUSEHOLD BILLS</t>
  </si>
  <si>
    <t>Percentage Increases</t>
  </si>
  <si>
    <t>Property rates</t>
  </si>
  <si>
    <t>Electricity: Basic levy</t>
  </si>
  <si>
    <t>Electricity: Consumption</t>
  </si>
  <si>
    <t>Water: Basic levy</t>
  </si>
  <si>
    <t>Water: Consumption</t>
  </si>
  <si>
    <t>Sanitation</t>
  </si>
  <si>
    <t>Refuse removal</t>
  </si>
  <si>
    <t>Monthly Bill (Rand/cent)</t>
  </si>
  <si>
    <t>Total Monthly Bill (excluding VAT)</t>
  </si>
  <si>
    <t>SOCIAL PACKAGE</t>
  </si>
  <si>
    <t>Total Number of Households</t>
  </si>
  <si>
    <t>Highest level of free service provided</t>
  </si>
  <si>
    <t>Water (kilolitres per household per month)</t>
  </si>
  <si>
    <t>Electricity (kwh per household per month)</t>
  </si>
  <si>
    <t>Number of Households receiving Free Basic Services</t>
  </si>
  <si>
    <t>Water (6 kilolitres per household per month)</t>
  </si>
  <si>
    <t>Sanitation (free minimum level service)</t>
  </si>
  <si>
    <t>Electricity/Other energy (50kwh per household per month)</t>
  </si>
  <si>
    <t>Refuse(removed at least once a week)</t>
  </si>
  <si>
    <t>Cost of Free Basic Services provided</t>
  </si>
  <si>
    <t>Average Cost per Household Per Annum</t>
  </si>
  <si>
    <t>Cost of Free Basic Services Provided to "Registered Indigent"</t>
  </si>
  <si>
    <t>Revenue cost of free services provided (excl property rates and other)</t>
  </si>
  <si>
    <t>Local Government Equitable Share</t>
  </si>
  <si>
    <t>MTREF Funded / Unfunded</t>
  </si>
  <si>
    <t>Cash Receipts and Ratepayers</t>
  </si>
  <si>
    <t>Total Billable Revenue</t>
  </si>
  <si>
    <t>Other Revenue</t>
  </si>
  <si>
    <t>BS 1800 2200 -2700 1400 (A6_6_7_30_16)</t>
  </si>
  <si>
    <t>BS 2600 and 2610 (A6_32)</t>
  </si>
  <si>
    <t>BS 2000 (A6_8)</t>
  </si>
  <si>
    <t>BS 2010 (A6_9)</t>
  </si>
  <si>
    <t>BS 1500 (A6_15)</t>
  </si>
  <si>
    <t>A8 lines 11 tot 17 (excl 14)</t>
  </si>
  <si>
    <t>OSA 3000 TO 3400 AND 3900 TO 4300 (excl 4110)</t>
  </si>
  <si>
    <t>Debt Impairment</t>
  </si>
  <si>
    <t>OSA 4110 3600 4400 4550</t>
  </si>
  <si>
    <t>SA8 line 42</t>
  </si>
  <si>
    <t>Total Operating Revenue 2014/15</t>
  </si>
  <si>
    <t>Property Rates Revenue</t>
  </si>
  <si>
    <t>Property Rates Revenue 2014/15</t>
  </si>
  <si>
    <t>Electricity Revenue</t>
  </si>
  <si>
    <t>Electricity Revenue 2014/15</t>
  </si>
  <si>
    <t>Water Revenue</t>
  </si>
  <si>
    <t>Water Revenue 2014/15</t>
  </si>
  <si>
    <t>Property Rates &amp; Service Charges</t>
  </si>
  <si>
    <t>Property Rates &amp; Service Charges 2014/15</t>
  </si>
  <si>
    <t>Operating Grant Revenue</t>
  </si>
  <si>
    <t>Operating Grant Revenue 2014/15</t>
  </si>
  <si>
    <t>Capital Grant Revenue</t>
  </si>
  <si>
    <t>Capital Grant Revenue 2014/15</t>
  </si>
  <si>
    <t>Total Operating Expenditure 2014/15</t>
  </si>
  <si>
    <t>Employee Costs</t>
  </si>
  <si>
    <t>Employee Costs 2014/15</t>
  </si>
  <si>
    <t>Overtime Costs</t>
  </si>
  <si>
    <t>Electricity Bulk Purchases</t>
  </si>
  <si>
    <t>Electricity Bulk Purchases 2014/15</t>
  </si>
  <si>
    <t>Water Bulk Purchases</t>
  </si>
  <si>
    <t>Water Bulk Purchases 2014/15</t>
  </si>
  <si>
    <t>Remuneration</t>
  </si>
  <si>
    <t>Depreciation</t>
  </si>
  <si>
    <t>Contracted Services</t>
  </si>
  <si>
    <t>Cost of Electricity Distribution Losses</t>
  </si>
  <si>
    <t>Cost of Water Distribution Losses</t>
  </si>
  <si>
    <t>Repayment Borrowing</t>
  </si>
  <si>
    <t>Finance Charges</t>
  </si>
  <si>
    <t>Consumer Debt</t>
  </si>
  <si>
    <t>Collectable Revenue</t>
  </si>
  <si>
    <t>Decrease in non-current debtors/receivables</t>
  </si>
  <si>
    <t>Public Contributions</t>
  </si>
  <si>
    <t>Community - Wealth</t>
  </si>
  <si>
    <t>Current Assets</t>
  </si>
  <si>
    <t>Current Liabilities</t>
  </si>
  <si>
    <t>Assets: Cash and call investment deposits</t>
  </si>
  <si>
    <t>Service Debtors</t>
  </si>
  <si>
    <t>Borrowing Funding</t>
  </si>
  <si>
    <t>Property rates and Service Charges</t>
  </si>
  <si>
    <t>Interest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</si>
</sst>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,_);_(* \(#,##0,\);_(* &quot;- &quot;?_);_(@_)"/>
    <numFmt numFmtId="165" formatCode="#,###.0_);\(#,###.0\);.0_)"/>
    <numFmt numFmtId="166" formatCode="#,###.0\%_);\(#,###.0\%\);.0\%_)"/>
    <numFmt numFmtId="167" formatCode="#,###.00_);\(#,###.00\);.00_)"/>
    <numFmt numFmtId="168" formatCode="##,##0_);\(##,##0\);0_)"/>
    <numFmt numFmtId="169" formatCode="_(* #,##0,_);_(* \(#,##0,\);_(* &quot;&quot;\-\ &quot;&quot;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thin">
        <color theme="5" tint="-0.24993999302387238"/>
      </top>
      <bottom>
        <color indexed="63"/>
      </bottom>
    </border>
    <border>
      <left style="hair"/>
      <right style="hair"/>
      <top style="thin">
        <color theme="5" tint="-0.2499399930238723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>
        <color theme="5" tint="-0.24993999302387238"/>
      </bottom>
    </border>
    <border>
      <left style="hair"/>
      <right style="hair"/>
      <top style="hair"/>
      <bottom style="thin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1" fillId="0" borderId="0" xfId="0" applyFont="1" applyAlignment="1">
      <alignment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/>
    </xf>
    <xf numFmtId="0" fontId="42" fillId="0" borderId="11" xfId="0" applyFont="1" applyBorder="1" applyAlignment="1">
      <alignment wrapText="1"/>
    </xf>
    <xf numFmtId="0" fontId="19" fillId="0" borderId="0" xfId="0" applyFont="1" applyAlignment="1">
      <alignment/>
    </xf>
    <xf numFmtId="0" fontId="19" fillId="0" borderId="12" xfId="0" applyFont="1" applyBorder="1" applyAlignment="1">
      <alignment/>
    </xf>
    <xf numFmtId="0" fontId="42" fillId="0" borderId="13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2" fillId="0" borderId="14" xfId="0" applyFont="1" applyBorder="1" applyAlignment="1">
      <alignment wrapText="1"/>
    </xf>
    <xf numFmtId="164" fontId="42" fillId="0" borderId="15" xfId="0" applyNumberFormat="1" applyFont="1" applyBorder="1" applyAlignment="1">
      <alignment horizontal="right" wrapText="1"/>
    </xf>
    <xf numFmtId="164" fontId="42" fillId="0" borderId="13" xfId="0" applyNumberFormat="1" applyFont="1" applyBorder="1" applyAlignment="1">
      <alignment horizontal="right" wrapText="1"/>
    </xf>
    <xf numFmtId="165" fontId="21" fillId="0" borderId="13" xfId="0" applyNumberFormat="1" applyFont="1" applyBorder="1" applyAlignment="1">
      <alignment horizontal="right" wrapText="1"/>
    </xf>
    <xf numFmtId="0" fontId="19" fillId="0" borderId="15" xfId="0" applyFont="1" applyBorder="1" applyAlignment="1">
      <alignment/>
    </xf>
    <xf numFmtId="0" fontId="19" fillId="0" borderId="13" xfId="0" applyFont="1" applyBorder="1" applyAlignment="1">
      <alignment/>
    </xf>
    <xf numFmtId="0" fontId="43" fillId="0" borderId="14" xfId="0" applyFont="1" applyBorder="1" applyAlignment="1">
      <alignment wrapText="1"/>
    </xf>
    <xf numFmtId="166" fontId="23" fillId="0" borderId="15" xfId="0" applyNumberFormat="1" applyFont="1" applyBorder="1" applyAlignment="1">
      <alignment horizontal="right" wrapText="1"/>
    </xf>
    <xf numFmtId="0" fontId="43" fillId="0" borderId="12" xfId="0" applyFont="1" applyBorder="1" applyAlignment="1">
      <alignment wrapText="1"/>
    </xf>
    <xf numFmtId="166" fontId="23" fillId="0" borderId="13" xfId="0" applyNumberFormat="1" applyFont="1" applyBorder="1" applyAlignment="1">
      <alignment horizontal="right" wrapText="1"/>
    </xf>
    <xf numFmtId="0" fontId="43" fillId="0" borderId="16" xfId="0" applyFont="1" applyBorder="1" applyAlignment="1">
      <alignment wrapText="1"/>
    </xf>
    <xf numFmtId="166" fontId="23" fillId="0" borderId="17" xfId="0" applyNumberFormat="1" applyFont="1" applyBorder="1" applyAlignment="1">
      <alignment horizontal="right" wrapText="1"/>
    </xf>
    <xf numFmtId="164" fontId="19" fillId="0" borderId="13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164" fontId="43" fillId="0" borderId="15" xfId="0" applyNumberFormat="1" applyFont="1" applyBorder="1" applyAlignment="1">
      <alignment horizontal="right" wrapText="1"/>
    </xf>
    <xf numFmtId="164" fontId="43" fillId="0" borderId="13" xfId="0" applyNumberFormat="1" applyFont="1" applyBorder="1" applyAlignment="1">
      <alignment horizontal="right" wrapText="1"/>
    </xf>
    <xf numFmtId="165" fontId="23" fillId="0" borderId="13" xfId="0" applyNumberFormat="1" applyFont="1" applyBorder="1" applyAlignment="1">
      <alignment horizontal="right" wrapText="1"/>
    </xf>
    <xf numFmtId="0" fontId="42" fillId="0" borderId="16" xfId="0" applyFont="1" applyBorder="1" applyAlignment="1">
      <alignment wrapText="1"/>
    </xf>
    <xf numFmtId="0" fontId="19" fillId="0" borderId="17" xfId="0" applyFont="1" applyBorder="1" applyAlignment="1">
      <alignment/>
    </xf>
    <xf numFmtId="166" fontId="21" fillId="0" borderId="15" xfId="0" applyNumberFormat="1" applyFont="1" applyBorder="1" applyAlignment="1">
      <alignment horizontal="right" wrapText="1"/>
    </xf>
    <xf numFmtId="166" fontId="21" fillId="0" borderId="13" xfId="0" applyNumberFormat="1" applyFont="1" applyBorder="1" applyAlignment="1">
      <alignment horizontal="right" wrapText="1"/>
    </xf>
    <xf numFmtId="166" fontId="43" fillId="0" borderId="15" xfId="0" applyNumberFormat="1" applyFont="1" applyBorder="1" applyAlignment="1">
      <alignment horizontal="right" wrapText="1"/>
    </xf>
    <xf numFmtId="166" fontId="43" fillId="0" borderId="13" xfId="0" applyNumberFormat="1" applyFont="1" applyBorder="1" applyAlignment="1">
      <alignment horizontal="right" wrapText="1"/>
    </xf>
    <xf numFmtId="167" fontId="43" fillId="0" borderId="15" xfId="0" applyNumberFormat="1" applyFont="1" applyBorder="1" applyAlignment="1">
      <alignment horizontal="right" wrapText="1"/>
    </xf>
    <xf numFmtId="167" fontId="43" fillId="0" borderId="13" xfId="0" applyNumberFormat="1" applyFont="1" applyBorder="1" applyAlignment="1">
      <alignment horizontal="right" wrapText="1"/>
    </xf>
    <xf numFmtId="167" fontId="43" fillId="0" borderId="17" xfId="0" applyNumberFormat="1" applyFont="1" applyBorder="1" applyAlignment="1">
      <alignment horizontal="right" wrapText="1"/>
    </xf>
    <xf numFmtId="168" fontId="43" fillId="0" borderId="13" xfId="0" applyNumberFormat="1" applyFont="1" applyBorder="1" applyAlignment="1">
      <alignment horizontal="right" wrapText="1"/>
    </xf>
    <xf numFmtId="168" fontId="43" fillId="0" borderId="15" xfId="0" applyNumberFormat="1" applyFont="1" applyBorder="1" applyAlignment="1">
      <alignment horizontal="right" wrapText="1"/>
    </xf>
    <xf numFmtId="169" fontId="42" fillId="0" borderId="13" xfId="0" applyNumberFormat="1" applyFont="1" applyBorder="1" applyAlignment="1">
      <alignment horizontal="right" wrapText="1"/>
    </xf>
    <xf numFmtId="167" fontId="21" fillId="0" borderId="13" xfId="0" applyNumberFormat="1" applyFont="1" applyBorder="1" applyAlignment="1">
      <alignment horizontal="right" wrapText="1"/>
    </xf>
    <xf numFmtId="167" fontId="23" fillId="0" borderId="15" xfId="0" applyNumberFormat="1" applyFont="1" applyBorder="1" applyAlignment="1">
      <alignment horizontal="right" wrapText="1"/>
    </xf>
    <xf numFmtId="167" fontId="23" fillId="0" borderId="13" xfId="0" applyNumberFormat="1" applyFont="1" applyBorder="1" applyAlignment="1">
      <alignment horizontal="right" wrapText="1"/>
    </xf>
    <xf numFmtId="164" fontId="21" fillId="0" borderId="13" xfId="0" applyNumberFormat="1" applyFont="1" applyBorder="1" applyAlignment="1">
      <alignment horizontal="right" wrapText="1"/>
    </xf>
    <xf numFmtId="169" fontId="42" fillId="0" borderId="15" xfId="0" applyNumberFormat="1" applyFont="1" applyBorder="1" applyAlignment="1">
      <alignment horizontal="right" wrapText="1"/>
    </xf>
    <xf numFmtId="0" fontId="42" fillId="0" borderId="18" xfId="0" applyFont="1" applyBorder="1" applyAlignment="1">
      <alignment wrapText="1"/>
    </xf>
    <xf numFmtId="168" fontId="42" fillId="0" borderId="19" xfId="0" applyNumberFormat="1" applyFont="1" applyBorder="1" applyAlignment="1">
      <alignment horizontal="right" wrapText="1"/>
    </xf>
    <xf numFmtId="0" fontId="43" fillId="0" borderId="20" xfId="0" applyFont="1" applyBorder="1" applyAlignment="1">
      <alignment wrapText="1"/>
    </xf>
    <xf numFmtId="164" fontId="43" fillId="0" borderId="17" xfId="0" applyNumberFormat="1" applyFont="1" applyBorder="1" applyAlignment="1">
      <alignment horizontal="right" wrapText="1"/>
    </xf>
    <xf numFmtId="0" fontId="43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.%20Consolidated%20Benchmark%202015%20MTREF%20-%2013%20Oct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  <sheetName val="FS"/>
      <sheetName val="GT"/>
      <sheetName val="KZ"/>
      <sheetName val="LP"/>
      <sheetName val="MP"/>
      <sheetName val="NC"/>
      <sheetName val="NW"/>
      <sheetName val="W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93"/>
  <sheetViews>
    <sheetView showGridLines="0" tabSelected="1" zoomScalePageLayoutView="0" workbookViewId="0" topLeftCell="A1">
      <selection activeCell="A1" sqref="A1:BJ1"/>
    </sheetView>
  </sheetViews>
  <sheetFormatPr defaultColWidth="9.140625" defaultRowHeight="12.75"/>
  <cols>
    <col min="1" max="1" width="36.57421875" style="5" bestFit="1" customWidth="1"/>
    <col min="2" max="71" width="9.7109375" style="5" customWidth="1"/>
    <col min="72" max="16384" width="9.140625" style="5" customWidth="1"/>
  </cols>
  <sheetData>
    <row r="1" spans="1:62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ht="12.75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4" t="s">
        <v>32</v>
      </c>
      <c r="AH2" s="4" t="s">
        <v>33</v>
      </c>
      <c r="AI2" s="4" t="s">
        <v>34</v>
      </c>
      <c r="AJ2" s="4" t="s">
        <v>35</v>
      </c>
      <c r="AK2" s="4" t="s">
        <v>36</v>
      </c>
      <c r="AL2" s="4" t="s">
        <v>37</v>
      </c>
      <c r="AM2" s="4" t="s">
        <v>38</v>
      </c>
      <c r="AN2" s="4" t="s">
        <v>39</v>
      </c>
      <c r="AO2" s="4" t="s">
        <v>40</v>
      </c>
      <c r="AP2" s="4" t="s">
        <v>41</v>
      </c>
      <c r="AQ2" s="4" t="s">
        <v>42</v>
      </c>
      <c r="AR2" s="4" t="s">
        <v>43</v>
      </c>
      <c r="AS2" s="4" t="s">
        <v>44</v>
      </c>
      <c r="AT2" s="4" t="s">
        <v>45</v>
      </c>
      <c r="AU2" s="4" t="s">
        <v>46</v>
      </c>
      <c r="AV2" s="4" t="s">
        <v>47</v>
      </c>
      <c r="AW2" s="4" t="s">
        <v>48</v>
      </c>
      <c r="AX2" s="4" t="s">
        <v>49</v>
      </c>
      <c r="AY2" s="4" t="s">
        <v>50</v>
      </c>
      <c r="AZ2" s="4" t="s">
        <v>51</v>
      </c>
      <c r="BA2" s="4" t="s">
        <v>52</v>
      </c>
      <c r="BB2" s="4" t="s">
        <v>53</v>
      </c>
      <c r="BC2" s="4" t="s">
        <v>54</v>
      </c>
      <c r="BD2" s="4" t="s">
        <v>55</v>
      </c>
      <c r="BE2" s="4" t="s">
        <v>56</v>
      </c>
      <c r="BF2" s="4" t="s">
        <v>57</v>
      </c>
      <c r="BG2" s="4" t="s">
        <v>58</v>
      </c>
      <c r="BH2" s="4" t="s">
        <v>59</v>
      </c>
      <c r="BI2" s="4" t="s">
        <v>60</v>
      </c>
      <c r="BJ2" s="4" t="s">
        <v>61</v>
      </c>
    </row>
    <row r="3" spans="1:62" ht="25.5">
      <c r="A3" s="6"/>
      <c r="B3" s="7" t="s">
        <v>62</v>
      </c>
      <c r="C3" s="7" t="s">
        <v>63</v>
      </c>
      <c r="D3" s="7" t="s">
        <v>64</v>
      </c>
      <c r="E3" s="7" t="s">
        <v>65</v>
      </c>
      <c r="F3" s="7" t="s">
        <v>66</v>
      </c>
      <c r="G3" s="7" t="s">
        <v>67</v>
      </c>
      <c r="H3" s="7" t="s">
        <v>68</v>
      </c>
      <c r="I3" s="7" t="s">
        <v>69</v>
      </c>
      <c r="J3" s="7" t="s">
        <v>70</v>
      </c>
      <c r="K3" s="7" t="s">
        <v>71</v>
      </c>
      <c r="L3" s="7" t="s">
        <v>72</v>
      </c>
      <c r="M3" s="7" t="s">
        <v>73</v>
      </c>
      <c r="N3" s="7" t="s">
        <v>74</v>
      </c>
      <c r="O3" s="7" t="s">
        <v>75</v>
      </c>
      <c r="P3" s="7" t="s">
        <v>76</v>
      </c>
      <c r="Q3" s="7" t="s">
        <v>77</v>
      </c>
      <c r="R3" s="7" t="s">
        <v>78</v>
      </c>
      <c r="S3" s="7" t="s">
        <v>79</v>
      </c>
      <c r="T3" s="7" t="s">
        <v>80</v>
      </c>
      <c r="U3" s="7" t="s">
        <v>81</v>
      </c>
      <c r="V3" s="7" t="s">
        <v>82</v>
      </c>
      <c r="W3" s="7" t="s">
        <v>83</v>
      </c>
      <c r="X3" s="7" t="s">
        <v>84</v>
      </c>
      <c r="Y3" s="7" t="s">
        <v>85</v>
      </c>
      <c r="Z3" s="7" t="s">
        <v>86</v>
      </c>
      <c r="AA3" s="7" t="s">
        <v>87</v>
      </c>
      <c r="AB3" s="7" t="s">
        <v>88</v>
      </c>
      <c r="AC3" s="7" t="s">
        <v>89</v>
      </c>
      <c r="AD3" s="7" t="s">
        <v>90</v>
      </c>
      <c r="AE3" s="7" t="s">
        <v>91</v>
      </c>
      <c r="AF3" s="7" t="s">
        <v>92</v>
      </c>
      <c r="AG3" s="7" t="s">
        <v>93</v>
      </c>
      <c r="AH3" s="7" t="s">
        <v>94</v>
      </c>
      <c r="AI3" s="7" t="s">
        <v>95</v>
      </c>
      <c r="AJ3" s="7" t="s">
        <v>96</v>
      </c>
      <c r="AK3" s="7" t="s">
        <v>97</v>
      </c>
      <c r="AL3" s="7" t="s">
        <v>98</v>
      </c>
      <c r="AM3" s="7" t="s">
        <v>99</v>
      </c>
      <c r="AN3" s="7" t="s">
        <v>100</v>
      </c>
      <c r="AO3" s="7" t="s">
        <v>101</v>
      </c>
      <c r="AP3" s="7" t="s">
        <v>102</v>
      </c>
      <c r="AQ3" s="7" t="s">
        <v>103</v>
      </c>
      <c r="AR3" s="7" t="s">
        <v>104</v>
      </c>
      <c r="AS3" s="7" t="s">
        <v>105</v>
      </c>
      <c r="AT3" s="7" t="s">
        <v>106</v>
      </c>
      <c r="AU3" s="7" t="s">
        <v>107</v>
      </c>
      <c r="AV3" s="7" t="s">
        <v>108</v>
      </c>
      <c r="AW3" s="7" t="s">
        <v>109</v>
      </c>
      <c r="AX3" s="7" t="s">
        <v>110</v>
      </c>
      <c r="AY3" s="7" t="s">
        <v>111</v>
      </c>
      <c r="AZ3" s="7" t="s">
        <v>112</v>
      </c>
      <c r="BA3" s="7" t="s">
        <v>113</v>
      </c>
      <c r="BB3" s="7" t="s">
        <v>114</v>
      </c>
      <c r="BC3" s="7" t="s">
        <v>115</v>
      </c>
      <c r="BD3" s="7" t="s">
        <v>116</v>
      </c>
      <c r="BE3" s="7" t="s">
        <v>117</v>
      </c>
      <c r="BF3" s="7" t="s">
        <v>118</v>
      </c>
      <c r="BG3" s="7" t="s">
        <v>119</v>
      </c>
      <c r="BH3" s="7" t="s">
        <v>120</v>
      </c>
      <c r="BI3" s="7" t="s">
        <v>121</v>
      </c>
      <c r="BJ3" s="7" t="s">
        <v>122</v>
      </c>
    </row>
    <row r="4" spans="1:62" ht="25.5">
      <c r="A4" s="8" t="s">
        <v>123</v>
      </c>
      <c r="B4" s="7" t="s">
        <v>124</v>
      </c>
      <c r="C4" s="7" t="s">
        <v>125</v>
      </c>
      <c r="D4" s="7" t="s">
        <v>126</v>
      </c>
      <c r="E4" s="7" t="s">
        <v>125</v>
      </c>
      <c r="F4" s="7" t="s">
        <v>125</v>
      </c>
      <c r="G4" s="7" t="s">
        <v>125</v>
      </c>
      <c r="H4" s="7" t="s">
        <v>127</v>
      </c>
      <c r="I4" s="7" t="s">
        <v>124</v>
      </c>
      <c r="J4" s="7" t="s">
        <v>125</v>
      </c>
      <c r="K4" s="7" t="s">
        <v>126</v>
      </c>
      <c r="L4" s="7" t="s">
        <v>125</v>
      </c>
      <c r="M4" s="7" t="s">
        <v>125</v>
      </c>
      <c r="N4" s="7" t="s">
        <v>124</v>
      </c>
      <c r="O4" s="7" t="s">
        <v>126</v>
      </c>
      <c r="P4" s="7" t="s">
        <v>125</v>
      </c>
      <c r="Q4" s="7" t="s">
        <v>126</v>
      </c>
      <c r="R4" s="7" t="s">
        <v>124</v>
      </c>
      <c r="S4" s="7" t="s">
        <v>125</v>
      </c>
      <c r="T4" s="7" t="s">
        <v>126</v>
      </c>
      <c r="U4" s="7" t="s">
        <v>125</v>
      </c>
      <c r="V4" s="7" t="s">
        <v>125</v>
      </c>
      <c r="W4" s="7" t="s">
        <v>126</v>
      </c>
      <c r="X4" s="7" t="s">
        <v>126</v>
      </c>
      <c r="Y4" s="7" t="s">
        <v>125</v>
      </c>
      <c r="Z4" s="7" t="s">
        <v>125</v>
      </c>
      <c r="AA4" s="7" t="s">
        <v>126</v>
      </c>
      <c r="AB4" s="7" t="s">
        <v>125</v>
      </c>
      <c r="AC4" s="7" t="s">
        <v>124</v>
      </c>
      <c r="AD4" s="7" t="s">
        <v>125</v>
      </c>
      <c r="AE4" s="7" t="s">
        <v>125</v>
      </c>
      <c r="AF4" s="7" t="s">
        <v>125</v>
      </c>
      <c r="AG4" s="7" t="s">
        <v>125</v>
      </c>
      <c r="AH4" s="7" t="s">
        <v>125</v>
      </c>
      <c r="AI4" s="7" t="s">
        <v>125</v>
      </c>
      <c r="AJ4" s="7" t="s">
        <v>125</v>
      </c>
      <c r="AK4" s="7" t="s">
        <v>125</v>
      </c>
      <c r="AL4" s="7" t="s">
        <v>126</v>
      </c>
      <c r="AM4" s="7" t="s">
        <v>126</v>
      </c>
      <c r="AN4" s="7" t="s">
        <v>125</v>
      </c>
      <c r="AO4" s="7" t="s">
        <v>128</v>
      </c>
      <c r="AP4" s="7" t="s">
        <v>125</v>
      </c>
      <c r="AQ4" s="7" t="s">
        <v>125</v>
      </c>
      <c r="AR4" s="7" t="s">
        <v>126</v>
      </c>
      <c r="AS4" s="7" t="s">
        <v>126</v>
      </c>
      <c r="AT4" s="7" t="s">
        <v>124</v>
      </c>
      <c r="AU4" s="7" t="s">
        <v>125</v>
      </c>
      <c r="AV4" s="7" t="s">
        <v>125</v>
      </c>
      <c r="AW4" s="7" t="s">
        <v>125</v>
      </c>
      <c r="AX4" s="7" t="s">
        <v>126</v>
      </c>
      <c r="AY4" s="7" t="s">
        <v>124</v>
      </c>
      <c r="AZ4" s="7" t="s">
        <v>125</v>
      </c>
      <c r="BA4" s="7" t="s">
        <v>124</v>
      </c>
      <c r="BB4" s="7" t="s">
        <v>125</v>
      </c>
      <c r="BC4" s="7" t="s">
        <v>126</v>
      </c>
      <c r="BD4" s="7" t="s">
        <v>125</v>
      </c>
      <c r="BE4" s="7" t="s">
        <v>126</v>
      </c>
      <c r="BF4" s="7" t="s">
        <v>129</v>
      </c>
      <c r="BG4" s="7" t="s">
        <v>130</v>
      </c>
      <c r="BH4" s="7" t="s">
        <v>125</v>
      </c>
      <c r="BI4" s="7" t="s">
        <v>126</v>
      </c>
      <c r="BJ4" s="7" t="s">
        <v>131</v>
      </c>
    </row>
    <row r="5" spans="1:62" ht="12.75">
      <c r="A5" s="9" t="s">
        <v>132</v>
      </c>
      <c r="B5" s="10">
        <v>29534285759</v>
      </c>
      <c r="C5" s="10">
        <v>87983048</v>
      </c>
      <c r="D5" s="10">
        <v>174836413</v>
      </c>
      <c r="E5" s="10">
        <v>154896957</v>
      </c>
      <c r="F5" s="10">
        <v>127771832</v>
      </c>
      <c r="G5" s="10">
        <v>55456513</v>
      </c>
      <c r="H5" s="10">
        <v>754860346</v>
      </c>
      <c r="I5" s="10">
        <v>807853604</v>
      </c>
      <c r="J5" s="10">
        <v>145713000</v>
      </c>
      <c r="K5" s="10">
        <v>318207877</v>
      </c>
      <c r="L5" s="10">
        <v>120817912</v>
      </c>
      <c r="M5" s="10">
        <v>60410201</v>
      </c>
      <c r="N5" s="10">
        <v>4036592433</v>
      </c>
      <c r="O5" s="10">
        <v>84697427</v>
      </c>
      <c r="P5" s="10">
        <v>88329130</v>
      </c>
      <c r="Q5" s="10">
        <v>579000580</v>
      </c>
      <c r="R5" s="10">
        <v>634257196</v>
      </c>
      <c r="S5" s="10">
        <v>90508036</v>
      </c>
      <c r="T5" s="10">
        <v>348955990</v>
      </c>
      <c r="U5" s="10">
        <v>140176988</v>
      </c>
      <c r="V5" s="10">
        <v>123907784</v>
      </c>
      <c r="W5" s="10">
        <v>518412209</v>
      </c>
      <c r="X5" s="10">
        <v>250324409</v>
      </c>
      <c r="Y5" s="10">
        <v>160337680</v>
      </c>
      <c r="Z5" s="10">
        <v>177064136</v>
      </c>
      <c r="AA5" s="10">
        <v>204843000</v>
      </c>
      <c r="AB5" s="10">
        <v>310663387</v>
      </c>
      <c r="AC5" s="10">
        <v>1580961406</v>
      </c>
      <c r="AD5" s="10">
        <v>68770112</v>
      </c>
      <c r="AE5" s="10">
        <v>116113001</v>
      </c>
      <c r="AF5" s="10">
        <v>163168087</v>
      </c>
      <c r="AG5" s="10">
        <v>110236122</v>
      </c>
      <c r="AH5" s="10">
        <v>185931573</v>
      </c>
      <c r="AI5" s="10">
        <v>458212830</v>
      </c>
      <c r="AJ5" s="10">
        <v>152788746</v>
      </c>
      <c r="AK5" s="10">
        <v>321511445</v>
      </c>
      <c r="AL5" s="10">
        <v>464944190</v>
      </c>
      <c r="AM5" s="10">
        <v>157178466</v>
      </c>
      <c r="AN5" s="10">
        <v>182123700</v>
      </c>
      <c r="AO5" s="10">
        <v>70855000</v>
      </c>
      <c r="AP5" s="10">
        <v>70496687</v>
      </c>
      <c r="AQ5" s="10">
        <v>167360748</v>
      </c>
      <c r="AR5" s="10">
        <v>366824000</v>
      </c>
      <c r="AS5" s="10">
        <v>131617000</v>
      </c>
      <c r="AT5" s="10">
        <v>2524300900</v>
      </c>
      <c r="AU5" s="10">
        <v>67468954</v>
      </c>
      <c r="AV5" s="10">
        <v>285813410</v>
      </c>
      <c r="AW5" s="10">
        <v>113646500</v>
      </c>
      <c r="AX5" s="10">
        <v>123815151</v>
      </c>
      <c r="AY5" s="10">
        <v>619400413</v>
      </c>
      <c r="AZ5" s="10">
        <v>202807001</v>
      </c>
      <c r="BA5" s="10">
        <v>1263206391</v>
      </c>
      <c r="BB5" s="10">
        <v>125402373</v>
      </c>
      <c r="BC5" s="10">
        <v>100796312</v>
      </c>
      <c r="BD5" s="10">
        <v>593167371</v>
      </c>
      <c r="BE5" s="10">
        <v>101564000</v>
      </c>
      <c r="BF5" s="10">
        <v>44088041</v>
      </c>
      <c r="BG5" s="10">
        <v>294855022</v>
      </c>
      <c r="BH5" s="10">
        <v>112542711</v>
      </c>
      <c r="BI5" s="10">
        <v>195951479</v>
      </c>
      <c r="BJ5" s="10">
        <v>369998125</v>
      </c>
    </row>
    <row r="6" spans="1:62" ht="12.75">
      <c r="A6" s="8" t="s">
        <v>133</v>
      </c>
      <c r="B6" s="11">
        <v>29436059051</v>
      </c>
      <c r="C6" s="11">
        <v>100066243</v>
      </c>
      <c r="D6" s="11">
        <v>200895616</v>
      </c>
      <c r="E6" s="11">
        <v>154896957</v>
      </c>
      <c r="F6" s="11">
        <v>127771518</v>
      </c>
      <c r="G6" s="11">
        <v>55305095</v>
      </c>
      <c r="H6" s="11">
        <v>754860346</v>
      </c>
      <c r="I6" s="11">
        <v>804588341</v>
      </c>
      <c r="J6" s="11">
        <v>140213000</v>
      </c>
      <c r="K6" s="11">
        <v>317183155</v>
      </c>
      <c r="L6" s="11">
        <v>139333079</v>
      </c>
      <c r="M6" s="11">
        <v>60411233</v>
      </c>
      <c r="N6" s="11">
        <v>4033134434</v>
      </c>
      <c r="O6" s="11">
        <v>83628047</v>
      </c>
      <c r="P6" s="11">
        <v>89596684</v>
      </c>
      <c r="Q6" s="11">
        <v>576918381</v>
      </c>
      <c r="R6" s="11">
        <v>692261920</v>
      </c>
      <c r="S6" s="11">
        <v>60287494</v>
      </c>
      <c r="T6" s="11">
        <v>393578519</v>
      </c>
      <c r="U6" s="11">
        <v>133368546</v>
      </c>
      <c r="V6" s="11">
        <v>128010131</v>
      </c>
      <c r="W6" s="11">
        <v>580552331</v>
      </c>
      <c r="X6" s="11">
        <v>258211165</v>
      </c>
      <c r="Y6" s="11">
        <v>127240442</v>
      </c>
      <c r="Z6" s="11">
        <v>216101711</v>
      </c>
      <c r="AA6" s="11">
        <v>207773000</v>
      </c>
      <c r="AB6" s="11">
        <v>405027316</v>
      </c>
      <c r="AC6" s="11">
        <v>1834687750</v>
      </c>
      <c r="AD6" s="11">
        <v>68666255</v>
      </c>
      <c r="AE6" s="11">
        <v>85953947</v>
      </c>
      <c r="AF6" s="11">
        <v>161651754</v>
      </c>
      <c r="AG6" s="11">
        <v>107576658</v>
      </c>
      <c r="AH6" s="11">
        <v>185931379</v>
      </c>
      <c r="AI6" s="11">
        <v>489545095</v>
      </c>
      <c r="AJ6" s="11">
        <v>142766548</v>
      </c>
      <c r="AK6" s="11">
        <v>445463051</v>
      </c>
      <c r="AL6" s="11">
        <v>458996190</v>
      </c>
      <c r="AM6" s="11">
        <v>150124369</v>
      </c>
      <c r="AN6" s="11">
        <v>167108001</v>
      </c>
      <c r="AO6" s="11">
        <v>70030679</v>
      </c>
      <c r="AP6" s="11">
        <v>65555276</v>
      </c>
      <c r="AQ6" s="11">
        <v>135256722</v>
      </c>
      <c r="AR6" s="11">
        <v>366824000</v>
      </c>
      <c r="AS6" s="11">
        <v>101743000</v>
      </c>
      <c r="AT6" s="11">
        <v>2519363600</v>
      </c>
      <c r="AU6" s="11">
        <v>67175439</v>
      </c>
      <c r="AV6" s="11">
        <v>317056630</v>
      </c>
      <c r="AW6" s="11">
        <v>105091359</v>
      </c>
      <c r="AX6" s="11">
        <v>122904402</v>
      </c>
      <c r="AY6" s="11">
        <v>644058764</v>
      </c>
      <c r="AZ6" s="11">
        <v>202737948</v>
      </c>
      <c r="BA6" s="11">
        <v>1263176917</v>
      </c>
      <c r="BB6" s="11">
        <v>115992372</v>
      </c>
      <c r="BC6" s="11">
        <v>99403483</v>
      </c>
      <c r="BD6" s="11">
        <v>590998030</v>
      </c>
      <c r="BE6" s="11">
        <v>89168000</v>
      </c>
      <c r="BF6" s="11">
        <v>44076810</v>
      </c>
      <c r="BG6" s="11">
        <v>322704391</v>
      </c>
      <c r="BH6" s="11">
        <v>124670949</v>
      </c>
      <c r="BI6" s="11">
        <v>205360443</v>
      </c>
      <c r="BJ6" s="11">
        <v>397580866</v>
      </c>
    </row>
    <row r="7" spans="1:62" ht="12.75">
      <c r="A7" s="8" t="s">
        <v>134</v>
      </c>
      <c r="B7" s="11">
        <f>+B5-B6</f>
        <v>98226708</v>
      </c>
      <c r="C7" s="11">
        <f aca="true" t="shared" si="0" ref="C7:BJ7">+C5-C6</f>
        <v>-12083195</v>
      </c>
      <c r="D7" s="11">
        <f t="shared" si="0"/>
        <v>-26059203</v>
      </c>
      <c r="E7" s="11">
        <f t="shared" si="0"/>
        <v>0</v>
      </c>
      <c r="F7" s="11">
        <f t="shared" si="0"/>
        <v>314</v>
      </c>
      <c r="G7" s="11">
        <f t="shared" si="0"/>
        <v>151418</v>
      </c>
      <c r="H7" s="11">
        <f t="shared" si="0"/>
        <v>0</v>
      </c>
      <c r="I7" s="11">
        <f t="shared" si="0"/>
        <v>3265263</v>
      </c>
      <c r="J7" s="11">
        <f t="shared" si="0"/>
        <v>5500000</v>
      </c>
      <c r="K7" s="11">
        <f t="shared" si="0"/>
        <v>1024722</v>
      </c>
      <c r="L7" s="11">
        <f t="shared" si="0"/>
        <v>-18515167</v>
      </c>
      <c r="M7" s="11">
        <f t="shared" si="0"/>
        <v>-1032</v>
      </c>
      <c r="N7" s="11">
        <f t="shared" si="0"/>
        <v>3457999</v>
      </c>
      <c r="O7" s="11">
        <f t="shared" si="0"/>
        <v>1069380</v>
      </c>
      <c r="P7" s="11">
        <f t="shared" si="0"/>
        <v>-1267554</v>
      </c>
      <c r="Q7" s="11">
        <f t="shared" si="0"/>
        <v>2082199</v>
      </c>
      <c r="R7" s="11">
        <f t="shared" si="0"/>
        <v>-58004724</v>
      </c>
      <c r="S7" s="11">
        <f t="shared" si="0"/>
        <v>30220542</v>
      </c>
      <c r="T7" s="11">
        <f t="shared" si="0"/>
        <v>-44622529</v>
      </c>
      <c r="U7" s="11">
        <f t="shared" si="0"/>
        <v>6808442</v>
      </c>
      <c r="V7" s="11">
        <f t="shared" si="0"/>
        <v>-4102347</v>
      </c>
      <c r="W7" s="11">
        <f t="shared" si="0"/>
        <v>-62140122</v>
      </c>
      <c r="X7" s="11">
        <f t="shared" si="0"/>
        <v>-7886756</v>
      </c>
      <c r="Y7" s="11">
        <f t="shared" si="0"/>
        <v>33097238</v>
      </c>
      <c r="Z7" s="11">
        <f t="shared" si="0"/>
        <v>-39037575</v>
      </c>
      <c r="AA7" s="11">
        <f t="shared" si="0"/>
        <v>-2930000</v>
      </c>
      <c r="AB7" s="11">
        <f t="shared" si="0"/>
        <v>-94363929</v>
      </c>
      <c r="AC7" s="11">
        <f t="shared" si="0"/>
        <v>-253726344</v>
      </c>
      <c r="AD7" s="11">
        <f t="shared" si="0"/>
        <v>103857</v>
      </c>
      <c r="AE7" s="11">
        <f t="shared" si="0"/>
        <v>30159054</v>
      </c>
      <c r="AF7" s="11">
        <f t="shared" si="0"/>
        <v>1516333</v>
      </c>
      <c r="AG7" s="11">
        <f t="shared" si="0"/>
        <v>2659464</v>
      </c>
      <c r="AH7" s="11">
        <f t="shared" si="0"/>
        <v>194</v>
      </c>
      <c r="AI7" s="11">
        <f t="shared" si="0"/>
        <v>-31332265</v>
      </c>
      <c r="AJ7" s="11">
        <f t="shared" si="0"/>
        <v>10022198</v>
      </c>
      <c r="AK7" s="11">
        <f t="shared" si="0"/>
        <v>-123951606</v>
      </c>
      <c r="AL7" s="11">
        <f t="shared" si="0"/>
        <v>5948000</v>
      </c>
      <c r="AM7" s="11">
        <f t="shared" si="0"/>
        <v>7054097</v>
      </c>
      <c r="AN7" s="11">
        <f t="shared" si="0"/>
        <v>15015699</v>
      </c>
      <c r="AO7" s="11">
        <f t="shared" si="0"/>
        <v>824321</v>
      </c>
      <c r="AP7" s="11">
        <f t="shared" si="0"/>
        <v>4941411</v>
      </c>
      <c r="AQ7" s="11">
        <f t="shared" si="0"/>
        <v>32104026</v>
      </c>
      <c r="AR7" s="11">
        <f t="shared" si="0"/>
        <v>0</v>
      </c>
      <c r="AS7" s="11">
        <f t="shared" si="0"/>
        <v>29874000</v>
      </c>
      <c r="AT7" s="11">
        <f t="shared" si="0"/>
        <v>4937300</v>
      </c>
      <c r="AU7" s="11">
        <f t="shared" si="0"/>
        <v>293515</v>
      </c>
      <c r="AV7" s="11">
        <f t="shared" si="0"/>
        <v>-31243220</v>
      </c>
      <c r="AW7" s="11">
        <f t="shared" si="0"/>
        <v>8555141</v>
      </c>
      <c r="AX7" s="11">
        <f t="shared" si="0"/>
        <v>910749</v>
      </c>
      <c r="AY7" s="11">
        <f t="shared" si="0"/>
        <v>-24658351</v>
      </c>
      <c r="AZ7" s="11">
        <f t="shared" si="0"/>
        <v>69053</v>
      </c>
      <c r="BA7" s="11">
        <f t="shared" si="0"/>
        <v>29474</v>
      </c>
      <c r="BB7" s="11">
        <f t="shared" si="0"/>
        <v>9410001</v>
      </c>
      <c r="BC7" s="11">
        <f t="shared" si="0"/>
        <v>1392829</v>
      </c>
      <c r="BD7" s="11">
        <f t="shared" si="0"/>
        <v>2169341</v>
      </c>
      <c r="BE7" s="11">
        <f t="shared" si="0"/>
        <v>12396000</v>
      </c>
      <c r="BF7" s="11">
        <f t="shared" si="0"/>
        <v>11231</v>
      </c>
      <c r="BG7" s="11">
        <f t="shared" si="0"/>
        <v>-27849369</v>
      </c>
      <c r="BH7" s="11">
        <f t="shared" si="0"/>
        <v>-12128238</v>
      </c>
      <c r="BI7" s="11">
        <f t="shared" si="0"/>
        <v>-9408964</v>
      </c>
      <c r="BJ7" s="11">
        <f t="shared" si="0"/>
        <v>-27582741</v>
      </c>
    </row>
    <row r="8" spans="1:62" ht="12.75">
      <c r="A8" s="8" t="s">
        <v>135</v>
      </c>
      <c r="B8" s="11">
        <v>4990785965</v>
      </c>
      <c r="C8" s="11">
        <v>6084345</v>
      </c>
      <c r="D8" s="11">
        <v>60290287</v>
      </c>
      <c r="E8" s="11">
        <v>91786460</v>
      </c>
      <c r="F8" s="11">
        <v>59079394</v>
      </c>
      <c r="G8" s="11">
        <v>21433249</v>
      </c>
      <c r="H8" s="11">
        <v>0</v>
      </c>
      <c r="I8" s="11">
        <v>234570634</v>
      </c>
      <c r="J8" s="11">
        <v>3841000</v>
      </c>
      <c r="K8" s="11">
        <v>8760863</v>
      </c>
      <c r="L8" s="11">
        <v>6883565</v>
      </c>
      <c r="M8" s="11">
        <v>10365517</v>
      </c>
      <c r="N8" s="11">
        <v>1123759828</v>
      </c>
      <c r="O8" s="11">
        <v>6034176</v>
      </c>
      <c r="P8" s="11">
        <v>42000230</v>
      </c>
      <c r="Q8" s="11">
        <v>148466672</v>
      </c>
      <c r="R8" s="11">
        <v>89490184</v>
      </c>
      <c r="S8" s="11">
        <v>144372000</v>
      </c>
      <c r="T8" s="11">
        <v>7768391</v>
      </c>
      <c r="U8" s="11">
        <v>26519682</v>
      </c>
      <c r="V8" s="11">
        <v>25787807</v>
      </c>
      <c r="W8" s="11">
        <v>47030212</v>
      </c>
      <c r="X8" s="11">
        <v>38534718</v>
      </c>
      <c r="Y8" s="11">
        <v>-65376833</v>
      </c>
      <c r="Z8" s="11">
        <v>49363009</v>
      </c>
      <c r="AA8" s="11">
        <v>46741000</v>
      </c>
      <c r="AB8" s="11">
        <v>-19426860</v>
      </c>
      <c r="AC8" s="11">
        <v>429358586</v>
      </c>
      <c r="AD8" s="11">
        <v>1315405</v>
      </c>
      <c r="AE8" s="11">
        <v>3694572</v>
      </c>
      <c r="AF8" s="11">
        <v>766569</v>
      </c>
      <c r="AG8" s="11">
        <v>-4909818</v>
      </c>
      <c r="AH8" s="11">
        <v>33626479</v>
      </c>
      <c r="AI8" s="11">
        <v>-31793567</v>
      </c>
      <c r="AJ8" s="11">
        <v>20399606</v>
      </c>
      <c r="AK8" s="11">
        <v>14851880</v>
      </c>
      <c r="AL8" s="11">
        <v>13852955</v>
      </c>
      <c r="AM8" s="11">
        <v>92358068</v>
      </c>
      <c r="AN8" s="11">
        <v>21181580</v>
      </c>
      <c r="AO8" s="11">
        <v>83000</v>
      </c>
      <c r="AP8" s="11">
        <v>12741072</v>
      </c>
      <c r="AQ8" s="11">
        <v>29482506</v>
      </c>
      <c r="AR8" s="11">
        <v>37505997</v>
      </c>
      <c r="AS8" s="11">
        <v>1773904</v>
      </c>
      <c r="AT8" s="11">
        <v>435722882</v>
      </c>
      <c r="AU8" s="11">
        <v>24172989</v>
      </c>
      <c r="AV8" s="11">
        <v>52605003</v>
      </c>
      <c r="AW8" s="11">
        <v>37509434</v>
      </c>
      <c r="AX8" s="11">
        <v>4051426</v>
      </c>
      <c r="AY8" s="11">
        <v>413553193</v>
      </c>
      <c r="AZ8" s="11">
        <v>28486250</v>
      </c>
      <c r="BA8" s="11">
        <v>280890263</v>
      </c>
      <c r="BB8" s="11">
        <v>51577287</v>
      </c>
      <c r="BC8" s="11">
        <v>40418333</v>
      </c>
      <c r="BD8" s="11">
        <v>33636124</v>
      </c>
      <c r="BE8" s="11">
        <v>34813000</v>
      </c>
      <c r="BF8" s="11">
        <v>23961420</v>
      </c>
      <c r="BG8" s="11">
        <v>56923961</v>
      </c>
      <c r="BH8" s="11">
        <v>44583695</v>
      </c>
      <c r="BI8" s="11">
        <v>60028873</v>
      </c>
      <c r="BJ8" s="11">
        <v>80520188</v>
      </c>
    </row>
    <row r="9" spans="1:62" ht="12.75">
      <c r="A9" s="8" t="s">
        <v>136</v>
      </c>
      <c r="B9" s="11">
        <v>-165906477</v>
      </c>
      <c r="C9" s="11">
        <v>3350870</v>
      </c>
      <c r="D9" s="11">
        <v>-11584182</v>
      </c>
      <c r="E9" s="11">
        <v>457</v>
      </c>
      <c r="F9" s="11">
        <v>8061672</v>
      </c>
      <c r="G9" s="11">
        <v>-19796751</v>
      </c>
      <c r="H9" s="11">
        <v>0</v>
      </c>
      <c r="I9" s="11">
        <v>43965373</v>
      </c>
      <c r="J9" s="11">
        <v>1414000</v>
      </c>
      <c r="K9" s="11">
        <v>383722</v>
      </c>
      <c r="L9" s="11">
        <v>-6882435</v>
      </c>
      <c r="M9" s="11">
        <v>2705517</v>
      </c>
      <c r="N9" s="11">
        <v>172248943</v>
      </c>
      <c r="O9" s="11">
        <v>462985</v>
      </c>
      <c r="P9" s="11">
        <v>10838231</v>
      </c>
      <c r="Q9" s="11">
        <v>-3969328</v>
      </c>
      <c r="R9" s="11">
        <v>-55529816</v>
      </c>
      <c r="S9" s="11">
        <v>12317000</v>
      </c>
      <c r="T9" s="11">
        <v>-1231609</v>
      </c>
      <c r="U9" s="11">
        <v>19694834</v>
      </c>
      <c r="V9" s="11">
        <v>-4425192</v>
      </c>
      <c r="W9" s="11">
        <v>-129016789</v>
      </c>
      <c r="X9" s="11">
        <v>8908194</v>
      </c>
      <c r="Y9" s="11">
        <v>-16703833</v>
      </c>
      <c r="Z9" s="11">
        <v>-33791991</v>
      </c>
      <c r="AA9" s="11">
        <v>-1259000</v>
      </c>
      <c r="AB9" s="11">
        <v>-24502146</v>
      </c>
      <c r="AC9" s="11">
        <v>76756636</v>
      </c>
      <c r="AD9" s="11">
        <v>-5684595</v>
      </c>
      <c r="AE9" s="11">
        <v>3694572</v>
      </c>
      <c r="AF9" s="11">
        <v>436320</v>
      </c>
      <c r="AG9" s="11">
        <v>-6374558</v>
      </c>
      <c r="AH9" s="11">
        <v>3808646</v>
      </c>
      <c r="AI9" s="11">
        <v>-31913567</v>
      </c>
      <c r="AJ9" s="11">
        <v>15103600</v>
      </c>
      <c r="AK9" s="11">
        <v>3290880</v>
      </c>
      <c r="AL9" s="11">
        <v>19351956</v>
      </c>
      <c r="AM9" s="11">
        <v>-15408837</v>
      </c>
      <c r="AN9" s="11">
        <v>189881</v>
      </c>
      <c r="AO9" s="11">
        <v>39000</v>
      </c>
      <c r="AP9" s="11">
        <v>5919072</v>
      </c>
      <c r="AQ9" s="11">
        <v>24739982</v>
      </c>
      <c r="AR9" s="11">
        <v>32410997</v>
      </c>
      <c r="AS9" s="11">
        <v>1618000</v>
      </c>
      <c r="AT9" s="11">
        <v>126974882</v>
      </c>
      <c r="AU9" s="11">
        <v>2831812</v>
      </c>
      <c r="AV9" s="11">
        <v>3432002</v>
      </c>
      <c r="AW9" s="11">
        <v>-4629565</v>
      </c>
      <c r="AX9" s="11">
        <v>911427</v>
      </c>
      <c r="AY9" s="11">
        <v>-22884806</v>
      </c>
      <c r="AZ9" s="11">
        <v>-31311750</v>
      </c>
      <c r="BA9" s="11">
        <v>-139273898</v>
      </c>
      <c r="BB9" s="11">
        <v>-6878713</v>
      </c>
      <c r="BC9" s="11">
        <v>5379181</v>
      </c>
      <c r="BD9" s="11">
        <v>7598852</v>
      </c>
      <c r="BE9" s="11">
        <v>-15307000</v>
      </c>
      <c r="BF9" s="11">
        <v>-1082580</v>
      </c>
      <c r="BG9" s="11">
        <v>2196591</v>
      </c>
      <c r="BH9" s="11">
        <v>-19147698</v>
      </c>
      <c r="BI9" s="11">
        <v>6260809</v>
      </c>
      <c r="BJ9" s="11">
        <v>44199974</v>
      </c>
    </row>
    <row r="10" spans="1:62" ht="12.75">
      <c r="A10" s="8" t="s">
        <v>137</v>
      </c>
      <c r="B10" s="11">
        <f>IF((B142+B143)=0,0,(B144-(B149-(((B146+B147+B148)*(B141/(B142+B143)))-B145))))</f>
        <v>891164865.1271582</v>
      </c>
      <c r="C10" s="11">
        <f aca="true" t="shared" si="1" ref="C10:BJ10">IF((C142+C143)=0,0,(C144-(C149-(((C146+C147+C148)*(C141/(C142+C143)))-C145))))</f>
        <v>-1099346.9729935648</v>
      </c>
      <c r="D10" s="11">
        <f t="shared" si="1"/>
        <v>104055350.65487342</v>
      </c>
      <c r="E10" s="11">
        <f t="shared" si="1"/>
        <v>94688629.23679551</v>
      </c>
      <c r="F10" s="11">
        <f t="shared" si="1"/>
        <v>49463581.85470161</v>
      </c>
      <c r="G10" s="11">
        <f t="shared" si="1"/>
        <v>40792554.66438102</v>
      </c>
      <c r="H10" s="11">
        <f t="shared" si="1"/>
        <v>27339538</v>
      </c>
      <c r="I10" s="11">
        <f t="shared" si="1"/>
        <v>215336394.3733667</v>
      </c>
      <c r="J10" s="11">
        <f t="shared" si="1"/>
        <v>24418360.320871357</v>
      </c>
      <c r="K10" s="11">
        <f t="shared" si="1"/>
        <v>66799036.823183626</v>
      </c>
      <c r="L10" s="11">
        <f t="shared" si="1"/>
        <v>13018156.84369529</v>
      </c>
      <c r="M10" s="11">
        <f t="shared" si="1"/>
        <v>7544135.044386739</v>
      </c>
      <c r="N10" s="11">
        <f t="shared" si="1"/>
        <v>688820173.1359386</v>
      </c>
      <c r="O10" s="11">
        <f t="shared" si="1"/>
        <v>16623561.972539488</v>
      </c>
      <c r="P10" s="11">
        <f t="shared" si="1"/>
        <v>43456419.505350366</v>
      </c>
      <c r="Q10" s="11">
        <f t="shared" si="1"/>
        <v>365172700.5240701</v>
      </c>
      <c r="R10" s="11">
        <f t="shared" si="1"/>
        <v>161189443.71626744</v>
      </c>
      <c r="S10" s="11">
        <f t="shared" si="1"/>
        <v>135938803.87917835</v>
      </c>
      <c r="T10" s="11">
        <f t="shared" si="1"/>
        <v>35105625.283334546</v>
      </c>
      <c r="U10" s="11">
        <f t="shared" si="1"/>
        <v>58869387.54256007</v>
      </c>
      <c r="V10" s="11">
        <f t="shared" si="1"/>
        <v>30297236.77358099</v>
      </c>
      <c r="W10" s="11">
        <f t="shared" si="1"/>
        <v>119722313.52740097</v>
      </c>
      <c r="X10" s="11">
        <f t="shared" si="1"/>
        <v>-59073762.20266971</v>
      </c>
      <c r="Y10" s="11">
        <f t="shared" si="1"/>
        <v>260162694.3426535</v>
      </c>
      <c r="Z10" s="11">
        <f t="shared" si="1"/>
        <v>37786615.46160137</v>
      </c>
      <c r="AA10" s="11">
        <f t="shared" si="1"/>
        <v>30588041.222863648</v>
      </c>
      <c r="AB10" s="11">
        <f t="shared" si="1"/>
        <v>91523771.18085489</v>
      </c>
      <c r="AC10" s="11">
        <f t="shared" si="1"/>
        <v>1415782814.7546346</v>
      </c>
      <c r="AD10" s="11">
        <f t="shared" si="1"/>
        <v>11937891.153402861</v>
      </c>
      <c r="AE10" s="11">
        <f t="shared" si="1"/>
        <v>43783939.69579725</v>
      </c>
      <c r="AF10" s="11">
        <f t="shared" si="1"/>
        <v>29139802.03525504</v>
      </c>
      <c r="AG10" s="11">
        <f t="shared" si="1"/>
        <v>748209.1304465942</v>
      </c>
      <c r="AH10" s="11">
        <f t="shared" si="1"/>
        <v>27246340.98885531</v>
      </c>
      <c r="AI10" s="11">
        <f t="shared" si="1"/>
        <v>61795834.467361465</v>
      </c>
      <c r="AJ10" s="11">
        <f t="shared" si="1"/>
        <v>13433632.898272056</v>
      </c>
      <c r="AK10" s="11">
        <f t="shared" si="1"/>
        <v>766539842.3643482</v>
      </c>
      <c r="AL10" s="11">
        <f t="shared" si="1"/>
        <v>37865351.04795752</v>
      </c>
      <c r="AM10" s="11">
        <f t="shared" si="1"/>
        <v>96070076.01306991</v>
      </c>
      <c r="AN10" s="11">
        <f t="shared" si="1"/>
        <v>13532579.543866046</v>
      </c>
      <c r="AO10" s="11">
        <f t="shared" si="1"/>
        <v>4322085.009127909</v>
      </c>
      <c r="AP10" s="11">
        <f t="shared" si="1"/>
        <v>4767909.67706957</v>
      </c>
      <c r="AQ10" s="11">
        <f t="shared" si="1"/>
        <v>38161890.68623008</v>
      </c>
      <c r="AR10" s="11">
        <f t="shared" si="1"/>
        <v>6253943.281443611</v>
      </c>
      <c r="AS10" s="11">
        <f t="shared" si="1"/>
        <v>281808.9887640448</v>
      </c>
      <c r="AT10" s="11">
        <f t="shared" si="1"/>
        <v>200611311.38029903</v>
      </c>
      <c r="AU10" s="11">
        <f t="shared" si="1"/>
        <v>672000</v>
      </c>
      <c r="AV10" s="11">
        <f t="shared" si="1"/>
        <v>383410.53540974855</v>
      </c>
      <c r="AW10" s="11">
        <f t="shared" si="1"/>
        <v>55787186.7649858</v>
      </c>
      <c r="AX10" s="11">
        <f t="shared" si="1"/>
        <v>-4733795.857789928</v>
      </c>
      <c r="AY10" s="11">
        <f t="shared" si="1"/>
        <v>32794584.656686664</v>
      </c>
      <c r="AZ10" s="11">
        <f t="shared" si="1"/>
        <v>80977439.44858357</v>
      </c>
      <c r="BA10" s="11">
        <f t="shared" si="1"/>
        <v>234236963.48602444</v>
      </c>
      <c r="BB10" s="11">
        <f t="shared" si="1"/>
        <v>51229331.459901676</v>
      </c>
      <c r="BC10" s="11">
        <f t="shared" si="1"/>
        <v>44901084.04383363</v>
      </c>
      <c r="BD10" s="11">
        <f t="shared" si="1"/>
        <v>30664271.699254088</v>
      </c>
      <c r="BE10" s="11">
        <f t="shared" si="1"/>
        <v>11104520.773736548</v>
      </c>
      <c r="BF10" s="11">
        <f t="shared" si="1"/>
        <v>21060953.639143106</v>
      </c>
      <c r="BG10" s="11">
        <f t="shared" si="1"/>
        <v>39758238.70731281</v>
      </c>
      <c r="BH10" s="11">
        <f t="shared" si="1"/>
        <v>48760804.79430955</v>
      </c>
      <c r="BI10" s="11">
        <f t="shared" si="1"/>
        <v>56390118.90785676</v>
      </c>
      <c r="BJ10" s="11">
        <f t="shared" si="1"/>
        <v>12104004.81897723</v>
      </c>
    </row>
    <row r="11" spans="1:62" ht="12.75">
      <c r="A11" s="8" t="s">
        <v>138</v>
      </c>
      <c r="B11" s="12">
        <f>IF(((B150+B151+(B152*B153/100))/12)=0,0,B8/((B150+B151+(B152*B153/100))/12))</f>
        <v>2.368139805245329</v>
      </c>
      <c r="C11" s="12">
        <f aca="true" t="shared" si="2" ref="C11:BJ11">IF(((C150+C151+(C152*C153/100))/12)=0,0,C8/((C150+C151+(C152*C153/100))/12))</f>
        <v>1.2731470034105319</v>
      </c>
      <c r="D11" s="12">
        <f t="shared" si="2"/>
        <v>5.655442568214453</v>
      </c>
      <c r="E11" s="12">
        <f t="shared" si="2"/>
        <v>12.340021922455026</v>
      </c>
      <c r="F11" s="12">
        <f t="shared" si="2"/>
        <v>7.074392720380011</v>
      </c>
      <c r="G11" s="12">
        <f t="shared" si="2"/>
        <v>8.585211523754467</v>
      </c>
      <c r="H11" s="12">
        <f t="shared" si="2"/>
        <v>0</v>
      </c>
      <c r="I11" s="12">
        <f t="shared" si="2"/>
        <v>4.605829890970057</v>
      </c>
      <c r="J11" s="12">
        <f t="shared" si="2"/>
        <v>0.39393424002365723</v>
      </c>
      <c r="K11" s="12">
        <f t="shared" si="2"/>
        <v>0.3996414957643212</v>
      </c>
      <c r="L11" s="12">
        <f t="shared" si="2"/>
        <v>0.6766500326565219</v>
      </c>
      <c r="M11" s="12">
        <f t="shared" si="2"/>
        <v>3.163263528029588</v>
      </c>
      <c r="N11" s="12">
        <f t="shared" si="2"/>
        <v>4.22533485258999</v>
      </c>
      <c r="O11" s="12">
        <f t="shared" si="2"/>
        <v>1.4348195631489447</v>
      </c>
      <c r="P11" s="12">
        <f t="shared" si="2"/>
        <v>7.97205128012885</v>
      </c>
      <c r="Q11" s="12">
        <f t="shared" si="2"/>
        <v>3.556096346186705</v>
      </c>
      <c r="R11" s="12">
        <f t="shared" si="2"/>
        <v>2.1013649736940065</v>
      </c>
      <c r="S11" s="12">
        <f t="shared" si="2"/>
        <v>48.06445134907525</v>
      </c>
      <c r="T11" s="12">
        <f t="shared" si="2"/>
        <v>0.3001612781429465</v>
      </c>
      <c r="U11" s="12">
        <f t="shared" si="2"/>
        <v>3.650638339043707</v>
      </c>
      <c r="V11" s="12">
        <f t="shared" si="2"/>
        <v>3.9404669949802527</v>
      </c>
      <c r="W11" s="12">
        <f t="shared" si="2"/>
        <v>1.4089239244341194</v>
      </c>
      <c r="X11" s="12">
        <f t="shared" si="2"/>
        <v>2.039077836478787</v>
      </c>
      <c r="Y11" s="12">
        <f t="shared" si="2"/>
        <v>-7.758827694714695</v>
      </c>
      <c r="Z11" s="12">
        <f t="shared" si="2"/>
        <v>5.10858431291544</v>
      </c>
      <c r="AA11" s="12">
        <f t="shared" si="2"/>
        <v>3.2990658493289433</v>
      </c>
      <c r="AB11" s="12">
        <f t="shared" si="2"/>
        <v>-0.8245737259598075</v>
      </c>
      <c r="AC11" s="12">
        <f t="shared" si="2"/>
        <v>3.5973918844729287</v>
      </c>
      <c r="AD11" s="12">
        <f t="shared" si="2"/>
        <v>0.3187837625746466</v>
      </c>
      <c r="AE11" s="12">
        <f t="shared" si="2"/>
        <v>0.8136818156681119</v>
      </c>
      <c r="AF11" s="12">
        <f t="shared" si="2"/>
        <v>0.06947553807948634</v>
      </c>
      <c r="AG11" s="12">
        <f t="shared" si="2"/>
        <v>-0.7172245029800541</v>
      </c>
      <c r="AH11" s="12">
        <f t="shared" si="2"/>
        <v>2.7685131781111982</v>
      </c>
      <c r="AI11" s="12">
        <f t="shared" si="2"/>
        <v>-0.9261314583597647</v>
      </c>
      <c r="AJ11" s="12">
        <f t="shared" si="2"/>
        <v>2.4218177224841666</v>
      </c>
      <c r="AK11" s="12">
        <f t="shared" si="2"/>
        <v>0.5315741505291942</v>
      </c>
      <c r="AL11" s="12">
        <f t="shared" si="2"/>
        <v>0.4795487443081095</v>
      </c>
      <c r="AM11" s="12">
        <f t="shared" si="2"/>
        <v>12.572498260888272</v>
      </c>
      <c r="AN11" s="12">
        <f t="shared" si="2"/>
        <v>2.5201524830755124</v>
      </c>
      <c r="AO11" s="12">
        <f t="shared" si="2"/>
        <v>0.017900806176465407</v>
      </c>
      <c r="AP11" s="12">
        <f t="shared" si="2"/>
        <v>2.944193963385073</v>
      </c>
      <c r="AQ11" s="12">
        <f t="shared" si="2"/>
        <v>3.6983522608947172</v>
      </c>
      <c r="AR11" s="12">
        <f t="shared" si="2"/>
        <v>1.5025036521692685</v>
      </c>
      <c r="AS11" s="12">
        <f t="shared" si="2"/>
        <v>0.32170910409865794</v>
      </c>
      <c r="AT11" s="12">
        <f t="shared" si="2"/>
        <v>2.4079173713797823</v>
      </c>
      <c r="AU11" s="12">
        <f t="shared" si="2"/>
        <v>5.854511035648127</v>
      </c>
      <c r="AV11" s="12">
        <f t="shared" si="2"/>
        <v>2.650696429443333</v>
      </c>
      <c r="AW11" s="12">
        <f t="shared" si="2"/>
        <v>5.662181771638726</v>
      </c>
      <c r="AX11" s="12">
        <f t="shared" si="2"/>
        <v>0.5412357695687401</v>
      </c>
      <c r="AY11" s="12">
        <f t="shared" si="2"/>
        <v>10.826567238465513</v>
      </c>
      <c r="AZ11" s="12">
        <f t="shared" si="2"/>
        <v>2.3242912575150925</v>
      </c>
      <c r="BA11" s="12">
        <f t="shared" si="2"/>
        <v>3.2497644000146115</v>
      </c>
      <c r="BB11" s="12">
        <f t="shared" si="2"/>
        <v>7.941066152829976</v>
      </c>
      <c r="BC11" s="12">
        <f t="shared" si="2"/>
        <v>7.206536144986914</v>
      </c>
      <c r="BD11" s="12">
        <f t="shared" si="2"/>
        <v>0.9254842051484296</v>
      </c>
      <c r="BE11" s="12">
        <f t="shared" si="2"/>
        <v>6.943151122800855</v>
      </c>
      <c r="BF11" s="12">
        <f t="shared" si="2"/>
        <v>8.501265872777228</v>
      </c>
      <c r="BG11" s="12">
        <f t="shared" si="2"/>
        <v>2.646924764658364</v>
      </c>
      <c r="BH11" s="12">
        <f t="shared" si="2"/>
        <v>6.190310430349412</v>
      </c>
      <c r="BI11" s="12">
        <f t="shared" si="2"/>
        <v>5.745574311251185</v>
      </c>
      <c r="BJ11" s="12">
        <f t="shared" si="2"/>
        <v>3.6413393818920428</v>
      </c>
    </row>
    <row r="12" spans="1:62" ht="12.75">
      <c r="A12" s="9" t="s">
        <v>139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</row>
    <row r="13" spans="1:62" ht="12.75">
      <c r="A13" s="8" t="s">
        <v>140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</row>
    <row r="14" spans="1:62" ht="12.75">
      <c r="A14" s="15" t="s">
        <v>141</v>
      </c>
      <c r="B14" s="16">
        <f>IF(B154=0,0,(B5-B154)*100/B154)</f>
        <v>10.510275410475987</v>
      </c>
      <c r="C14" s="16">
        <f aca="true" t="shared" si="3" ref="C14:BJ14">IF(C154=0,0,(C5-C154)*100/C154)</f>
        <v>38.16288701875563</v>
      </c>
      <c r="D14" s="16">
        <f t="shared" si="3"/>
        <v>15.82905165370166</v>
      </c>
      <c r="E14" s="16">
        <f t="shared" si="3"/>
        <v>21.50978409883726</v>
      </c>
      <c r="F14" s="16">
        <f t="shared" si="3"/>
        <v>8.750848569163804</v>
      </c>
      <c r="G14" s="16">
        <f t="shared" si="3"/>
        <v>25.271664144209264</v>
      </c>
      <c r="H14" s="16">
        <f t="shared" si="3"/>
        <v>7.067991211214939</v>
      </c>
      <c r="I14" s="16">
        <f t="shared" si="3"/>
        <v>9.76025369778247</v>
      </c>
      <c r="J14" s="16">
        <f t="shared" si="3"/>
        <v>33.3403490149068</v>
      </c>
      <c r="K14" s="16">
        <f t="shared" si="3"/>
        <v>20.47557072980121</v>
      </c>
      <c r="L14" s="16">
        <f t="shared" si="3"/>
        <v>9.286674938055492</v>
      </c>
      <c r="M14" s="16">
        <f t="shared" si="3"/>
        <v>47.459982786710036</v>
      </c>
      <c r="N14" s="16">
        <f t="shared" si="3"/>
        <v>13.05923313615207</v>
      </c>
      <c r="O14" s="16">
        <f t="shared" si="3"/>
        <v>20.965732052078316</v>
      </c>
      <c r="P14" s="16">
        <f t="shared" si="3"/>
        <v>41.4311992004327</v>
      </c>
      <c r="Q14" s="16">
        <f t="shared" si="3"/>
        <v>5.5647688325681575</v>
      </c>
      <c r="R14" s="16">
        <f t="shared" si="3"/>
        <v>3.3123237842413715</v>
      </c>
      <c r="S14" s="16">
        <f t="shared" si="3"/>
        <v>16.44800231053495</v>
      </c>
      <c r="T14" s="16">
        <f t="shared" si="3"/>
        <v>10.282243777320993</v>
      </c>
      <c r="U14" s="16">
        <f t="shared" si="3"/>
        <v>4.833316082604864</v>
      </c>
      <c r="V14" s="16">
        <f t="shared" si="3"/>
        <v>39.49516953733969</v>
      </c>
      <c r="W14" s="16">
        <f t="shared" si="3"/>
        <v>2.6890511271217785</v>
      </c>
      <c r="X14" s="16">
        <f t="shared" si="3"/>
        <v>7.703767845743282</v>
      </c>
      <c r="Y14" s="16">
        <f t="shared" si="3"/>
        <v>17.67664311252693</v>
      </c>
      <c r="Z14" s="16">
        <f t="shared" si="3"/>
        <v>41.204041046272785</v>
      </c>
      <c r="AA14" s="16">
        <f t="shared" si="3"/>
        <v>24.48957983874958</v>
      </c>
      <c r="AB14" s="16">
        <f t="shared" si="3"/>
        <v>6.104543565198116</v>
      </c>
      <c r="AC14" s="16">
        <f t="shared" si="3"/>
        <v>3.5771014233516376</v>
      </c>
      <c r="AD14" s="16">
        <f t="shared" si="3"/>
        <v>8.728735637853868</v>
      </c>
      <c r="AE14" s="16">
        <f t="shared" si="3"/>
        <v>15.48691984552584</v>
      </c>
      <c r="AF14" s="16">
        <f t="shared" si="3"/>
        <v>13.584666050414306</v>
      </c>
      <c r="AG14" s="16">
        <f t="shared" si="3"/>
        <v>19.249880613407743</v>
      </c>
      <c r="AH14" s="16">
        <f t="shared" si="3"/>
        <v>23.473771867225533</v>
      </c>
      <c r="AI14" s="16">
        <f t="shared" si="3"/>
        <v>9.095718717684543</v>
      </c>
      <c r="AJ14" s="16">
        <f t="shared" si="3"/>
        <v>14.661503016840273</v>
      </c>
      <c r="AK14" s="16">
        <f t="shared" si="3"/>
        <v>30.469459396090993</v>
      </c>
      <c r="AL14" s="16">
        <f t="shared" si="3"/>
        <v>-12.634692136554275</v>
      </c>
      <c r="AM14" s="16">
        <f t="shared" si="3"/>
        <v>34.640419198187665</v>
      </c>
      <c r="AN14" s="16">
        <f t="shared" si="3"/>
        <v>11.65229645630339</v>
      </c>
      <c r="AO14" s="16">
        <f t="shared" si="3"/>
        <v>35.77396236538535</v>
      </c>
      <c r="AP14" s="16">
        <f t="shared" si="3"/>
        <v>25.625666604676546</v>
      </c>
      <c r="AQ14" s="16">
        <f t="shared" si="3"/>
        <v>23.099554672286853</v>
      </c>
      <c r="AR14" s="16">
        <f t="shared" si="3"/>
        <v>14.292885833052448</v>
      </c>
      <c r="AS14" s="16">
        <f t="shared" si="3"/>
        <v>26.15571892762319</v>
      </c>
      <c r="AT14" s="16">
        <f t="shared" si="3"/>
        <v>6.485492764679716</v>
      </c>
      <c r="AU14" s="16">
        <f t="shared" si="3"/>
        <v>46.87978374920129</v>
      </c>
      <c r="AV14" s="16">
        <f t="shared" si="3"/>
        <v>22.087428779979216</v>
      </c>
      <c r="AW14" s="16">
        <f t="shared" si="3"/>
        <v>44.578934629200795</v>
      </c>
      <c r="AX14" s="16">
        <f t="shared" si="3"/>
        <v>18.04960813851493</v>
      </c>
      <c r="AY14" s="16">
        <f t="shared" si="3"/>
        <v>6.450886235346914</v>
      </c>
      <c r="AZ14" s="16">
        <f t="shared" si="3"/>
        <v>33.077305067884566</v>
      </c>
      <c r="BA14" s="16">
        <f t="shared" si="3"/>
        <v>10.850057650250381</v>
      </c>
      <c r="BB14" s="16">
        <f t="shared" si="3"/>
        <v>30.11078163133235</v>
      </c>
      <c r="BC14" s="16">
        <f t="shared" si="3"/>
        <v>22.453891810895215</v>
      </c>
      <c r="BD14" s="16">
        <f t="shared" si="3"/>
        <v>-9.284204328859747</v>
      </c>
      <c r="BE14" s="16">
        <f t="shared" si="3"/>
        <v>24.578662021931653</v>
      </c>
      <c r="BF14" s="16">
        <f t="shared" si="3"/>
        <v>10.17077353614919</v>
      </c>
      <c r="BG14" s="16">
        <f t="shared" si="3"/>
        <v>13.843355646971716</v>
      </c>
      <c r="BH14" s="16">
        <f t="shared" si="3"/>
        <v>7.147788762927842</v>
      </c>
      <c r="BI14" s="16">
        <f t="shared" si="3"/>
        <v>41.9429511571943</v>
      </c>
      <c r="BJ14" s="16">
        <f t="shared" si="3"/>
        <v>5.129948079379912</v>
      </c>
    </row>
    <row r="15" spans="1:62" ht="12.75">
      <c r="A15" s="17" t="s">
        <v>142</v>
      </c>
      <c r="B15" s="18">
        <f>IF(B156=0,0,(B155-B156)*100/B156)</f>
        <v>8.437135213859568</v>
      </c>
      <c r="C15" s="18">
        <f aca="true" t="shared" si="4" ref="C15:BJ15">IF(C156=0,0,(C155-C156)*100/C156)</f>
        <v>6.014827636666963</v>
      </c>
      <c r="D15" s="18">
        <f t="shared" si="4"/>
        <v>2.958800070362677</v>
      </c>
      <c r="E15" s="18">
        <f t="shared" si="4"/>
        <v>0</v>
      </c>
      <c r="F15" s="18">
        <f t="shared" si="4"/>
        <v>5.996437346437347</v>
      </c>
      <c r="G15" s="18">
        <f t="shared" si="4"/>
        <v>-12.822161290322581</v>
      </c>
      <c r="H15" s="18">
        <f t="shared" si="4"/>
        <v>6.348222071504699</v>
      </c>
      <c r="I15" s="18">
        <f t="shared" si="4"/>
        <v>0</v>
      </c>
      <c r="J15" s="18">
        <f t="shared" si="4"/>
        <v>-2.4651162790697674</v>
      </c>
      <c r="K15" s="18">
        <f t="shared" si="4"/>
        <v>11.222089760377152</v>
      </c>
      <c r="L15" s="18">
        <f t="shared" si="4"/>
        <v>-5.9151149114881205</v>
      </c>
      <c r="M15" s="18">
        <f t="shared" si="4"/>
        <v>-67.66370250606306</v>
      </c>
      <c r="N15" s="18">
        <f t="shared" si="4"/>
        <v>12.754798255676334</v>
      </c>
      <c r="O15" s="18">
        <f t="shared" si="4"/>
        <v>-30.182656459384972</v>
      </c>
      <c r="P15" s="18">
        <f t="shared" si="4"/>
        <v>3.568498769483183</v>
      </c>
      <c r="Q15" s="18">
        <f t="shared" si="4"/>
        <v>0</v>
      </c>
      <c r="R15" s="18">
        <f t="shared" si="4"/>
        <v>5.3203424767629075</v>
      </c>
      <c r="S15" s="18">
        <f t="shared" si="4"/>
        <v>5.358656539216389</v>
      </c>
      <c r="T15" s="18">
        <f t="shared" si="4"/>
        <v>6.625813600169751</v>
      </c>
      <c r="U15" s="18">
        <f t="shared" si="4"/>
        <v>4.338925002923916</v>
      </c>
      <c r="V15" s="18">
        <f t="shared" si="4"/>
        <v>58.16889427994639</v>
      </c>
      <c r="W15" s="18">
        <f t="shared" si="4"/>
        <v>0</v>
      </c>
      <c r="X15" s="18">
        <f t="shared" si="4"/>
        <v>10.514069525119574</v>
      </c>
      <c r="Y15" s="18">
        <f t="shared" si="4"/>
        <v>0.002030732365166294</v>
      </c>
      <c r="Z15" s="18">
        <f t="shared" si="4"/>
        <v>179.63381151510256</v>
      </c>
      <c r="AA15" s="18">
        <f t="shared" si="4"/>
        <v>34.17559076024427</v>
      </c>
      <c r="AB15" s="18">
        <f t="shared" si="4"/>
        <v>0</v>
      </c>
      <c r="AC15" s="18">
        <f t="shared" si="4"/>
        <v>-0.8363430472188959</v>
      </c>
      <c r="AD15" s="18">
        <f t="shared" si="4"/>
        <v>13.083974911810442</v>
      </c>
      <c r="AE15" s="18">
        <f t="shared" si="4"/>
        <v>5.893476205483769</v>
      </c>
      <c r="AF15" s="18">
        <f t="shared" si="4"/>
        <v>0</v>
      </c>
      <c r="AG15" s="18">
        <f t="shared" si="4"/>
        <v>42.906662983930396</v>
      </c>
      <c r="AH15" s="18">
        <f t="shared" si="4"/>
        <v>7.228965653950914</v>
      </c>
      <c r="AI15" s="18">
        <f t="shared" si="4"/>
        <v>-2.6253369272237195</v>
      </c>
      <c r="AJ15" s="18">
        <f t="shared" si="4"/>
        <v>-28.482842739351476</v>
      </c>
      <c r="AK15" s="18">
        <f t="shared" si="4"/>
        <v>17.21583708429839</v>
      </c>
      <c r="AL15" s="18">
        <f t="shared" si="4"/>
        <v>0</v>
      </c>
      <c r="AM15" s="18">
        <f t="shared" si="4"/>
        <v>30.866623050887167</v>
      </c>
      <c r="AN15" s="18">
        <f t="shared" si="4"/>
        <v>-24.319773804642313</v>
      </c>
      <c r="AO15" s="18">
        <f t="shared" si="4"/>
        <v>5.797845048742945</v>
      </c>
      <c r="AP15" s="18">
        <f t="shared" si="4"/>
        <v>-38.73003332421729</v>
      </c>
      <c r="AQ15" s="18">
        <f t="shared" si="4"/>
        <v>8.045790839890087</v>
      </c>
      <c r="AR15" s="18">
        <f t="shared" si="4"/>
        <v>0</v>
      </c>
      <c r="AS15" s="18">
        <f t="shared" si="4"/>
        <v>6.003159557661927</v>
      </c>
      <c r="AT15" s="18">
        <f t="shared" si="4"/>
        <v>15.127388535031848</v>
      </c>
      <c r="AU15" s="18">
        <f t="shared" si="4"/>
        <v>0</v>
      </c>
      <c r="AV15" s="18">
        <f t="shared" si="4"/>
        <v>21.88757322089514</v>
      </c>
      <c r="AW15" s="18">
        <f t="shared" si="4"/>
        <v>61.59903577552711</v>
      </c>
      <c r="AX15" s="18">
        <f t="shared" si="4"/>
        <v>44.32592592592592</v>
      </c>
      <c r="AY15" s="18">
        <f t="shared" si="4"/>
        <v>0</v>
      </c>
      <c r="AZ15" s="18">
        <f t="shared" si="4"/>
        <v>-3.30741069088486</v>
      </c>
      <c r="BA15" s="18">
        <f t="shared" si="4"/>
        <v>6.021489515236336</v>
      </c>
      <c r="BB15" s="18">
        <f t="shared" si="4"/>
        <v>17.475292999683244</v>
      </c>
      <c r="BC15" s="18">
        <f t="shared" si="4"/>
        <v>64.15864862069911</v>
      </c>
      <c r="BD15" s="18">
        <f t="shared" si="4"/>
        <v>0</v>
      </c>
      <c r="BE15" s="18">
        <f t="shared" si="4"/>
        <v>-5.381818181818182</v>
      </c>
      <c r="BF15" s="18">
        <f t="shared" si="4"/>
        <v>4.694894981002022</v>
      </c>
      <c r="BG15" s="18">
        <f t="shared" si="4"/>
        <v>3.4585339483314677</v>
      </c>
      <c r="BH15" s="18">
        <f t="shared" si="4"/>
        <v>6.040843016166772</v>
      </c>
      <c r="BI15" s="18">
        <f t="shared" si="4"/>
        <v>-6.799764705882353</v>
      </c>
      <c r="BJ15" s="18">
        <f t="shared" si="4"/>
        <v>0</v>
      </c>
    </row>
    <row r="16" spans="1:62" ht="12.75">
      <c r="A16" s="17" t="s">
        <v>143</v>
      </c>
      <c r="B16" s="18">
        <f>IF(B158=0,0,(B157-B158)*100/B158)</f>
        <v>12.416116548146306</v>
      </c>
      <c r="C16" s="18">
        <f aca="true" t="shared" si="5" ref="C16:BJ16">IF(C158=0,0,(C157-C158)*100/C158)</f>
        <v>0</v>
      </c>
      <c r="D16" s="18">
        <f t="shared" si="5"/>
        <v>0</v>
      </c>
      <c r="E16" s="18">
        <f t="shared" si="5"/>
        <v>0</v>
      </c>
      <c r="F16" s="18">
        <f t="shared" si="5"/>
        <v>6.000001976364924</v>
      </c>
      <c r="G16" s="18">
        <f t="shared" si="5"/>
        <v>0</v>
      </c>
      <c r="H16" s="18">
        <f t="shared" si="5"/>
        <v>15.367417136972609</v>
      </c>
      <c r="I16" s="18">
        <f t="shared" si="5"/>
        <v>0</v>
      </c>
      <c r="J16" s="18">
        <f t="shared" si="5"/>
        <v>0</v>
      </c>
      <c r="K16" s="18">
        <f t="shared" si="5"/>
        <v>21.445980997454356</v>
      </c>
      <c r="L16" s="18">
        <f t="shared" si="5"/>
        <v>11.30011031856604</v>
      </c>
      <c r="M16" s="18">
        <f t="shared" si="5"/>
        <v>0</v>
      </c>
      <c r="N16" s="18">
        <f t="shared" si="5"/>
        <v>14.562894633155462</v>
      </c>
      <c r="O16" s="18">
        <f t="shared" si="5"/>
        <v>0</v>
      </c>
      <c r="P16" s="18">
        <f t="shared" si="5"/>
        <v>0</v>
      </c>
      <c r="Q16" s="18">
        <f t="shared" si="5"/>
        <v>0</v>
      </c>
      <c r="R16" s="18">
        <f t="shared" si="5"/>
        <v>10.474675711172376</v>
      </c>
      <c r="S16" s="18">
        <f t="shared" si="5"/>
        <v>0</v>
      </c>
      <c r="T16" s="18">
        <f t="shared" si="5"/>
        <v>4.028761757336702</v>
      </c>
      <c r="U16" s="18">
        <f t="shared" si="5"/>
        <v>0</v>
      </c>
      <c r="V16" s="18">
        <f t="shared" si="5"/>
        <v>0</v>
      </c>
      <c r="W16" s="18">
        <f t="shared" si="5"/>
        <v>0</v>
      </c>
      <c r="X16" s="18">
        <f t="shared" si="5"/>
        <v>11.637596681818964</v>
      </c>
      <c r="Y16" s="18">
        <f t="shared" si="5"/>
        <v>-0.0017852349792051444</v>
      </c>
      <c r="Z16" s="18">
        <f t="shared" si="5"/>
        <v>0</v>
      </c>
      <c r="AA16" s="18">
        <f t="shared" si="5"/>
        <v>10.699788639599564</v>
      </c>
      <c r="AB16" s="18">
        <f t="shared" si="5"/>
        <v>0</v>
      </c>
      <c r="AC16" s="18">
        <f t="shared" si="5"/>
        <v>6.511068312641421</v>
      </c>
      <c r="AD16" s="18">
        <f t="shared" si="5"/>
        <v>13.859478837068073</v>
      </c>
      <c r="AE16" s="18">
        <f t="shared" si="5"/>
        <v>0</v>
      </c>
      <c r="AF16" s="18">
        <f t="shared" si="5"/>
        <v>0</v>
      </c>
      <c r="AG16" s="18">
        <f t="shared" si="5"/>
        <v>12.820054755391762</v>
      </c>
      <c r="AH16" s="18">
        <f t="shared" si="5"/>
        <v>27.05210567111629</v>
      </c>
      <c r="AI16" s="18">
        <f t="shared" si="5"/>
        <v>6.545251503881222</v>
      </c>
      <c r="AJ16" s="18">
        <f t="shared" si="5"/>
        <v>0</v>
      </c>
      <c r="AK16" s="18">
        <f t="shared" si="5"/>
        <v>58.77153311680303</v>
      </c>
      <c r="AL16" s="18">
        <f t="shared" si="5"/>
        <v>0</v>
      </c>
      <c r="AM16" s="18">
        <f t="shared" si="5"/>
        <v>0</v>
      </c>
      <c r="AN16" s="18">
        <f t="shared" si="5"/>
        <v>0</v>
      </c>
      <c r="AO16" s="18">
        <f t="shared" si="5"/>
        <v>0</v>
      </c>
      <c r="AP16" s="18">
        <f t="shared" si="5"/>
        <v>0</v>
      </c>
      <c r="AQ16" s="18">
        <f t="shared" si="5"/>
        <v>0</v>
      </c>
      <c r="AR16" s="18">
        <f t="shared" si="5"/>
        <v>31.079967023907667</v>
      </c>
      <c r="AS16" s="18">
        <f t="shared" si="5"/>
        <v>0</v>
      </c>
      <c r="AT16" s="18">
        <f t="shared" si="5"/>
        <v>0.11574729241877256</v>
      </c>
      <c r="AU16" s="18">
        <f t="shared" si="5"/>
        <v>0</v>
      </c>
      <c r="AV16" s="18">
        <f t="shared" si="5"/>
        <v>5.999226152415276</v>
      </c>
      <c r="AW16" s="18">
        <f t="shared" si="5"/>
        <v>12.199247120937125</v>
      </c>
      <c r="AX16" s="18">
        <f t="shared" si="5"/>
        <v>0</v>
      </c>
      <c r="AY16" s="18">
        <f t="shared" si="5"/>
        <v>0</v>
      </c>
      <c r="AZ16" s="18">
        <f t="shared" si="5"/>
        <v>12.690001208654703</v>
      </c>
      <c r="BA16" s="18">
        <f t="shared" si="5"/>
        <v>10.655169938652122</v>
      </c>
      <c r="BB16" s="18">
        <f t="shared" si="5"/>
        <v>0</v>
      </c>
      <c r="BC16" s="18">
        <f t="shared" si="5"/>
        <v>0</v>
      </c>
      <c r="BD16" s="18">
        <f t="shared" si="5"/>
        <v>0</v>
      </c>
      <c r="BE16" s="18">
        <f t="shared" si="5"/>
        <v>0</v>
      </c>
      <c r="BF16" s="18">
        <f t="shared" si="5"/>
        <v>0</v>
      </c>
      <c r="BG16" s="18">
        <f t="shared" si="5"/>
        <v>12.20000025493413</v>
      </c>
      <c r="BH16" s="18">
        <f t="shared" si="5"/>
        <v>0</v>
      </c>
      <c r="BI16" s="18">
        <f t="shared" si="5"/>
        <v>0</v>
      </c>
      <c r="BJ16" s="18">
        <f t="shared" si="5"/>
        <v>0</v>
      </c>
    </row>
    <row r="17" spans="1:62" ht="12.75">
      <c r="A17" s="17" t="s">
        <v>144</v>
      </c>
      <c r="B17" s="18">
        <f>IF(B160=0,0,(B159-B160)*100/B160)</f>
        <v>13.898739734666343</v>
      </c>
      <c r="C17" s="18">
        <f aca="true" t="shared" si="6" ref="C17:BJ17">IF(C160=0,0,(C159-C160)*100/C160)</f>
        <v>0</v>
      </c>
      <c r="D17" s="18">
        <f t="shared" si="6"/>
        <v>0</v>
      </c>
      <c r="E17" s="18">
        <f t="shared" si="6"/>
        <v>0</v>
      </c>
      <c r="F17" s="18">
        <f t="shared" si="6"/>
        <v>0</v>
      </c>
      <c r="G17" s="18">
        <f t="shared" si="6"/>
        <v>0</v>
      </c>
      <c r="H17" s="18">
        <f t="shared" si="6"/>
        <v>0</v>
      </c>
      <c r="I17" s="18">
        <f t="shared" si="6"/>
        <v>9.980541800746579</v>
      </c>
      <c r="J17" s="18">
        <f t="shared" si="6"/>
        <v>0</v>
      </c>
      <c r="K17" s="18">
        <f t="shared" si="6"/>
        <v>0</v>
      </c>
      <c r="L17" s="18">
        <f t="shared" si="6"/>
        <v>0</v>
      </c>
      <c r="M17" s="18">
        <f t="shared" si="6"/>
        <v>0</v>
      </c>
      <c r="N17" s="18">
        <f t="shared" si="6"/>
        <v>19.41600560201182</v>
      </c>
      <c r="O17" s="18">
        <f t="shared" si="6"/>
        <v>0</v>
      </c>
      <c r="P17" s="18">
        <f t="shared" si="6"/>
        <v>0</v>
      </c>
      <c r="Q17" s="18">
        <f t="shared" si="6"/>
        <v>45.83683560611734</v>
      </c>
      <c r="R17" s="18">
        <f t="shared" si="6"/>
        <v>0</v>
      </c>
      <c r="S17" s="18">
        <f t="shared" si="6"/>
        <v>0</v>
      </c>
      <c r="T17" s="18">
        <f t="shared" si="6"/>
        <v>0</v>
      </c>
      <c r="U17" s="18">
        <f t="shared" si="6"/>
        <v>0</v>
      </c>
      <c r="V17" s="18">
        <f t="shared" si="6"/>
        <v>0</v>
      </c>
      <c r="W17" s="18">
        <f t="shared" si="6"/>
        <v>8.999999547841112</v>
      </c>
      <c r="X17" s="18">
        <f t="shared" si="6"/>
        <v>0</v>
      </c>
      <c r="Y17" s="18">
        <f t="shared" si="6"/>
        <v>0</v>
      </c>
      <c r="Z17" s="18">
        <f t="shared" si="6"/>
        <v>0</v>
      </c>
      <c r="AA17" s="18">
        <f t="shared" si="6"/>
        <v>0</v>
      </c>
      <c r="AB17" s="18">
        <f t="shared" si="6"/>
        <v>-5.170255223456979</v>
      </c>
      <c r="AC17" s="18">
        <f t="shared" si="6"/>
        <v>-0.3329748073268001</v>
      </c>
      <c r="AD17" s="18">
        <f t="shared" si="6"/>
        <v>0</v>
      </c>
      <c r="AE17" s="18">
        <f t="shared" si="6"/>
        <v>0</v>
      </c>
      <c r="AF17" s="18">
        <f t="shared" si="6"/>
        <v>31.613206708425945</v>
      </c>
      <c r="AG17" s="18">
        <f t="shared" si="6"/>
        <v>0</v>
      </c>
      <c r="AH17" s="18">
        <f t="shared" si="6"/>
        <v>0</v>
      </c>
      <c r="AI17" s="18">
        <f t="shared" si="6"/>
        <v>13.838103358510212</v>
      </c>
      <c r="AJ17" s="18">
        <f t="shared" si="6"/>
        <v>0</v>
      </c>
      <c r="AK17" s="18">
        <f t="shared" si="6"/>
        <v>0</v>
      </c>
      <c r="AL17" s="18">
        <f t="shared" si="6"/>
        <v>3.732753200601394</v>
      </c>
      <c r="AM17" s="18">
        <f t="shared" si="6"/>
        <v>0</v>
      </c>
      <c r="AN17" s="18">
        <f t="shared" si="6"/>
        <v>0</v>
      </c>
      <c r="AO17" s="18">
        <f t="shared" si="6"/>
        <v>0</v>
      </c>
      <c r="AP17" s="18">
        <f t="shared" si="6"/>
        <v>0</v>
      </c>
      <c r="AQ17" s="18">
        <f t="shared" si="6"/>
        <v>0</v>
      </c>
      <c r="AR17" s="18">
        <f t="shared" si="6"/>
        <v>5.317837185507779</v>
      </c>
      <c r="AS17" s="18">
        <f t="shared" si="6"/>
        <v>0</v>
      </c>
      <c r="AT17" s="18">
        <f t="shared" si="6"/>
        <v>37.617302052785924</v>
      </c>
      <c r="AU17" s="18">
        <f t="shared" si="6"/>
        <v>0</v>
      </c>
      <c r="AV17" s="18">
        <f t="shared" si="6"/>
        <v>0</v>
      </c>
      <c r="AW17" s="18">
        <f t="shared" si="6"/>
        <v>0</v>
      </c>
      <c r="AX17" s="18">
        <f t="shared" si="6"/>
        <v>0</v>
      </c>
      <c r="AY17" s="18">
        <f t="shared" si="6"/>
        <v>30.815963790476694</v>
      </c>
      <c r="AZ17" s="18">
        <f t="shared" si="6"/>
        <v>0</v>
      </c>
      <c r="BA17" s="18">
        <f t="shared" si="6"/>
        <v>0</v>
      </c>
      <c r="BB17" s="18">
        <f t="shared" si="6"/>
        <v>0</v>
      </c>
      <c r="BC17" s="18">
        <f t="shared" si="6"/>
        <v>0</v>
      </c>
      <c r="BD17" s="18">
        <f t="shared" si="6"/>
        <v>-24.77407699623731</v>
      </c>
      <c r="BE17" s="18">
        <f t="shared" si="6"/>
        <v>0</v>
      </c>
      <c r="BF17" s="18">
        <f t="shared" si="6"/>
        <v>0</v>
      </c>
      <c r="BG17" s="18">
        <f t="shared" si="6"/>
        <v>0</v>
      </c>
      <c r="BH17" s="18">
        <f t="shared" si="6"/>
        <v>0</v>
      </c>
      <c r="BI17" s="18">
        <f t="shared" si="6"/>
        <v>0</v>
      </c>
      <c r="BJ17" s="18">
        <f t="shared" si="6"/>
        <v>23.75360746647087</v>
      </c>
    </row>
    <row r="18" spans="1:62" ht="12.75">
      <c r="A18" s="17" t="s">
        <v>145</v>
      </c>
      <c r="B18" s="18">
        <f>IF(B162=0,0,(B161-B162)*100/B162)</f>
        <v>11.220874744692408</v>
      </c>
      <c r="C18" s="18">
        <f aca="true" t="shared" si="7" ref="C18:BJ18">IF(C162=0,0,(C161-C162)*100/C162)</f>
        <v>6.014827636666963</v>
      </c>
      <c r="D18" s="18">
        <f t="shared" si="7"/>
        <v>3.2357333933843697</v>
      </c>
      <c r="E18" s="18">
        <f t="shared" si="7"/>
        <v>0</v>
      </c>
      <c r="F18" s="18">
        <f t="shared" si="7"/>
        <v>6.586095258083852</v>
      </c>
      <c r="G18" s="18">
        <f t="shared" si="7"/>
        <v>-12.822161290322581</v>
      </c>
      <c r="H18" s="18">
        <f t="shared" si="7"/>
        <v>8.460921955700371</v>
      </c>
      <c r="I18" s="18">
        <f t="shared" si="7"/>
        <v>7.742724438023092</v>
      </c>
      <c r="J18" s="18">
        <f t="shared" si="7"/>
        <v>-0.5316973415132924</v>
      </c>
      <c r="K18" s="18">
        <f t="shared" si="7"/>
        <v>13.82044672364106</v>
      </c>
      <c r="L18" s="18">
        <f t="shared" si="7"/>
        <v>8.207096045700709</v>
      </c>
      <c r="M18" s="18">
        <f t="shared" si="7"/>
        <v>-67.05384373592952</v>
      </c>
      <c r="N18" s="18">
        <f t="shared" si="7"/>
        <v>14.26858938356271</v>
      </c>
      <c r="O18" s="18">
        <f t="shared" si="7"/>
        <v>-30.230393076512623</v>
      </c>
      <c r="P18" s="18">
        <f t="shared" si="7"/>
        <v>2.3391812865497075</v>
      </c>
      <c r="Q18" s="18">
        <f t="shared" si="7"/>
        <v>42.63205153327318</v>
      </c>
      <c r="R18" s="18">
        <f t="shared" si="7"/>
        <v>9.496758795284894</v>
      </c>
      <c r="S18" s="18">
        <f t="shared" si="7"/>
        <v>5.2231945174637175</v>
      </c>
      <c r="T18" s="18">
        <f t="shared" si="7"/>
        <v>5.447916003828911</v>
      </c>
      <c r="U18" s="18">
        <f t="shared" si="7"/>
        <v>4.093537710591295</v>
      </c>
      <c r="V18" s="18">
        <f t="shared" si="7"/>
        <v>58.16889427994639</v>
      </c>
      <c r="W18" s="18">
        <f t="shared" si="7"/>
        <v>8.977235544552904</v>
      </c>
      <c r="X18" s="18">
        <f t="shared" si="7"/>
        <v>10.662427885991507</v>
      </c>
      <c r="Y18" s="18">
        <f t="shared" si="7"/>
        <v>-0.09893698838137042</v>
      </c>
      <c r="Z18" s="18">
        <f t="shared" si="7"/>
        <v>176.27515253199508</v>
      </c>
      <c r="AA18" s="18">
        <f t="shared" si="7"/>
        <v>16.68374986118575</v>
      </c>
      <c r="AB18" s="18">
        <f t="shared" si="7"/>
        <v>-5.44380032761445</v>
      </c>
      <c r="AC18" s="18">
        <f t="shared" si="7"/>
        <v>4.051009134484657</v>
      </c>
      <c r="AD18" s="18">
        <f t="shared" si="7"/>
        <v>14.354382122424058</v>
      </c>
      <c r="AE18" s="18">
        <f t="shared" si="7"/>
        <v>5.896101427239956</v>
      </c>
      <c r="AF18" s="18">
        <f t="shared" si="7"/>
        <v>32.056492850260035</v>
      </c>
      <c r="AG18" s="18">
        <f t="shared" si="7"/>
        <v>15.288411438506156</v>
      </c>
      <c r="AH18" s="18">
        <f t="shared" si="7"/>
        <v>18.516803039922934</v>
      </c>
      <c r="AI18" s="18">
        <f t="shared" si="7"/>
        <v>5.138632694101645</v>
      </c>
      <c r="AJ18" s="18">
        <f t="shared" si="7"/>
        <v>-30.045914487726787</v>
      </c>
      <c r="AK18" s="18">
        <f t="shared" si="7"/>
        <v>40.74491293483003</v>
      </c>
      <c r="AL18" s="18">
        <f t="shared" si="7"/>
        <v>8.094364610710993</v>
      </c>
      <c r="AM18" s="18">
        <f t="shared" si="7"/>
        <v>30.71431943759991</v>
      </c>
      <c r="AN18" s="18">
        <f t="shared" si="7"/>
        <v>-25.188758174550163</v>
      </c>
      <c r="AO18" s="18">
        <f t="shared" si="7"/>
        <v>5.799664043851118</v>
      </c>
      <c r="AP18" s="18">
        <f t="shared" si="7"/>
        <v>-33.96832315028654</v>
      </c>
      <c r="AQ18" s="18">
        <f t="shared" si="7"/>
        <v>12.560749622287938</v>
      </c>
      <c r="AR18" s="18">
        <f t="shared" si="7"/>
        <v>7.276298462156552</v>
      </c>
      <c r="AS18" s="18">
        <f t="shared" si="7"/>
        <v>5.97776562784764</v>
      </c>
      <c r="AT18" s="18">
        <f t="shared" si="7"/>
        <v>6.746334899197494</v>
      </c>
      <c r="AU18" s="18">
        <f t="shared" si="7"/>
        <v>0</v>
      </c>
      <c r="AV18" s="18">
        <f t="shared" si="7"/>
        <v>11.744020909781144</v>
      </c>
      <c r="AW18" s="18">
        <f t="shared" si="7"/>
        <v>27.300019315068557</v>
      </c>
      <c r="AX18" s="18">
        <f t="shared" si="7"/>
        <v>9.479982402111746</v>
      </c>
      <c r="AY18" s="18">
        <f t="shared" si="7"/>
        <v>15.433971506500097</v>
      </c>
      <c r="AZ18" s="18">
        <f t="shared" si="7"/>
        <v>-5.587464360558044</v>
      </c>
      <c r="BA18" s="18">
        <f t="shared" si="7"/>
        <v>9.136057020853338</v>
      </c>
      <c r="BB18" s="18">
        <f t="shared" si="7"/>
        <v>17.475292999683244</v>
      </c>
      <c r="BC18" s="18">
        <f t="shared" si="7"/>
        <v>64.15864862069911</v>
      </c>
      <c r="BD18" s="18">
        <f t="shared" si="7"/>
        <v>-32.87819830706821</v>
      </c>
      <c r="BE18" s="18">
        <f t="shared" si="7"/>
        <v>-4.923076923076923</v>
      </c>
      <c r="BF18" s="18">
        <f t="shared" si="7"/>
        <v>4.87214396001055</v>
      </c>
      <c r="BG18" s="18">
        <f t="shared" si="7"/>
        <v>8.89819858440956</v>
      </c>
      <c r="BH18" s="18">
        <f t="shared" si="7"/>
        <v>6.035305253282325</v>
      </c>
      <c r="BI18" s="18">
        <f t="shared" si="7"/>
        <v>-6.855620922023746</v>
      </c>
      <c r="BJ18" s="18">
        <f t="shared" si="7"/>
        <v>23.368142281501154</v>
      </c>
    </row>
    <row r="19" spans="1:62" ht="12.75">
      <c r="A19" s="17" t="s">
        <v>146</v>
      </c>
      <c r="B19" s="18">
        <f>IF(B164=0,0,(B163-B164)*100/B164)</f>
        <v>2.1682248552248584</v>
      </c>
      <c r="C19" s="18">
        <f aca="true" t="shared" si="8" ref="C19:BJ19">IF(C164=0,0,(C163-C164)*100/C164)</f>
        <v>47.2913871512955</v>
      </c>
      <c r="D19" s="18">
        <f t="shared" si="8"/>
        <v>36.13928523675816</v>
      </c>
      <c r="E19" s="18">
        <f t="shared" si="8"/>
        <v>20.751109246024193</v>
      </c>
      <c r="F19" s="18">
        <f t="shared" si="8"/>
        <v>25.589379125011618</v>
      </c>
      <c r="G19" s="18">
        <f t="shared" si="8"/>
        <v>28.610890861191397</v>
      </c>
      <c r="H19" s="18">
        <f t="shared" si="8"/>
        <v>5.484632567082309</v>
      </c>
      <c r="I19" s="18">
        <f t="shared" si="8"/>
        <v>13.353638783586257</v>
      </c>
      <c r="J19" s="18">
        <f t="shared" si="8"/>
        <v>45.485782311084655</v>
      </c>
      <c r="K19" s="18">
        <f t="shared" si="8"/>
        <v>8.69087373716025</v>
      </c>
      <c r="L19" s="18">
        <f t="shared" si="8"/>
        <v>29.37948217231743</v>
      </c>
      <c r="M19" s="18">
        <f t="shared" si="8"/>
        <v>33.30239113174128</v>
      </c>
      <c r="N19" s="18">
        <f t="shared" si="8"/>
        <v>6.086110763363925</v>
      </c>
      <c r="O19" s="18">
        <f t="shared" si="8"/>
        <v>34.5143043842274</v>
      </c>
      <c r="P19" s="18">
        <f t="shared" si="8"/>
        <v>48.35766497256363</v>
      </c>
      <c r="Q19" s="18">
        <f t="shared" si="8"/>
        <v>3.8365076034047694</v>
      </c>
      <c r="R19" s="18">
        <f t="shared" si="8"/>
        <v>4.5491371008422625</v>
      </c>
      <c r="S19" s="18">
        <f t="shared" si="8"/>
        <v>14.050125313283209</v>
      </c>
      <c r="T19" s="18">
        <f t="shared" si="8"/>
        <v>27.029577526322687</v>
      </c>
      <c r="U19" s="18">
        <f t="shared" si="8"/>
        <v>23.480849751503435</v>
      </c>
      <c r="V19" s="18">
        <f t="shared" si="8"/>
        <v>20.316007196439593</v>
      </c>
      <c r="W19" s="18">
        <f t="shared" si="8"/>
        <v>3.7620425776004796</v>
      </c>
      <c r="X19" s="18">
        <f t="shared" si="8"/>
        <v>-6.9797851487431775</v>
      </c>
      <c r="Y19" s="18">
        <f t="shared" si="8"/>
        <v>24.309409266686497</v>
      </c>
      <c r="Z19" s="18">
        <f t="shared" si="8"/>
        <v>38.05481425001059</v>
      </c>
      <c r="AA19" s="18">
        <f t="shared" si="8"/>
        <v>36.9924020160987</v>
      </c>
      <c r="AB19" s="18">
        <f t="shared" si="8"/>
        <v>11.948880047959017</v>
      </c>
      <c r="AC19" s="18">
        <f t="shared" si="8"/>
        <v>2.8266645177455754</v>
      </c>
      <c r="AD19" s="18">
        <f t="shared" si="8"/>
        <v>-14.104882459312838</v>
      </c>
      <c r="AE19" s="18">
        <f t="shared" si="8"/>
        <v>29.638987490893307</v>
      </c>
      <c r="AF19" s="18">
        <f t="shared" si="8"/>
        <v>0.5644946912479868</v>
      </c>
      <c r="AG19" s="18">
        <f t="shared" si="8"/>
        <v>21.674071192673207</v>
      </c>
      <c r="AH19" s="18">
        <f t="shared" si="8"/>
        <v>28.84436666465512</v>
      </c>
      <c r="AI19" s="18">
        <f t="shared" si="8"/>
        <v>-0.6366417945469051</v>
      </c>
      <c r="AJ19" s="18">
        <f t="shared" si="8"/>
        <v>28.0100773272529</v>
      </c>
      <c r="AK19" s="18">
        <f t="shared" si="8"/>
        <v>25.600370715141114</v>
      </c>
      <c r="AL19" s="18">
        <f t="shared" si="8"/>
        <v>7.739731067380323</v>
      </c>
      <c r="AM19" s="18">
        <f t="shared" si="8"/>
        <v>36.053077963627</v>
      </c>
      <c r="AN19" s="18">
        <f t="shared" si="8"/>
        <v>27.85122346313412</v>
      </c>
      <c r="AO19" s="18">
        <f t="shared" si="8"/>
        <v>34.02019247800673</v>
      </c>
      <c r="AP19" s="18">
        <f t="shared" si="8"/>
        <v>32.42841652945665</v>
      </c>
      <c r="AQ19" s="18">
        <f t="shared" si="8"/>
        <v>38.98673494884365</v>
      </c>
      <c r="AR19" s="18">
        <f t="shared" si="8"/>
        <v>19.121958983982307</v>
      </c>
      <c r="AS19" s="18">
        <f t="shared" si="8"/>
        <v>34.52084757347915</v>
      </c>
      <c r="AT19" s="18">
        <f t="shared" si="8"/>
        <v>-0.9811192413609378</v>
      </c>
      <c r="AU19" s="18">
        <f t="shared" si="8"/>
        <v>49.49168952719057</v>
      </c>
      <c r="AV19" s="18">
        <f t="shared" si="8"/>
        <v>14.907917223914163</v>
      </c>
      <c r="AW19" s="18">
        <f t="shared" si="8"/>
        <v>22.646531730971958</v>
      </c>
      <c r="AX19" s="18">
        <f t="shared" si="8"/>
        <v>22.065199031586058</v>
      </c>
      <c r="AY19" s="18">
        <f t="shared" si="8"/>
        <v>7.389220359005153</v>
      </c>
      <c r="AZ19" s="18">
        <f t="shared" si="8"/>
        <v>48.053310298019376</v>
      </c>
      <c r="BA19" s="18">
        <f t="shared" si="8"/>
        <v>-0.061798988713287956</v>
      </c>
      <c r="BB19" s="18">
        <f t="shared" si="8"/>
        <v>31.78816299387741</v>
      </c>
      <c r="BC19" s="18">
        <f t="shared" si="8"/>
        <v>28.451251400821814</v>
      </c>
      <c r="BD19" s="18">
        <f t="shared" si="8"/>
        <v>10.235943017552858</v>
      </c>
      <c r="BE19" s="18">
        <f t="shared" si="8"/>
        <v>27.202951403612925</v>
      </c>
      <c r="BF19" s="18">
        <f t="shared" si="8"/>
        <v>17.98608447926368</v>
      </c>
      <c r="BG19" s="18">
        <f t="shared" si="8"/>
        <v>0.4694835680751174</v>
      </c>
      <c r="BH19" s="18">
        <f t="shared" si="8"/>
        <v>11.01254281560336</v>
      </c>
      <c r="BI19" s="18">
        <f t="shared" si="8"/>
        <v>44.78532112237932</v>
      </c>
      <c r="BJ19" s="18">
        <f t="shared" si="8"/>
        <v>2.993542529706748</v>
      </c>
    </row>
    <row r="20" spans="1:62" ht="12.75">
      <c r="A20" s="17" t="s">
        <v>147</v>
      </c>
      <c r="B20" s="18">
        <f>IF(B166=0,0,(B165-B166)*100/B166)</f>
        <v>5.5425476314608435</v>
      </c>
      <c r="C20" s="18">
        <f aca="true" t="shared" si="9" ref="C20:BJ20">IF(C166=0,0,(C165-C166)*100/C166)</f>
        <v>114.23412411800656</v>
      </c>
      <c r="D20" s="18">
        <f t="shared" si="9"/>
        <v>34.558785563071204</v>
      </c>
      <c r="E20" s="18">
        <f t="shared" si="9"/>
        <v>60.40707467714767</v>
      </c>
      <c r="F20" s="18">
        <f t="shared" si="9"/>
        <v>-4.742836703917095</v>
      </c>
      <c r="G20" s="18">
        <f t="shared" si="9"/>
        <v>2.716808465003217</v>
      </c>
      <c r="H20" s="18">
        <f t="shared" si="9"/>
        <v>-100</v>
      </c>
      <c r="I20" s="18">
        <f t="shared" si="9"/>
        <v>13.873154364568933</v>
      </c>
      <c r="J20" s="18">
        <f t="shared" si="9"/>
        <v>-6.739145585058192</v>
      </c>
      <c r="K20" s="18">
        <f t="shared" si="9"/>
        <v>27.242586971748775</v>
      </c>
      <c r="L20" s="18">
        <f t="shared" si="9"/>
        <v>-2.3306456359249013</v>
      </c>
      <c r="M20" s="18">
        <f t="shared" si="9"/>
        <v>-18.139250814332247</v>
      </c>
      <c r="N20" s="18">
        <f t="shared" si="9"/>
        <v>66.44658026573731</v>
      </c>
      <c r="O20" s="18">
        <f t="shared" si="9"/>
        <v>3.6920804873546245</v>
      </c>
      <c r="P20" s="18">
        <f t="shared" si="9"/>
        <v>-7.909276645811637</v>
      </c>
      <c r="Q20" s="18">
        <f t="shared" si="9"/>
        <v>33.8145323047945</v>
      </c>
      <c r="R20" s="18">
        <f t="shared" si="9"/>
        <v>85.1195184866724</v>
      </c>
      <c r="S20" s="18">
        <f t="shared" si="9"/>
        <v>40.41867202467174</v>
      </c>
      <c r="T20" s="18">
        <f t="shared" si="9"/>
        <v>15.516337585182596</v>
      </c>
      <c r="U20" s="18">
        <f t="shared" si="9"/>
        <v>15.118173156713896</v>
      </c>
      <c r="V20" s="18">
        <f t="shared" si="9"/>
        <v>3.2035766006933777</v>
      </c>
      <c r="W20" s="18">
        <f t="shared" si="9"/>
        <v>13.7244593141355</v>
      </c>
      <c r="X20" s="18">
        <f t="shared" si="9"/>
        <v>142.23736355419592</v>
      </c>
      <c r="Y20" s="18">
        <f t="shared" si="9"/>
        <v>-27.427453618908782</v>
      </c>
      <c r="Z20" s="18">
        <f t="shared" si="9"/>
        <v>4.203982143346206</v>
      </c>
      <c r="AA20" s="18">
        <f t="shared" si="9"/>
        <v>43.78229611915317</v>
      </c>
      <c r="AB20" s="18">
        <f t="shared" si="9"/>
        <v>20.131435269705975</v>
      </c>
      <c r="AC20" s="18">
        <f t="shared" si="9"/>
        <v>0</v>
      </c>
      <c r="AD20" s="18">
        <f t="shared" si="9"/>
        <v>111.96685082872928</v>
      </c>
      <c r="AE20" s="18">
        <f t="shared" si="9"/>
        <v>-14.292288475445401</v>
      </c>
      <c r="AF20" s="18">
        <f t="shared" si="9"/>
        <v>25.337966615546907</v>
      </c>
      <c r="AG20" s="18">
        <f t="shared" si="9"/>
        <v>43.362488093245645</v>
      </c>
      <c r="AH20" s="18">
        <f t="shared" si="9"/>
        <v>-0.85075665781536</v>
      </c>
      <c r="AI20" s="18">
        <f t="shared" si="9"/>
        <v>8.913830263104387</v>
      </c>
      <c r="AJ20" s="18">
        <f t="shared" si="9"/>
        <v>-6.103461109043543</v>
      </c>
      <c r="AK20" s="18">
        <f t="shared" si="9"/>
        <v>29.895983819705286</v>
      </c>
      <c r="AL20" s="18">
        <f t="shared" si="9"/>
        <v>47.61034321085835</v>
      </c>
      <c r="AM20" s="18">
        <f t="shared" si="9"/>
        <v>41.15929459381324</v>
      </c>
      <c r="AN20" s="18">
        <f t="shared" si="9"/>
        <v>27.493838532201448</v>
      </c>
      <c r="AO20" s="18">
        <f t="shared" si="9"/>
        <v>2.357475797776981</v>
      </c>
      <c r="AP20" s="18">
        <f t="shared" si="9"/>
        <v>3.186591857286721</v>
      </c>
      <c r="AQ20" s="18">
        <f t="shared" si="9"/>
        <v>-0.49025136162506056</v>
      </c>
      <c r="AR20" s="18">
        <f t="shared" si="9"/>
        <v>26.538876483428258</v>
      </c>
      <c r="AS20" s="18">
        <f t="shared" si="9"/>
        <v>17.327428651764375</v>
      </c>
      <c r="AT20" s="18">
        <f t="shared" si="9"/>
        <v>33.8384561357687</v>
      </c>
      <c r="AU20" s="18">
        <f t="shared" si="9"/>
        <v>-9.72089123143268</v>
      </c>
      <c r="AV20" s="18">
        <f t="shared" si="9"/>
        <v>38.51843463682853</v>
      </c>
      <c r="AW20" s="18">
        <f t="shared" si="9"/>
        <v>33.91415759128763</v>
      </c>
      <c r="AX20" s="18">
        <f t="shared" si="9"/>
        <v>123.54780705183332</v>
      </c>
      <c r="AY20" s="18">
        <f t="shared" si="9"/>
        <v>42.95614743848371</v>
      </c>
      <c r="AZ20" s="18">
        <f t="shared" si="9"/>
        <v>31.729072416337793</v>
      </c>
      <c r="BA20" s="18">
        <f t="shared" si="9"/>
        <v>135.76022627166338</v>
      </c>
      <c r="BB20" s="18">
        <f t="shared" si="9"/>
        <v>-6.279891498322507</v>
      </c>
      <c r="BC20" s="18">
        <f t="shared" si="9"/>
        <v>-22.73245457784111</v>
      </c>
      <c r="BD20" s="18">
        <f t="shared" si="9"/>
        <v>42.6537719115192</v>
      </c>
      <c r="BE20" s="18">
        <f t="shared" si="9"/>
        <v>73.90651726184242</v>
      </c>
      <c r="BF20" s="18">
        <f t="shared" si="9"/>
        <v>0.6953730944102702</v>
      </c>
      <c r="BG20" s="18">
        <f t="shared" si="9"/>
        <v>-59.07508497270574</v>
      </c>
      <c r="BH20" s="18">
        <f t="shared" si="9"/>
        <v>133.334706683992</v>
      </c>
      <c r="BI20" s="18">
        <f t="shared" si="9"/>
        <v>-42.75402011477925</v>
      </c>
      <c r="BJ20" s="18">
        <f t="shared" si="9"/>
        <v>21.490137500712756</v>
      </c>
    </row>
    <row r="21" spans="1:62" ht="12.75">
      <c r="A21" s="17" t="s">
        <v>148</v>
      </c>
      <c r="B21" s="18">
        <f>IF((B142+B143)=0,0,B141*100/(B142+B143))</f>
        <v>95.11730869712915</v>
      </c>
      <c r="C21" s="18">
        <f aca="true" t="shared" si="10" ref="C21:BJ21">IF((C142+C143)=0,0,C141*100/(C142+C143))</f>
        <v>59.42379049729412</v>
      </c>
      <c r="D21" s="18">
        <f t="shared" si="10"/>
        <v>95.90865233883363</v>
      </c>
      <c r="E21" s="18">
        <f t="shared" si="10"/>
        <v>43.8927054899092</v>
      </c>
      <c r="F21" s="18">
        <f t="shared" si="10"/>
        <v>101.58833140011424</v>
      </c>
      <c r="G21" s="18">
        <f t="shared" si="10"/>
        <v>72.32021930847755</v>
      </c>
      <c r="H21" s="18">
        <f t="shared" si="10"/>
        <v>0</v>
      </c>
      <c r="I21" s="18">
        <f t="shared" si="10"/>
        <v>86.25641664442216</v>
      </c>
      <c r="J21" s="18">
        <f t="shared" si="10"/>
        <v>60.30615248748896</v>
      </c>
      <c r="K21" s="18">
        <f t="shared" si="10"/>
        <v>83.74602689082732</v>
      </c>
      <c r="L21" s="18">
        <f t="shared" si="10"/>
        <v>70.63483352102007</v>
      </c>
      <c r="M21" s="18">
        <f t="shared" si="10"/>
        <v>95.04880729512652</v>
      </c>
      <c r="N21" s="18">
        <f t="shared" si="10"/>
        <v>88.25895377173272</v>
      </c>
      <c r="O21" s="18">
        <f t="shared" si="10"/>
        <v>86.01371350112822</v>
      </c>
      <c r="P21" s="18">
        <f t="shared" si="10"/>
        <v>86.97618225750777</v>
      </c>
      <c r="Q21" s="18">
        <f t="shared" si="10"/>
        <v>70.23751647157432</v>
      </c>
      <c r="R21" s="18">
        <f t="shared" si="10"/>
        <v>94.95807412459335</v>
      </c>
      <c r="S21" s="18">
        <f t="shared" si="10"/>
        <v>70.1927813465672</v>
      </c>
      <c r="T21" s="18">
        <f t="shared" si="10"/>
        <v>92.89298814490112</v>
      </c>
      <c r="U21" s="18">
        <f t="shared" si="10"/>
        <v>78.18542163836665</v>
      </c>
      <c r="V21" s="18">
        <f t="shared" si="10"/>
        <v>79.02083459445869</v>
      </c>
      <c r="W21" s="18">
        <f t="shared" si="10"/>
        <v>56.07308304460725</v>
      </c>
      <c r="X21" s="18">
        <f t="shared" si="10"/>
        <v>89.24268504188281</v>
      </c>
      <c r="Y21" s="18">
        <f t="shared" si="10"/>
        <v>98.81511505756741</v>
      </c>
      <c r="Z21" s="18">
        <f t="shared" si="10"/>
        <v>63.43679053385805</v>
      </c>
      <c r="AA21" s="18">
        <f t="shared" si="10"/>
        <v>82.93628208255414</v>
      </c>
      <c r="AB21" s="18">
        <f t="shared" si="10"/>
        <v>56.490644836345695</v>
      </c>
      <c r="AC21" s="18">
        <f t="shared" si="10"/>
        <v>93.14640041981187</v>
      </c>
      <c r="AD21" s="18">
        <f t="shared" si="10"/>
        <v>55.675635344453276</v>
      </c>
      <c r="AE21" s="18">
        <f t="shared" si="10"/>
        <v>62.7805197954496</v>
      </c>
      <c r="AF21" s="18">
        <f t="shared" si="10"/>
        <v>96.46137941919608</v>
      </c>
      <c r="AG21" s="18">
        <f t="shared" si="10"/>
        <v>69.2267330851726</v>
      </c>
      <c r="AH21" s="18">
        <f t="shared" si="10"/>
        <v>79.73078096602421</v>
      </c>
      <c r="AI21" s="18">
        <f t="shared" si="10"/>
        <v>90.15211820216106</v>
      </c>
      <c r="AJ21" s="18">
        <f t="shared" si="10"/>
        <v>76.42120050968228</v>
      </c>
      <c r="AK21" s="18">
        <f t="shared" si="10"/>
        <v>98.94637496332602</v>
      </c>
      <c r="AL21" s="18">
        <f t="shared" si="10"/>
        <v>71.335408397918</v>
      </c>
      <c r="AM21" s="18">
        <f t="shared" si="10"/>
        <v>86.3588426112254</v>
      </c>
      <c r="AN21" s="18">
        <f t="shared" si="10"/>
        <v>44.10919687332333</v>
      </c>
      <c r="AO21" s="18">
        <f t="shared" si="10"/>
        <v>41.00446516774015</v>
      </c>
      <c r="AP21" s="18">
        <f t="shared" si="10"/>
        <v>85.18620017350352</v>
      </c>
      <c r="AQ21" s="18">
        <f t="shared" si="10"/>
        <v>63.60195810606027</v>
      </c>
      <c r="AR21" s="18">
        <f t="shared" si="10"/>
        <v>94.20789163142885</v>
      </c>
      <c r="AS21" s="18">
        <f t="shared" si="10"/>
        <v>41.22191011235955</v>
      </c>
      <c r="AT21" s="18">
        <f t="shared" si="10"/>
        <v>97.32031757555484</v>
      </c>
      <c r="AU21" s="18">
        <f t="shared" si="10"/>
        <v>93.5133592719289</v>
      </c>
      <c r="AV21" s="18">
        <f t="shared" si="10"/>
        <v>77.05608296803415</v>
      </c>
      <c r="AW21" s="18">
        <f t="shared" si="10"/>
        <v>62.21014338862801</v>
      </c>
      <c r="AX21" s="18">
        <f t="shared" si="10"/>
        <v>100.00083622374581</v>
      </c>
      <c r="AY21" s="18">
        <f t="shared" si="10"/>
        <v>70.61390171367886</v>
      </c>
      <c r="AZ21" s="18">
        <f t="shared" si="10"/>
        <v>72.46824377261952</v>
      </c>
      <c r="BA21" s="18">
        <f t="shared" si="10"/>
        <v>93.79245623007357</v>
      </c>
      <c r="BB21" s="18">
        <f t="shared" si="10"/>
        <v>52.504589137424304</v>
      </c>
      <c r="BC21" s="18">
        <f t="shared" si="10"/>
        <v>59.151113642351355</v>
      </c>
      <c r="BD21" s="18">
        <f t="shared" si="10"/>
        <v>68.78260394280045</v>
      </c>
      <c r="BE21" s="18">
        <f t="shared" si="10"/>
        <v>71.78858466149026</v>
      </c>
      <c r="BF21" s="18">
        <f t="shared" si="10"/>
        <v>94.13381092594051</v>
      </c>
      <c r="BG21" s="18">
        <f t="shared" si="10"/>
        <v>89.08712292643304</v>
      </c>
      <c r="BH21" s="18">
        <f t="shared" si="10"/>
        <v>85.48206574690124</v>
      </c>
      <c r="BI21" s="18">
        <f t="shared" si="10"/>
        <v>89.36732571850986</v>
      </c>
      <c r="BJ21" s="18">
        <f t="shared" si="10"/>
        <v>48.63426312460468</v>
      </c>
    </row>
    <row r="22" spans="1:62" ht="12.75">
      <c r="A22" s="17" t="s">
        <v>149</v>
      </c>
      <c r="B22" s="18">
        <f>IF(+B183=0,0,+B192*100/B183)</f>
        <v>90.54102448396884</v>
      </c>
      <c r="C22" s="18">
        <f aca="true" t="shared" si="11" ref="C22:BJ22">IF(+C183=0,0,+C192*100/C183)</f>
        <v>37.217175750316095</v>
      </c>
      <c r="D22" s="18">
        <f t="shared" si="11"/>
        <v>85.1387776144359</v>
      </c>
      <c r="E22" s="18">
        <f t="shared" si="11"/>
        <v>48.02740542164493</v>
      </c>
      <c r="F22" s="18">
        <f t="shared" si="11"/>
        <v>86.97954064040442</v>
      </c>
      <c r="G22" s="18">
        <f t="shared" si="11"/>
        <v>42.561395632935806</v>
      </c>
      <c r="H22" s="18">
        <f t="shared" si="11"/>
        <v>0</v>
      </c>
      <c r="I22" s="18">
        <f t="shared" si="11"/>
        <v>84.79889949489645</v>
      </c>
      <c r="J22" s="18">
        <f t="shared" si="11"/>
        <v>54.99604743083004</v>
      </c>
      <c r="K22" s="18">
        <f t="shared" si="11"/>
        <v>86.5384642928627</v>
      </c>
      <c r="L22" s="18">
        <f t="shared" si="11"/>
        <v>68.29227728092734</v>
      </c>
      <c r="M22" s="18">
        <f t="shared" si="11"/>
        <v>61.24089787863838</v>
      </c>
      <c r="N22" s="18">
        <f t="shared" si="11"/>
        <v>87.44101803894524</v>
      </c>
      <c r="O22" s="18">
        <f t="shared" si="11"/>
        <v>55.04216709097936</v>
      </c>
      <c r="P22" s="18">
        <f t="shared" si="11"/>
        <v>60.17933627091486</v>
      </c>
      <c r="Q22" s="18">
        <f t="shared" si="11"/>
        <v>64.81876043106412</v>
      </c>
      <c r="R22" s="18">
        <f t="shared" si="11"/>
        <v>93.48192004797511</v>
      </c>
      <c r="S22" s="18">
        <f t="shared" si="11"/>
        <v>27.300757244199644</v>
      </c>
      <c r="T22" s="18">
        <f t="shared" si="11"/>
        <v>91.23031936059911</v>
      </c>
      <c r="U22" s="18">
        <f t="shared" si="11"/>
        <v>71.26146471757421</v>
      </c>
      <c r="V22" s="18">
        <f t="shared" si="11"/>
        <v>48.46827572290776</v>
      </c>
      <c r="W22" s="18">
        <f t="shared" si="11"/>
        <v>53.744380847167804</v>
      </c>
      <c r="X22" s="18">
        <f t="shared" si="11"/>
        <v>87.54861869535209</v>
      </c>
      <c r="Y22" s="18">
        <f t="shared" si="11"/>
        <v>90.3469807398166</v>
      </c>
      <c r="Z22" s="18">
        <f t="shared" si="11"/>
        <v>45.76958425457215</v>
      </c>
      <c r="AA22" s="18">
        <f t="shared" si="11"/>
        <v>78.26353721187922</v>
      </c>
      <c r="AB22" s="18">
        <f t="shared" si="11"/>
        <v>51.51044977779381</v>
      </c>
      <c r="AC22" s="18">
        <f t="shared" si="11"/>
        <v>73.87574917710289</v>
      </c>
      <c r="AD22" s="18">
        <f t="shared" si="11"/>
        <v>55.56089599588348</v>
      </c>
      <c r="AE22" s="18">
        <f t="shared" si="11"/>
        <v>63.44171421451464</v>
      </c>
      <c r="AF22" s="18">
        <f t="shared" si="11"/>
        <v>91.30151079753588</v>
      </c>
      <c r="AG22" s="18">
        <f t="shared" si="11"/>
        <v>76.73000141147956</v>
      </c>
      <c r="AH22" s="18">
        <f t="shared" si="11"/>
        <v>75.60471377842747</v>
      </c>
      <c r="AI22" s="18">
        <f t="shared" si="11"/>
        <v>94.99783115474743</v>
      </c>
      <c r="AJ22" s="18">
        <f t="shared" si="11"/>
        <v>70.25683382227031</v>
      </c>
      <c r="AK22" s="18">
        <f t="shared" si="11"/>
        <v>98.00110959779074</v>
      </c>
      <c r="AL22" s="18">
        <f t="shared" si="11"/>
        <v>82.0015081760702</v>
      </c>
      <c r="AM22" s="18">
        <f t="shared" si="11"/>
        <v>66.43601806262939</v>
      </c>
      <c r="AN22" s="18">
        <f t="shared" si="11"/>
        <v>38.56835190564005</v>
      </c>
      <c r="AO22" s="18">
        <f t="shared" si="11"/>
        <v>64.15715708049322</v>
      </c>
      <c r="AP22" s="18">
        <f t="shared" si="11"/>
        <v>30.30749406578501</v>
      </c>
      <c r="AQ22" s="18">
        <f t="shared" si="11"/>
        <v>56.546841996105705</v>
      </c>
      <c r="AR22" s="18">
        <f t="shared" si="11"/>
        <v>88.91005956565171</v>
      </c>
      <c r="AS22" s="18">
        <f t="shared" si="11"/>
        <v>90.93041438623925</v>
      </c>
      <c r="AT22" s="18">
        <f t="shared" si="11"/>
        <v>96.40108165619121</v>
      </c>
      <c r="AU22" s="18">
        <f t="shared" si="11"/>
        <v>51.14960568523007</v>
      </c>
      <c r="AV22" s="18">
        <f t="shared" si="11"/>
        <v>84.64247028171044</v>
      </c>
      <c r="AW22" s="18">
        <f t="shared" si="11"/>
        <v>62.8684130225571</v>
      </c>
      <c r="AX22" s="18">
        <f t="shared" si="11"/>
        <v>91.8293757714678</v>
      </c>
      <c r="AY22" s="18">
        <f t="shared" si="11"/>
        <v>61.38389514876412</v>
      </c>
      <c r="AZ22" s="18">
        <f t="shared" si="11"/>
        <v>67.76787682465667</v>
      </c>
      <c r="BA22" s="18">
        <f t="shared" si="11"/>
        <v>93.63810429034203</v>
      </c>
      <c r="BB22" s="18">
        <f t="shared" si="11"/>
        <v>43.25287847957305</v>
      </c>
      <c r="BC22" s="18">
        <f t="shared" si="11"/>
        <v>44.98275990956072</v>
      </c>
      <c r="BD22" s="18">
        <f t="shared" si="11"/>
        <v>64.26255463132112</v>
      </c>
      <c r="BE22" s="18">
        <f t="shared" si="11"/>
        <v>37.40893876747391</v>
      </c>
      <c r="BF22" s="18">
        <f t="shared" si="11"/>
        <v>85.65600114135724</v>
      </c>
      <c r="BG22" s="18">
        <f t="shared" si="11"/>
        <v>87.1363586706065</v>
      </c>
      <c r="BH22" s="18">
        <f t="shared" si="11"/>
        <v>65.64904255138674</v>
      </c>
      <c r="BI22" s="18">
        <f t="shared" si="11"/>
        <v>53.520461522167274</v>
      </c>
      <c r="BJ22" s="18">
        <f t="shared" si="11"/>
        <v>46.09849318560055</v>
      </c>
    </row>
    <row r="23" spans="1:62" ht="12.75">
      <c r="A23" s="17" t="s">
        <v>150</v>
      </c>
      <c r="B23" s="18">
        <f>IF(+B183=0,0,+(B184+B192)*100/B183)</f>
        <v>90.53727740369362</v>
      </c>
      <c r="C23" s="18">
        <f aca="true" t="shared" si="12" ref="C23:BJ23">IF(+C183=0,0,+(C184+C192)*100/C183)</f>
        <v>37.217175750316095</v>
      </c>
      <c r="D23" s="18">
        <f t="shared" si="12"/>
        <v>85.1387776144359</v>
      </c>
      <c r="E23" s="18">
        <f t="shared" si="12"/>
        <v>48.02740542164493</v>
      </c>
      <c r="F23" s="18">
        <f t="shared" si="12"/>
        <v>86.97954064040442</v>
      </c>
      <c r="G23" s="18">
        <f t="shared" si="12"/>
        <v>42.561395632935806</v>
      </c>
      <c r="H23" s="18">
        <f t="shared" si="12"/>
        <v>0</v>
      </c>
      <c r="I23" s="18">
        <f t="shared" si="12"/>
        <v>84.79889949489645</v>
      </c>
      <c r="J23" s="18">
        <f t="shared" si="12"/>
        <v>54.99604743083004</v>
      </c>
      <c r="K23" s="18">
        <f t="shared" si="12"/>
        <v>86.5384642928627</v>
      </c>
      <c r="L23" s="18">
        <f t="shared" si="12"/>
        <v>68.29227728092734</v>
      </c>
      <c r="M23" s="18">
        <f t="shared" si="12"/>
        <v>61.24089787863838</v>
      </c>
      <c r="N23" s="18">
        <f t="shared" si="12"/>
        <v>87.44101803894524</v>
      </c>
      <c r="O23" s="18">
        <f t="shared" si="12"/>
        <v>55.04216709097936</v>
      </c>
      <c r="P23" s="18">
        <f t="shared" si="12"/>
        <v>60.17933627091486</v>
      </c>
      <c r="Q23" s="18">
        <f t="shared" si="12"/>
        <v>64.81876043106412</v>
      </c>
      <c r="R23" s="18">
        <f t="shared" si="12"/>
        <v>93.48235598881323</v>
      </c>
      <c r="S23" s="18">
        <f t="shared" si="12"/>
        <v>27.300757244199644</v>
      </c>
      <c r="T23" s="18">
        <f t="shared" si="12"/>
        <v>91.44154569979298</v>
      </c>
      <c r="U23" s="18">
        <f t="shared" si="12"/>
        <v>71.26146471757421</v>
      </c>
      <c r="V23" s="18">
        <f t="shared" si="12"/>
        <v>48.46827572290776</v>
      </c>
      <c r="W23" s="18">
        <f t="shared" si="12"/>
        <v>53.744380847167804</v>
      </c>
      <c r="X23" s="18">
        <f t="shared" si="12"/>
        <v>87.54861869535209</v>
      </c>
      <c r="Y23" s="18">
        <f t="shared" si="12"/>
        <v>90.3469807398166</v>
      </c>
      <c r="Z23" s="18">
        <f t="shared" si="12"/>
        <v>45.76958425457215</v>
      </c>
      <c r="AA23" s="18">
        <f t="shared" si="12"/>
        <v>78.26353721187922</v>
      </c>
      <c r="AB23" s="18">
        <f t="shared" si="12"/>
        <v>51.51044977779381</v>
      </c>
      <c r="AC23" s="18">
        <f t="shared" si="12"/>
        <v>91.79076748194005</v>
      </c>
      <c r="AD23" s="18">
        <f t="shared" si="12"/>
        <v>55.56089599588348</v>
      </c>
      <c r="AE23" s="18">
        <f t="shared" si="12"/>
        <v>63.44171421451464</v>
      </c>
      <c r="AF23" s="18">
        <f t="shared" si="12"/>
        <v>91.30151079753588</v>
      </c>
      <c r="AG23" s="18">
        <f t="shared" si="12"/>
        <v>76.73000141147956</v>
      </c>
      <c r="AH23" s="18">
        <f t="shared" si="12"/>
        <v>75.60471377842747</v>
      </c>
      <c r="AI23" s="18">
        <f t="shared" si="12"/>
        <v>94.99783115474743</v>
      </c>
      <c r="AJ23" s="18">
        <f t="shared" si="12"/>
        <v>70.25683382227031</v>
      </c>
      <c r="AK23" s="18">
        <f t="shared" si="12"/>
        <v>98.00110959779074</v>
      </c>
      <c r="AL23" s="18">
        <f t="shared" si="12"/>
        <v>82.0015081760702</v>
      </c>
      <c r="AM23" s="18">
        <f t="shared" si="12"/>
        <v>66.43601806262939</v>
      </c>
      <c r="AN23" s="18">
        <f t="shared" si="12"/>
        <v>38.56835190564005</v>
      </c>
      <c r="AO23" s="18">
        <f t="shared" si="12"/>
        <v>64.15715708049322</v>
      </c>
      <c r="AP23" s="18">
        <f t="shared" si="12"/>
        <v>30.30749406578501</v>
      </c>
      <c r="AQ23" s="18">
        <f t="shared" si="12"/>
        <v>56.546841996105705</v>
      </c>
      <c r="AR23" s="18">
        <f t="shared" si="12"/>
        <v>88.91005956565171</v>
      </c>
      <c r="AS23" s="18">
        <f t="shared" si="12"/>
        <v>90.93041438623925</v>
      </c>
      <c r="AT23" s="18">
        <f t="shared" si="12"/>
        <v>96.41146830131386</v>
      </c>
      <c r="AU23" s="18">
        <f t="shared" si="12"/>
        <v>51.14960568523007</v>
      </c>
      <c r="AV23" s="18">
        <f t="shared" si="12"/>
        <v>84.63992414551032</v>
      </c>
      <c r="AW23" s="18">
        <f t="shared" si="12"/>
        <v>62.8684130225571</v>
      </c>
      <c r="AX23" s="18">
        <f t="shared" si="12"/>
        <v>91.8293757714678</v>
      </c>
      <c r="AY23" s="18">
        <f t="shared" si="12"/>
        <v>61.42668653293417</v>
      </c>
      <c r="AZ23" s="18">
        <f t="shared" si="12"/>
        <v>67.76787682465667</v>
      </c>
      <c r="BA23" s="18">
        <f t="shared" si="12"/>
        <v>93.63810429034203</v>
      </c>
      <c r="BB23" s="18">
        <f t="shared" si="12"/>
        <v>43.25287847957305</v>
      </c>
      <c r="BC23" s="18">
        <f t="shared" si="12"/>
        <v>44.98275990956072</v>
      </c>
      <c r="BD23" s="18">
        <f t="shared" si="12"/>
        <v>64.26255463132112</v>
      </c>
      <c r="BE23" s="18">
        <f t="shared" si="12"/>
        <v>37.40893876747391</v>
      </c>
      <c r="BF23" s="18">
        <f t="shared" si="12"/>
        <v>85.65600114135724</v>
      </c>
      <c r="BG23" s="18">
        <f t="shared" si="12"/>
        <v>87.1363586706065</v>
      </c>
      <c r="BH23" s="18">
        <f t="shared" si="12"/>
        <v>65.64904255138674</v>
      </c>
      <c r="BI23" s="18">
        <f t="shared" si="12"/>
        <v>53.520461522167274</v>
      </c>
      <c r="BJ23" s="18">
        <f t="shared" si="12"/>
        <v>46.09849318560055</v>
      </c>
    </row>
    <row r="24" spans="1:62" ht="12.75">
      <c r="A24" s="17" t="s">
        <v>151</v>
      </c>
      <c r="B24" s="18">
        <f>IF(+B5=0,0,+B182*100/B5)</f>
        <v>20.892088599500706</v>
      </c>
      <c r="C24" s="18">
        <f aca="true" t="shared" si="13" ref="C24:BJ24">IF(+C5=0,0,+C182*100/C5)</f>
        <v>1.8298979594341855</v>
      </c>
      <c r="D24" s="18">
        <f t="shared" si="13"/>
        <v>16.014970519899652</v>
      </c>
      <c r="E24" s="18">
        <f t="shared" si="13"/>
        <v>2.050665850072187</v>
      </c>
      <c r="F24" s="18">
        <f t="shared" si="13"/>
        <v>6.003717626902305</v>
      </c>
      <c r="G24" s="18">
        <f t="shared" si="13"/>
        <v>4.164073568779919</v>
      </c>
      <c r="H24" s="18">
        <f t="shared" si="13"/>
        <v>16.935954534827292</v>
      </c>
      <c r="I24" s="18">
        <f t="shared" si="13"/>
        <v>10.081579830397093</v>
      </c>
      <c r="J24" s="18">
        <f t="shared" si="13"/>
        <v>22.647258652282225</v>
      </c>
      <c r="K24" s="18">
        <f t="shared" si="13"/>
        <v>24.55282840154205</v>
      </c>
      <c r="L24" s="18">
        <f t="shared" si="13"/>
        <v>24.828272152228553</v>
      </c>
      <c r="M24" s="18">
        <f t="shared" si="13"/>
        <v>5.545421045693922</v>
      </c>
      <c r="N24" s="18">
        <f t="shared" si="13"/>
        <v>31.43951620245234</v>
      </c>
      <c r="O24" s="18">
        <f t="shared" si="13"/>
        <v>4.132356936887823</v>
      </c>
      <c r="P24" s="18">
        <f t="shared" si="13"/>
        <v>3.40286381174591</v>
      </c>
      <c r="Q24" s="18">
        <f t="shared" si="13"/>
        <v>76.43774726443279</v>
      </c>
      <c r="R24" s="18">
        <f t="shared" si="13"/>
        <v>22.877470041348968</v>
      </c>
      <c r="S24" s="18">
        <f t="shared" si="13"/>
        <v>2.3986798255129522</v>
      </c>
      <c r="T24" s="18">
        <f t="shared" si="13"/>
        <v>16.126927639213186</v>
      </c>
      <c r="U24" s="18">
        <f t="shared" si="13"/>
        <v>22.404265099489795</v>
      </c>
      <c r="V24" s="18">
        <f t="shared" si="13"/>
        <v>10.774936464040064</v>
      </c>
      <c r="W24" s="18">
        <f t="shared" si="13"/>
        <v>64.19949110419195</v>
      </c>
      <c r="X24" s="18">
        <f t="shared" si="13"/>
        <v>9.659020507265035</v>
      </c>
      <c r="Y24" s="18">
        <f t="shared" si="13"/>
        <v>11.596151322633581</v>
      </c>
      <c r="Z24" s="18">
        <f t="shared" si="13"/>
        <v>4.739525569424178</v>
      </c>
      <c r="AA24" s="18">
        <f t="shared" si="13"/>
        <v>11.6752830216312</v>
      </c>
      <c r="AB24" s="18">
        <f t="shared" si="13"/>
        <v>22.159512153905666</v>
      </c>
      <c r="AC24" s="18">
        <f t="shared" si="13"/>
        <v>73.97950276086625</v>
      </c>
      <c r="AD24" s="18">
        <f t="shared" si="13"/>
        <v>31.35023104222951</v>
      </c>
      <c r="AE24" s="18">
        <f t="shared" si="13"/>
        <v>16.253132584179784</v>
      </c>
      <c r="AF24" s="18">
        <f t="shared" si="13"/>
        <v>18.513899718637997</v>
      </c>
      <c r="AG24" s="18">
        <f t="shared" si="13"/>
        <v>29.99922021930343</v>
      </c>
      <c r="AH24" s="18">
        <f t="shared" si="13"/>
        <v>32.40218539967927</v>
      </c>
      <c r="AI24" s="18">
        <f t="shared" si="13"/>
        <v>13.749069400784784</v>
      </c>
      <c r="AJ24" s="18">
        <f t="shared" si="13"/>
        <v>9.33049807215513</v>
      </c>
      <c r="AK24" s="18">
        <f t="shared" si="13"/>
        <v>276.910010155315</v>
      </c>
      <c r="AL24" s="18">
        <f t="shared" si="13"/>
        <v>15.121599863415865</v>
      </c>
      <c r="AM24" s="18">
        <f t="shared" si="13"/>
        <v>9.849949801647766</v>
      </c>
      <c r="AN24" s="18">
        <f t="shared" si="13"/>
        <v>28.61303114311866</v>
      </c>
      <c r="AO24" s="18">
        <f t="shared" si="13"/>
        <v>36.96286500599817</v>
      </c>
      <c r="AP24" s="18">
        <f t="shared" si="13"/>
        <v>2.4629951759293314</v>
      </c>
      <c r="AQ24" s="18">
        <f t="shared" si="13"/>
        <v>27.11696233575629</v>
      </c>
      <c r="AR24" s="18">
        <f t="shared" si="13"/>
        <v>22.478899962925</v>
      </c>
      <c r="AS24" s="18">
        <f t="shared" si="13"/>
        <v>3.221468351352789</v>
      </c>
      <c r="AT24" s="18">
        <f t="shared" si="13"/>
        <v>12.059127578649598</v>
      </c>
      <c r="AU24" s="18">
        <f t="shared" si="13"/>
        <v>0</v>
      </c>
      <c r="AV24" s="18">
        <f t="shared" si="13"/>
        <v>11.06246204473051</v>
      </c>
      <c r="AW24" s="18">
        <f t="shared" si="13"/>
        <v>52.38524723594655</v>
      </c>
      <c r="AX24" s="18">
        <f t="shared" si="13"/>
        <v>10.927690101512697</v>
      </c>
      <c r="AY24" s="18">
        <f t="shared" si="13"/>
        <v>3.630930740112374</v>
      </c>
      <c r="AZ24" s="18">
        <f t="shared" si="13"/>
        <v>24.16090162489016</v>
      </c>
      <c r="BA24" s="18">
        <f t="shared" si="13"/>
        <v>11.433842326087472</v>
      </c>
      <c r="BB24" s="18">
        <f t="shared" si="13"/>
        <v>7.062864751371173</v>
      </c>
      <c r="BC24" s="18">
        <f t="shared" si="13"/>
        <v>12.304449194530054</v>
      </c>
      <c r="BD24" s="18">
        <f t="shared" si="13"/>
        <v>13.203876145102392</v>
      </c>
      <c r="BE24" s="18">
        <f t="shared" si="13"/>
        <v>1.0801071245716987</v>
      </c>
      <c r="BF24" s="18">
        <f t="shared" si="13"/>
        <v>14.087657013383742</v>
      </c>
      <c r="BG24" s="18">
        <f t="shared" si="13"/>
        <v>5.52067042629513</v>
      </c>
      <c r="BH24" s="18">
        <f t="shared" si="13"/>
        <v>8.94933124545045</v>
      </c>
      <c r="BI24" s="18">
        <f t="shared" si="13"/>
        <v>7.085435165304366</v>
      </c>
      <c r="BJ24" s="18">
        <f t="shared" si="13"/>
        <v>8.767780377265426</v>
      </c>
    </row>
    <row r="25" spans="1:62" ht="12.75">
      <c r="A25" s="17" t="s">
        <v>152</v>
      </c>
      <c r="B25" s="18">
        <f>IF(+B142=0,0,+B190*100/B142)</f>
        <v>26.371278907389506</v>
      </c>
      <c r="C25" s="18">
        <f aca="true" t="shared" si="14" ref="C25:BJ25">IF(+C142=0,0,+C190*100/C142)</f>
        <v>60.389010250378085</v>
      </c>
      <c r="D25" s="18">
        <f t="shared" si="14"/>
        <v>33.658313162186744</v>
      </c>
      <c r="E25" s="18">
        <f t="shared" si="14"/>
        <v>76.40109323816847</v>
      </c>
      <c r="F25" s="18">
        <f t="shared" si="14"/>
        <v>17.102375892383915</v>
      </c>
      <c r="G25" s="18">
        <f t="shared" si="14"/>
        <v>85.13323254118967</v>
      </c>
      <c r="H25" s="18">
        <f t="shared" si="14"/>
        <v>22.629944522433686</v>
      </c>
      <c r="I25" s="18">
        <f t="shared" si="14"/>
        <v>19.862996542954036</v>
      </c>
      <c r="J25" s="18">
        <f t="shared" si="14"/>
        <v>134.03736799350122</v>
      </c>
      <c r="K25" s="18">
        <f t="shared" si="14"/>
        <v>35.27844838363241</v>
      </c>
      <c r="L25" s="18">
        <f t="shared" si="14"/>
        <v>39.84406131286029</v>
      </c>
      <c r="M25" s="18">
        <f t="shared" si="14"/>
        <v>196.25073227885179</v>
      </c>
      <c r="N25" s="18">
        <f t="shared" si="14"/>
        <v>37.133670095443364</v>
      </c>
      <c r="O25" s="18">
        <f t="shared" si="14"/>
        <v>30.55650911264945</v>
      </c>
      <c r="P25" s="18">
        <f t="shared" si="14"/>
        <v>22.065998605146277</v>
      </c>
      <c r="Q25" s="18">
        <f t="shared" si="14"/>
        <v>289.20546034808046</v>
      </c>
      <c r="R25" s="18">
        <f t="shared" si="14"/>
        <v>32.11601645317194</v>
      </c>
      <c r="S25" s="18">
        <f t="shared" si="14"/>
        <v>61.54955324792557</v>
      </c>
      <c r="T25" s="18">
        <f t="shared" si="14"/>
        <v>20.753686582611966</v>
      </c>
      <c r="U25" s="18">
        <f t="shared" si="14"/>
        <v>101.05935971439175</v>
      </c>
      <c r="V25" s="18">
        <f t="shared" si="14"/>
        <v>110.00917334658729</v>
      </c>
      <c r="W25" s="18">
        <f t="shared" si="14"/>
        <v>201.57695638722308</v>
      </c>
      <c r="X25" s="18">
        <f t="shared" si="14"/>
        <v>12.790792984635802</v>
      </c>
      <c r="Y25" s="18">
        <f t="shared" si="14"/>
        <v>52.412030214226036</v>
      </c>
      <c r="Z25" s="18">
        <f t="shared" si="14"/>
        <v>78.99326138156691</v>
      </c>
      <c r="AA25" s="18">
        <f t="shared" si="14"/>
        <v>22.581863504173434</v>
      </c>
      <c r="AB25" s="18">
        <f t="shared" si="14"/>
        <v>124.75024622871085</v>
      </c>
      <c r="AC25" s="18">
        <f t="shared" si="14"/>
        <v>94.68584035996577</v>
      </c>
      <c r="AD25" s="18">
        <f t="shared" si="14"/>
        <v>62.90956079273043</v>
      </c>
      <c r="AE25" s="18">
        <f t="shared" si="14"/>
        <v>165.30521112590262</v>
      </c>
      <c r="AF25" s="18">
        <f t="shared" si="14"/>
        <v>151.19747395391607</v>
      </c>
      <c r="AG25" s="18">
        <f t="shared" si="14"/>
        <v>84.70160630420125</v>
      </c>
      <c r="AH25" s="18">
        <f t="shared" si="14"/>
        <v>88.24224291949436</v>
      </c>
      <c r="AI25" s="18">
        <f t="shared" si="14"/>
        <v>20.083858333359952</v>
      </c>
      <c r="AJ25" s="18">
        <f t="shared" si="14"/>
        <v>67.41314274238232</v>
      </c>
      <c r="AK25" s="18">
        <f t="shared" si="14"/>
        <v>498.860448199782</v>
      </c>
      <c r="AL25" s="18">
        <f t="shared" si="14"/>
        <v>210.85321415179584</v>
      </c>
      <c r="AM25" s="18">
        <f t="shared" si="14"/>
        <v>75.86580465236437</v>
      </c>
      <c r="AN25" s="18">
        <f t="shared" si="14"/>
        <v>176.43319544006937</v>
      </c>
      <c r="AO25" s="18">
        <f t="shared" si="14"/>
        <v>216.3214504005947</v>
      </c>
      <c r="AP25" s="18">
        <f t="shared" si="14"/>
        <v>162.3610818898006</v>
      </c>
      <c r="AQ25" s="18">
        <f t="shared" si="14"/>
        <v>136.62709311992165</v>
      </c>
      <c r="AR25" s="18">
        <f t="shared" si="14"/>
        <v>170.85845713930502</v>
      </c>
      <c r="AS25" s="18">
        <f t="shared" si="14"/>
        <v>71.47673634524612</v>
      </c>
      <c r="AT25" s="18">
        <f t="shared" si="14"/>
        <v>13.878582201458029</v>
      </c>
      <c r="AU25" s="18">
        <f t="shared" si="14"/>
        <v>0</v>
      </c>
      <c r="AV25" s="18">
        <f t="shared" si="14"/>
        <v>26.60215222928611</v>
      </c>
      <c r="AW25" s="18">
        <f t="shared" si="14"/>
        <v>150.20562634035574</v>
      </c>
      <c r="AX25" s="18">
        <f t="shared" si="14"/>
        <v>58.095720432291365</v>
      </c>
      <c r="AY25" s="18">
        <f t="shared" si="14"/>
        <v>33.73053239364616</v>
      </c>
      <c r="AZ25" s="18">
        <f t="shared" si="14"/>
        <v>100.7677619169549</v>
      </c>
      <c r="BA25" s="18">
        <f t="shared" si="14"/>
        <v>13.584693446764119</v>
      </c>
      <c r="BB25" s="18">
        <f t="shared" si="14"/>
        <v>113.85723688270018</v>
      </c>
      <c r="BC25" s="18">
        <f t="shared" si="14"/>
        <v>97.21410761107023</v>
      </c>
      <c r="BD25" s="18">
        <f t="shared" si="14"/>
        <v>43.266801916270715</v>
      </c>
      <c r="BE25" s="18">
        <f t="shared" si="14"/>
        <v>18.533536070282143</v>
      </c>
      <c r="BF25" s="18">
        <f t="shared" si="14"/>
        <v>34.52011899518267</v>
      </c>
      <c r="BG25" s="18">
        <f t="shared" si="14"/>
        <v>7.544183050407092</v>
      </c>
      <c r="BH25" s="18">
        <f t="shared" si="14"/>
        <v>65.6905908743364</v>
      </c>
      <c r="BI25" s="18">
        <f t="shared" si="14"/>
        <v>140.87626280152298</v>
      </c>
      <c r="BJ25" s="18">
        <f t="shared" si="14"/>
        <v>58.031238596114626</v>
      </c>
    </row>
    <row r="26" spans="1:62" ht="12.75">
      <c r="A26" s="8" t="s">
        <v>153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</row>
    <row r="27" spans="1:62" ht="12.75">
      <c r="A27" s="15" t="s">
        <v>154</v>
      </c>
      <c r="B27" s="16">
        <f>IF(B167=0,0,(B6-B167)*100/B167)</f>
        <v>9.618092575773792</v>
      </c>
      <c r="C27" s="16">
        <f aca="true" t="shared" si="15" ref="C27:BJ27">IF(C167=0,0,(C6-C167)*100/C167)</f>
        <v>48.58452814830727</v>
      </c>
      <c r="D27" s="16">
        <f t="shared" si="15"/>
        <v>17.95900515114554</v>
      </c>
      <c r="E27" s="16">
        <f t="shared" si="15"/>
        <v>15.374426230924625</v>
      </c>
      <c r="F27" s="16">
        <f t="shared" si="15"/>
        <v>8.750332324198073</v>
      </c>
      <c r="G27" s="16">
        <f t="shared" si="15"/>
        <v>23.775499180549637</v>
      </c>
      <c r="H27" s="16">
        <f t="shared" si="15"/>
        <v>7.067890070384234</v>
      </c>
      <c r="I27" s="16">
        <f t="shared" si="15"/>
        <v>10.765846254813358</v>
      </c>
      <c r="J27" s="16">
        <f t="shared" si="15"/>
        <v>33.18230606293753</v>
      </c>
      <c r="K27" s="16">
        <f t="shared" si="15"/>
        <v>22.32991949295767</v>
      </c>
      <c r="L27" s="16">
        <f t="shared" si="15"/>
        <v>17.21052928221599</v>
      </c>
      <c r="M27" s="16">
        <f t="shared" si="15"/>
        <v>47.46320378740072</v>
      </c>
      <c r="N27" s="16">
        <f t="shared" si="15"/>
        <v>15.23196019686477</v>
      </c>
      <c r="O27" s="16">
        <f t="shared" si="15"/>
        <v>64.15597557016237</v>
      </c>
      <c r="P27" s="16">
        <f t="shared" si="15"/>
        <v>35.22579990039708</v>
      </c>
      <c r="Q27" s="16">
        <f t="shared" si="15"/>
        <v>2.341694053979495</v>
      </c>
      <c r="R27" s="16">
        <f t="shared" si="15"/>
        <v>9.24779257529846</v>
      </c>
      <c r="S27" s="16">
        <f t="shared" si="15"/>
        <v>9.766494257466166</v>
      </c>
      <c r="T27" s="16">
        <f t="shared" si="15"/>
        <v>17.419910409864364</v>
      </c>
      <c r="U27" s="16">
        <f t="shared" si="15"/>
        <v>15.85932115253491</v>
      </c>
      <c r="V27" s="16">
        <f t="shared" si="15"/>
        <v>48.992023610014726</v>
      </c>
      <c r="W27" s="16">
        <f t="shared" si="15"/>
        <v>24.425075569953663</v>
      </c>
      <c r="X27" s="16">
        <f t="shared" si="15"/>
        <v>13.24296342073622</v>
      </c>
      <c r="Y27" s="16">
        <f t="shared" si="15"/>
        <v>14.789913581375938</v>
      </c>
      <c r="Z27" s="16">
        <f t="shared" si="15"/>
        <v>70.7912041819472</v>
      </c>
      <c r="AA27" s="16">
        <f t="shared" si="15"/>
        <v>-8.208619370258724</v>
      </c>
      <c r="AB27" s="16">
        <f t="shared" si="15"/>
        <v>-1.5873408880017035</v>
      </c>
      <c r="AC27" s="16">
        <f t="shared" si="15"/>
        <v>-1.2796151025387026</v>
      </c>
      <c r="AD27" s="16">
        <f t="shared" si="15"/>
        <v>-1.2745309220518546</v>
      </c>
      <c r="AE27" s="16">
        <f t="shared" si="15"/>
        <v>27.186605804172043</v>
      </c>
      <c r="AF27" s="16">
        <f t="shared" si="15"/>
        <v>14.496762652443808</v>
      </c>
      <c r="AG27" s="16">
        <f t="shared" si="15"/>
        <v>18.723246433634028</v>
      </c>
      <c r="AH27" s="16">
        <f t="shared" si="15"/>
        <v>29.79329748697035</v>
      </c>
      <c r="AI27" s="16">
        <f t="shared" si="15"/>
        <v>8.70702473808517</v>
      </c>
      <c r="AJ27" s="16">
        <f t="shared" si="15"/>
        <v>14.719224518182674</v>
      </c>
      <c r="AK27" s="16">
        <f t="shared" si="15"/>
        <v>27.57361298017024</v>
      </c>
      <c r="AL27" s="16">
        <f t="shared" si="15"/>
        <v>-10.730655230760254</v>
      </c>
      <c r="AM27" s="16">
        <f t="shared" si="15"/>
        <v>43.33966955419777</v>
      </c>
      <c r="AN27" s="16">
        <f t="shared" si="15"/>
        <v>23.815412195780983</v>
      </c>
      <c r="AO27" s="16">
        <f t="shared" si="15"/>
        <v>35.626375520480295</v>
      </c>
      <c r="AP27" s="16">
        <f t="shared" si="15"/>
        <v>18.078323054591493</v>
      </c>
      <c r="AQ27" s="16">
        <f t="shared" si="15"/>
        <v>25.55227445415833</v>
      </c>
      <c r="AR27" s="16">
        <f t="shared" si="15"/>
        <v>14.292885833052448</v>
      </c>
      <c r="AS27" s="16">
        <f t="shared" si="15"/>
        <v>34.69114882575657</v>
      </c>
      <c r="AT27" s="16">
        <f t="shared" si="15"/>
        <v>6.606007758900222</v>
      </c>
      <c r="AU27" s="16">
        <f t="shared" si="15"/>
        <v>46.53302723781955</v>
      </c>
      <c r="AV27" s="16">
        <f t="shared" si="15"/>
        <v>35.461625021864386</v>
      </c>
      <c r="AW27" s="16">
        <f t="shared" si="15"/>
        <v>45.43642146168757</v>
      </c>
      <c r="AX27" s="16">
        <f t="shared" si="15"/>
        <v>20.088330646343252</v>
      </c>
      <c r="AY27" s="16">
        <f t="shared" si="15"/>
        <v>9.852159068455723</v>
      </c>
      <c r="AZ27" s="16">
        <f t="shared" si="15"/>
        <v>34.94461972904851</v>
      </c>
      <c r="BA27" s="16">
        <f t="shared" si="15"/>
        <v>10.84905307870478</v>
      </c>
      <c r="BB27" s="16">
        <f t="shared" si="15"/>
        <v>24.84079814162682</v>
      </c>
      <c r="BC27" s="16">
        <f t="shared" si="15"/>
        <v>21.30128311027655</v>
      </c>
      <c r="BD27" s="16">
        <f t="shared" si="15"/>
        <v>8.343133622675605</v>
      </c>
      <c r="BE27" s="16">
        <f t="shared" si="15"/>
        <v>6.699458290363511</v>
      </c>
      <c r="BF27" s="16">
        <f t="shared" si="15"/>
        <v>10.176875679594056</v>
      </c>
      <c r="BG27" s="16">
        <f t="shared" si="15"/>
        <v>18.773811096861515</v>
      </c>
      <c r="BH27" s="16">
        <f t="shared" si="15"/>
        <v>8.738504961340777</v>
      </c>
      <c r="BI27" s="16">
        <f t="shared" si="15"/>
        <v>39.60895368971066</v>
      </c>
      <c r="BJ27" s="16">
        <f t="shared" si="15"/>
        <v>16.53852298410463</v>
      </c>
    </row>
    <row r="28" spans="1:62" ht="12.75">
      <c r="A28" s="17" t="s">
        <v>155</v>
      </c>
      <c r="B28" s="18">
        <f>IF(B169=0,0,(B168-B169)*100/B169)</f>
        <v>8.392972013500552</v>
      </c>
      <c r="C28" s="18">
        <f aca="true" t="shared" si="16" ref="C28:BJ28">IF(C169=0,0,(C168-C169)*100/C169)</f>
        <v>9.590968677602731</v>
      </c>
      <c r="D28" s="18">
        <f t="shared" si="16"/>
        <v>2.8547944836756973</v>
      </c>
      <c r="E28" s="18">
        <f t="shared" si="16"/>
        <v>12.840829406961552</v>
      </c>
      <c r="F28" s="18">
        <f t="shared" si="16"/>
        <v>17.652407234060647</v>
      </c>
      <c r="G28" s="18">
        <f t="shared" si="16"/>
        <v>-11.298217862028023</v>
      </c>
      <c r="H28" s="18">
        <f t="shared" si="16"/>
        <v>8.070890121832441</v>
      </c>
      <c r="I28" s="18">
        <f t="shared" si="16"/>
        <v>14.024102134613651</v>
      </c>
      <c r="J28" s="18">
        <f t="shared" si="16"/>
        <v>15.437830810660229</v>
      </c>
      <c r="K28" s="18">
        <f t="shared" si="16"/>
        <v>28.47171513924118</v>
      </c>
      <c r="L28" s="18">
        <f t="shared" si="16"/>
        <v>1.1174260020661873</v>
      </c>
      <c r="M28" s="18">
        <f t="shared" si="16"/>
        <v>19.11236028667854</v>
      </c>
      <c r="N28" s="18">
        <f t="shared" si="16"/>
        <v>11.772047471183784</v>
      </c>
      <c r="O28" s="18">
        <f t="shared" si="16"/>
        <v>17.220785127646106</v>
      </c>
      <c r="P28" s="18">
        <f t="shared" si="16"/>
        <v>19.69129196682732</v>
      </c>
      <c r="Q28" s="18">
        <f t="shared" si="16"/>
        <v>9.66182106216053</v>
      </c>
      <c r="R28" s="18">
        <f t="shared" si="16"/>
        <v>13.229629505575014</v>
      </c>
      <c r="S28" s="18">
        <f t="shared" si="16"/>
        <v>-3.362504535714041</v>
      </c>
      <c r="T28" s="18">
        <f t="shared" si="16"/>
        <v>17.35696234500645</v>
      </c>
      <c r="U28" s="18">
        <f t="shared" si="16"/>
        <v>11.149725527223023</v>
      </c>
      <c r="V28" s="18">
        <f t="shared" si="16"/>
        <v>31.214497996557032</v>
      </c>
      <c r="W28" s="18">
        <f t="shared" si="16"/>
        <v>36.8361318854049</v>
      </c>
      <c r="X28" s="18">
        <f t="shared" si="16"/>
        <v>13.71712318332866</v>
      </c>
      <c r="Y28" s="18">
        <f t="shared" si="16"/>
        <v>5.029723988187722</v>
      </c>
      <c r="Z28" s="18">
        <f t="shared" si="16"/>
        <v>17.622016970317482</v>
      </c>
      <c r="AA28" s="18">
        <f t="shared" si="16"/>
        <v>15.524738814738251</v>
      </c>
      <c r="AB28" s="18">
        <f t="shared" si="16"/>
        <v>20.633797252563955</v>
      </c>
      <c r="AC28" s="18">
        <f t="shared" si="16"/>
        <v>10.708552338801008</v>
      </c>
      <c r="AD28" s="18">
        <f t="shared" si="16"/>
        <v>6.829198256056629</v>
      </c>
      <c r="AE28" s="18">
        <f t="shared" si="16"/>
        <v>4.204764825329384</v>
      </c>
      <c r="AF28" s="18">
        <f t="shared" si="16"/>
        <v>14.506286457091694</v>
      </c>
      <c r="AG28" s="18">
        <f t="shared" si="16"/>
        <v>7.8100794996722565</v>
      </c>
      <c r="AH28" s="18">
        <f t="shared" si="16"/>
        <v>33.06828982103492</v>
      </c>
      <c r="AI28" s="18">
        <f t="shared" si="16"/>
        <v>17.881389608185597</v>
      </c>
      <c r="AJ28" s="18">
        <f t="shared" si="16"/>
        <v>14.29807379282553</v>
      </c>
      <c r="AK28" s="18">
        <f t="shared" si="16"/>
        <v>26.320111145800812</v>
      </c>
      <c r="AL28" s="18">
        <f t="shared" si="16"/>
        <v>5.046311317110853</v>
      </c>
      <c r="AM28" s="18">
        <f t="shared" si="16"/>
        <v>16.470974718245508</v>
      </c>
      <c r="AN28" s="18">
        <f t="shared" si="16"/>
        <v>17.962673280970098</v>
      </c>
      <c r="AO28" s="18">
        <f t="shared" si="16"/>
        <v>26.436141190547414</v>
      </c>
      <c r="AP28" s="18">
        <f t="shared" si="16"/>
        <v>10.282318588959477</v>
      </c>
      <c r="AQ28" s="18">
        <f t="shared" si="16"/>
        <v>7.2733538315507005</v>
      </c>
      <c r="AR28" s="18">
        <f t="shared" si="16"/>
        <v>19.074235193827064</v>
      </c>
      <c r="AS28" s="18">
        <f t="shared" si="16"/>
        <v>25.16241483124703</v>
      </c>
      <c r="AT28" s="18">
        <f t="shared" si="16"/>
        <v>5.60384273234163</v>
      </c>
      <c r="AU28" s="18">
        <f t="shared" si="16"/>
        <v>6.638227584097318</v>
      </c>
      <c r="AV28" s="18">
        <f t="shared" si="16"/>
        <v>23.242457134881374</v>
      </c>
      <c r="AW28" s="18">
        <f t="shared" si="16"/>
        <v>12.973214106325868</v>
      </c>
      <c r="AX28" s="18">
        <f t="shared" si="16"/>
        <v>32.23491897016434</v>
      </c>
      <c r="AY28" s="18">
        <f t="shared" si="16"/>
        <v>11.355838707650946</v>
      </c>
      <c r="AZ28" s="18">
        <f t="shared" si="16"/>
        <v>8.569533616806153</v>
      </c>
      <c r="BA28" s="18">
        <f t="shared" si="16"/>
        <v>7.784889985928726</v>
      </c>
      <c r="BB28" s="18">
        <f t="shared" si="16"/>
        <v>21.31398654389886</v>
      </c>
      <c r="BC28" s="18">
        <f t="shared" si="16"/>
        <v>10.269602375699733</v>
      </c>
      <c r="BD28" s="18">
        <f t="shared" si="16"/>
        <v>12.38870236978651</v>
      </c>
      <c r="BE28" s="18">
        <f t="shared" si="16"/>
        <v>4.50739522888459</v>
      </c>
      <c r="BF28" s="18">
        <f t="shared" si="16"/>
        <v>-1.6297541914116054</v>
      </c>
      <c r="BG28" s="18">
        <f t="shared" si="16"/>
        <v>14.7130772555584</v>
      </c>
      <c r="BH28" s="18">
        <f t="shared" si="16"/>
        <v>37.55328726673298</v>
      </c>
      <c r="BI28" s="18">
        <f t="shared" si="16"/>
        <v>14.465609574420165</v>
      </c>
      <c r="BJ28" s="18">
        <f t="shared" si="16"/>
        <v>7.10227191433667</v>
      </c>
    </row>
    <row r="29" spans="1:62" ht="12.75">
      <c r="A29" s="17" t="s">
        <v>156</v>
      </c>
      <c r="B29" s="18">
        <f>IF(B168=0,0,B170*100/B168)</f>
        <v>4.488787242552057</v>
      </c>
      <c r="C29" s="18">
        <f aca="true" t="shared" si="17" ref="C29:BJ29">IF(C168=0,0,C170*100/C168)</f>
        <v>0</v>
      </c>
      <c r="D29" s="18">
        <f t="shared" si="17"/>
        <v>2.010407107401821</v>
      </c>
      <c r="E29" s="18">
        <f t="shared" si="17"/>
        <v>0.7391145609584364</v>
      </c>
      <c r="F29" s="18">
        <f t="shared" si="17"/>
        <v>6.104863620515439</v>
      </c>
      <c r="G29" s="18">
        <f t="shared" si="17"/>
        <v>0.35903213894177277</v>
      </c>
      <c r="H29" s="18">
        <f t="shared" si="17"/>
        <v>3.398090329296008</v>
      </c>
      <c r="I29" s="18">
        <f t="shared" si="17"/>
        <v>7.36804289790314</v>
      </c>
      <c r="J29" s="18">
        <f t="shared" si="17"/>
        <v>1.3272734585528698</v>
      </c>
      <c r="K29" s="18">
        <f t="shared" si="17"/>
        <v>4.259305487142965</v>
      </c>
      <c r="L29" s="18">
        <f t="shared" si="17"/>
        <v>5.591056361404382</v>
      </c>
      <c r="M29" s="18">
        <f t="shared" si="17"/>
        <v>0.2907723740374076</v>
      </c>
      <c r="N29" s="18">
        <f t="shared" si="17"/>
        <v>3.412367460505591</v>
      </c>
      <c r="O29" s="18">
        <f t="shared" si="17"/>
        <v>3.32014439948723</v>
      </c>
      <c r="P29" s="18">
        <f t="shared" si="17"/>
        <v>0.33659656069404165</v>
      </c>
      <c r="Q29" s="18">
        <f t="shared" si="17"/>
        <v>3.5049209575725815</v>
      </c>
      <c r="R29" s="18">
        <f t="shared" si="17"/>
        <v>3.998447463167527</v>
      </c>
      <c r="S29" s="18">
        <f t="shared" si="17"/>
        <v>0.19010021702162158</v>
      </c>
      <c r="T29" s="18">
        <f t="shared" si="17"/>
        <v>4.090987910699548</v>
      </c>
      <c r="U29" s="18">
        <f t="shared" si="17"/>
        <v>2.382247049041357</v>
      </c>
      <c r="V29" s="18">
        <f t="shared" si="17"/>
        <v>0.27187978789864764</v>
      </c>
      <c r="W29" s="18">
        <f t="shared" si="17"/>
        <v>5.080750126762346</v>
      </c>
      <c r="X29" s="18">
        <f t="shared" si="17"/>
        <v>1.6181635445075484</v>
      </c>
      <c r="Y29" s="18">
        <f t="shared" si="17"/>
        <v>3.2650135567171907</v>
      </c>
      <c r="Z29" s="18">
        <f t="shared" si="17"/>
        <v>0</v>
      </c>
      <c r="AA29" s="18">
        <f t="shared" si="17"/>
        <v>0</v>
      </c>
      <c r="AB29" s="18">
        <f t="shared" si="17"/>
        <v>6.340598596424982</v>
      </c>
      <c r="AC29" s="18">
        <f t="shared" si="17"/>
        <v>7.258555856951804</v>
      </c>
      <c r="AD29" s="18">
        <f t="shared" si="17"/>
        <v>0.5868003278165108</v>
      </c>
      <c r="AE29" s="18">
        <f t="shared" si="17"/>
        <v>2.712575238121387</v>
      </c>
      <c r="AF29" s="18">
        <f t="shared" si="17"/>
        <v>4.510553947458471</v>
      </c>
      <c r="AG29" s="18">
        <f t="shared" si="17"/>
        <v>2.125618591437288</v>
      </c>
      <c r="AH29" s="18">
        <f t="shared" si="17"/>
        <v>2.7615860451654672</v>
      </c>
      <c r="AI29" s="18">
        <f t="shared" si="17"/>
        <v>7.400345111287693</v>
      </c>
      <c r="AJ29" s="18">
        <f t="shared" si="17"/>
        <v>1.789783172491664</v>
      </c>
      <c r="AK29" s="18">
        <f t="shared" si="17"/>
        <v>0</v>
      </c>
      <c r="AL29" s="18">
        <f t="shared" si="17"/>
        <v>0</v>
      </c>
      <c r="AM29" s="18">
        <f t="shared" si="17"/>
        <v>1.3462126538293469</v>
      </c>
      <c r="AN29" s="18">
        <f t="shared" si="17"/>
        <v>0.6388373683227314</v>
      </c>
      <c r="AO29" s="18">
        <f t="shared" si="17"/>
        <v>3.028324152385082</v>
      </c>
      <c r="AP29" s="18">
        <f t="shared" si="17"/>
        <v>2.1467790014100046</v>
      </c>
      <c r="AQ29" s="18">
        <f t="shared" si="17"/>
        <v>4.403292273815778</v>
      </c>
      <c r="AR29" s="18">
        <f t="shared" si="17"/>
        <v>0.5269722712209667</v>
      </c>
      <c r="AS29" s="18">
        <f t="shared" si="17"/>
        <v>1.4115710849474616</v>
      </c>
      <c r="AT29" s="18">
        <f t="shared" si="17"/>
        <v>5.830818525956969</v>
      </c>
      <c r="AU29" s="18">
        <f t="shared" si="17"/>
        <v>2.495427661093688</v>
      </c>
      <c r="AV29" s="18">
        <f t="shared" si="17"/>
        <v>5.640414799000606</v>
      </c>
      <c r="AW29" s="18">
        <f t="shared" si="17"/>
        <v>4.181705008957218</v>
      </c>
      <c r="AX29" s="18">
        <f t="shared" si="17"/>
        <v>1.9493787476706375</v>
      </c>
      <c r="AY29" s="18">
        <f t="shared" si="17"/>
        <v>3.805160256287921</v>
      </c>
      <c r="AZ29" s="18">
        <f t="shared" si="17"/>
        <v>0.37718815754437357</v>
      </c>
      <c r="BA29" s="18">
        <f t="shared" si="17"/>
        <v>11.211292727119561</v>
      </c>
      <c r="BB29" s="18">
        <f t="shared" si="17"/>
        <v>1.2955746825244623</v>
      </c>
      <c r="BC29" s="18">
        <f t="shared" si="17"/>
        <v>0</v>
      </c>
      <c r="BD29" s="18">
        <f t="shared" si="17"/>
        <v>4.062924900591322</v>
      </c>
      <c r="BE29" s="18">
        <f t="shared" si="17"/>
        <v>0.7865953297706837</v>
      </c>
      <c r="BF29" s="18">
        <f t="shared" si="17"/>
        <v>4.232772577300327</v>
      </c>
      <c r="BG29" s="18">
        <f t="shared" si="17"/>
        <v>2.755923302781118</v>
      </c>
      <c r="BH29" s="18">
        <f t="shared" si="17"/>
        <v>6.363906508221986</v>
      </c>
      <c r="BI29" s="18">
        <f t="shared" si="17"/>
        <v>1.4154527266183556</v>
      </c>
      <c r="BJ29" s="18">
        <f t="shared" si="17"/>
        <v>1.2991001606996835</v>
      </c>
    </row>
    <row r="30" spans="1:62" ht="12.75">
      <c r="A30" s="17" t="s">
        <v>157</v>
      </c>
      <c r="B30" s="18">
        <f>IF(B172=0,0,(B171-B172)*100/B172)</f>
        <v>14.282934589934243</v>
      </c>
      <c r="C30" s="18">
        <f aca="true" t="shared" si="18" ref="C30:BJ30">IF(C172=0,0,(C171-C172)*100/C172)</f>
        <v>0</v>
      </c>
      <c r="D30" s="18">
        <f t="shared" si="18"/>
        <v>0</v>
      </c>
      <c r="E30" s="18">
        <f t="shared" si="18"/>
        <v>0</v>
      </c>
      <c r="F30" s="18">
        <f t="shared" si="18"/>
        <v>6.000000905341082</v>
      </c>
      <c r="G30" s="18">
        <f t="shared" si="18"/>
        <v>0</v>
      </c>
      <c r="H30" s="18">
        <f t="shared" si="18"/>
        <v>11.255648162784349</v>
      </c>
      <c r="I30" s="18">
        <f t="shared" si="18"/>
        <v>0</v>
      </c>
      <c r="J30" s="18">
        <f t="shared" si="18"/>
        <v>0</v>
      </c>
      <c r="K30" s="18">
        <f t="shared" si="18"/>
        <v>22.45896225696929</v>
      </c>
      <c r="L30" s="18">
        <f t="shared" si="18"/>
        <v>12.199711016544077</v>
      </c>
      <c r="M30" s="18">
        <f t="shared" si="18"/>
        <v>0</v>
      </c>
      <c r="N30" s="18">
        <f t="shared" si="18"/>
        <v>12.000000010576004</v>
      </c>
      <c r="O30" s="18">
        <f t="shared" si="18"/>
        <v>0</v>
      </c>
      <c r="P30" s="18">
        <f t="shared" si="18"/>
        <v>0</v>
      </c>
      <c r="Q30" s="18">
        <f t="shared" si="18"/>
        <v>0</v>
      </c>
      <c r="R30" s="18">
        <f t="shared" si="18"/>
        <v>11.843995774445526</v>
      </c>
      <c r="S30" s="18">
        <f t="shared" si="18"/>
        <v>0</v>
      </c>
      <c r="T30" s="18">
        <f t="shared" si="18"/>
        <v>8.105917597660877</v>
      </c>
      <c r="U30" s="18">
        <f t="shared" si="18"/>
        <v>0</v>
      </c>
      <c r="V30" s="18">
        <f t="shared" si="18"/>
        <v>0</v>
      </c>
      <c r="W30" s="18">
        <f t="shared" si="18"/>
        <v>0</v>
      </c>
      <c r="X30" s="18">
        <f t="shared" si="18"/>
        <v>15.56833570631627</v>
      </c>
      <c r="Y30" s="18">
        <f t="shared" si="18"/>
        <v>10.588235294117647</v>
      </c>
      <c r="Z30" s="18">
        <f t="shared" si="18"/>
        <v>0</v>
      </c>
      <c r="AA30" s="18">
        <f t="shared" si="18"/>
        <v>0</v>
      </c>
      <c r="AB30" s="18">
        <f t="shared" si="18"/>
        <v>0</v>
      </c>
      <c r="AC30" s="18">
        <f t="shared" si="18"/>
        <v>9.683509161576902</v>
      </c>
      <c r="AD30" s="18">
        <f t="shared" si="18"/>
        <v>2.5024636006571535</v>
      </c>
      <c r="AE30" s="18">
        <f t="shared" si="18"/>
        <v>0</v>
      </c>
      <c r="AF30" s="18">
        <f t="shared" si="18"/>
        <v>0</v>
      </c>
      <c r="AG30" s="18">
        <f t="shared" si="18"/>
        <v>14</v>
      </c>
      <c r="AH30" s="18">
        <f t="shared" si="18"/>
        <v>7.525721239399169</v>
      </c>
      <c r="AI30" s="18">
        <f t="shared" si="18"/>
        <v>10.303571428571429</v>
      </c>
      <c r="AJ30" s="18">
        <f t="shared" si="18"/>
        <v>0</v>
      </c>
      <c r="AK30" s="18">
        <f t="shared" si="18"/>
        <v>70.53488849363798</v>
      </c>
      <c r="AL30" s="18">
        <f t="shared" si="18"/>
        <v>0</v>
      </c>
      <c r="AM30" s="18">
        <f t="shared" si="18"/>
        <v>0</v>
      </c>
      <c r="AN30" s="18">
        <f t="shared" si="18"/>
        <v>0</v>
      </c>
      <c r="AO30" s="18">
        <f t="shared" si="18"/>
        <v>0</v>
      </c>
      <c r="AP30" s="18">
        <f t="shared" si="18"/>
        <v>0</v>
      </c>
      <c r="AQ30" s="18">
        <f t="shared" si="18"/>
        <v>0</v>
      </c>
      <c r="AR30" s="18">
        <f t="shared" si="18"/>
        <v>34.17224815641702</v>
      </c>
      <c r="AS30" s="18">
        <f t="shared" si="18"/>
        <v>0</v>
      </c>
      <c r="AT30" s="18">
        <f t="shared" si="18"/>
        <v>-1.7489322170437773</v>
      </c>
      <c r="AU30" s="18">
        <f t="shared" si="18"/>
        <v>0</v>
      </c>
      <c r="AV30" s="18">
        <f t="shared" si="18"/>
        <v>10.87619510187442</v>
      </c>
      <c r="AW30" s="18">
        <f t="shared" si="18"/>
        <v>14.200007095959176</v>
      </c>
      <c r="AX30" s="18">
        <f t="shared" si="18"/>
        <v>0</v>
      </c>
      <c r="AY30" s="18">
        <f t="shared" si="18"/>
        <v>0</v>
      </c>
      <c r="AZ30" s="18">
        <f t="shared" si="18"/>
        <v>14.239998675309183</v>
      </c>
      <c r="BA30" s="18">
        <f t="shared" si="18"/>
        <v>15.171213537540151</v>
      </c>
      <c r="BB30" s="18">
        <f t="shared" si="18"/>
        <v>0</v>
      </c>
      <c r="BC30" s="18">
        <f t="shared" si="18"/>
        <v>0</v>
      </c>
      <c r="BD30" s="18">
        <f t="shared" si="18"/>
        <v>0</v>
      </c>
      <c r="BE30" s="18">
        <f t="shared" si="18"/>
        <v>0</v>
      </c>
      <c r="BF30" s="18">
        <f t="shared" si="18"/>
        <v>0</v>
      </c>
      <c r="BG30" s="18">
        <f t="shared" si="18"/>
        <v>14.240000264403374</v>
      </c>
      <c r="BH30" s="18">
        <f t="shared" si="18"/>
        <v>0</v>
      </c>
      <c r="BI30" s="18">
        <f t="shared" si="18"/>
        <v>0</v>
      </c>
      <c r="BJ30" s="18">
        <f t="shared" si="18"/>
        <v>0</v>
      </c>
    </row>
    <row r="31" spans="1:62" ht="12.75">
      <c r="A31" s="17" t="s">
        <v>158</v>
      </c>
      <c r="B31" s="18">
        <f>IF(B174=0,0,(B173-B174)*100/B174)</f>
        <v>15.806296029885058</v>
      </c>
      <c r="C31" s="18">
        <f aca="true" t="shared" si="19" ref="C31:BJ31">IF(C174=0,0,(C173-C174)*100/C174)</f>
        <v>0</v>
      </c>
      <c r="D31" s="18">
        <f t="shared" si="19"/>
        <v>0</v>
      </c>
      <c r="E31" s="18">
        <f t="shared" si="19"/>
        <v>0</v>
      </c>
      <c r="F31" s="18">
        <f t="shared" si="19"/>
        <v>0</v>
      </c>
      <c r="G31" s="18">
        <f t="shared" si="19"/>
        <v>0</v>
      </c>
      <c r="H31" s="18">
        <f t="shared" si="19"/>
        <v>0</v>
      </c>
      <c r="I31" s="18">
        <f t="shared" si="19"/>
        <v>39.90909090909091</v>
      </c>
      <c r="J31" s="18">
        <f t="shared" si="19"/>
        <v>0</v>
      </c>
      <c r="K31" s="18">
        <f t="shared" si="19"/>
        <v>0</v>
      </c>
      <c r="L31" s="18">
        <f t="shared" si="19"/>
        <v>0</v>
      </c>
      <c r="M31" s="18">
        <f t="shared" si="19"/>
        <v>0</v>
      </c>
      <c r="N31" s="18">
        <f t="shared" si="19"/>
        <v>37.71815347990763</v>
      </c>
      <c r="O31" s="18">
        <f t="shared" si="19"/>
        <v>0</v>
      </c>
      <c r="P31" s="18">
        <f t="shared" si="19"/>
        <v>0</v>
      </c>
      <c r="Q31" s="18">
        <f t="shared" si="19"/>
        <v>32.905371755703754</v>
      </c>
      <c r="R31" s="18">
        <f t="shared" si="19"/>
        <v>0</v>
      </c>
      <c r="S31" s="18">
        <f t="shared" si="19"/>
        <v>0</v>
      </c>
      <c r="T31" s="18">
        <f t="shared" si="19"/>
        <v>0</v>
      </c>
      <c r="U31" s="18">
        <f t="shared" si="19"/>
        <v>0</v>
      </c>
      <c r="V31" s="18">
        <f t="shared" si="19"/>
        <v>0</v>
      </c>
      <c r="W31" s="18">
        <f t="shared" si="19"/>
        <v>4.79999460957284</v>
      </c>
      <c r="X31" s="18">
        <f t="shared" si="19"/>
        <v>0</v>
      </c>
      <c r="Y31" s="18">
        <f t="shared" si="19"/>
        <v>0</v>
      </c>
      <c r="Z31" s="18">
        <f t="shared" si="19"/>
        <v>0</v>
      </c>
      <c r="AA31" s="18">
        <f t="shared" si="19"/>
        <v>0</v>
      </c>
      <c r="AB31" s="18">
        <f t="shared" si="19"/>
        <v>4.799994603468089</v>
      </c>
      <c r="AC31" s="18">
        <f t="shared" si="19"/>
        <v>0</v>
      </c>
      <c r="AD31" s="18">
        <f t="shared" si="19"/>
        <v>0</v>
      </c>
      <c r="AE31" s="18">
        <f t="shared" si="19"/>
        <v>0</v>
      </c>
      <c r="AF31" s="18">
        <f t="shared" si="19"/>
        <v>90.1894</v>
      </c>
      <c r="AG31" s="18">
        <f t="shared" si="19"/>
        <v>0</v>
      </c>
      <c r="AH31" s="18">
        <f t="shared" si="19"/>
        <v>0</v>
      </c>
      <c r="AI31" s="18">
        <f t="shared" si="19"/>
        <v>0</v>
      </c>
      <c r="AJ31" s="18">
        <f t="shared" si="19"/>
        <v>0</v>
      </c>
      <c r="AK31" s="18">
        <f t="shared" si="19"/>
        <v>0</v>
      </c>
      <c r="AL31" s="18">
        <f t="shared" si="19"/>
        <v>-6.274671537147234</v>
      </c>
      <c r="AM31" s="18">
        <f t="shared" si="19"/>
        <v>0</v>
      </c>
      <c r="AN31" s="18">
        <f t="shared" si="19"/>
        <v>0</v>
      </c>
      <c r="AO31" s="18">
        <f t="shared" si="19"/>
        <v>0</v>
      </c>
      <c r="AP31" s="18">
        <f t="shared" si="19"/>
        <v>0</v>
      </c>
      <c r="AQ31" s="18">
        <f t="shared" si="19"/>
        <v>0</v>
      </c>
      <c r="AR31" s="18">
        <f t="shared" si="19"/>
        <v>3.792534493890337</v>
      </c>
      <c r="AS31" s="18">
        <f t="shared" si="19"/>
        <v>0</v>
      </c>
      <c r="AT31" s="18">
        <f t="shared" si="19"/>
        <v>48.906495796668</v>
      </c>
      <c r="AU31" s="18">
        <f t="shared" si="19"/>
        <v>0</v>
      </c>
      <c r="AV31" s="18">
        <f t="shared" si="19"/>
        <v>0</v>
      </c>
      <c r="AW31" s="18">
        <f t="shared" si="19"/>
        <v>0</v>
      </c>
      <c r="AX31" s="18">
        <f t="shared" si="19"/>
        <v>0</v>
      </c>
      <c r="AY31" s="18">
        <f t="shared" si="19"/>
        <v>53.17473076283253</v>
      </c>
      <c r="AZ31" s="18">
        <f t="shared" si="19"/>
        <v>0</v>
      </c>
      <c r="BA31" s="18">
        <f t="shared" si="19"/>
        <v>0</v>
      </c>
      <c r="BB31" s="18">
        <f t="shared" si="19"/>
        <v>0</v>
      </c>
      <c r="BC31" s="18">
        <f t="shared" si="19"/>
        <v>0</v>
      </c>
      <c r="BD31" s="18">
        <f t="shared" si="19"/>
        <v>-1.4864467296625323</v>
      </c>
      <c r="BE31" s="18">
        <f t="shared" si="19"/>
        <v>0</v>
      </c>
      <c r="BF31" s="18">
        <f t="shared" si="19"/>
        <v>0</v>
      </c>
      <c r="BG31" s="18">
        <f t="shared" si="19"/>
        <v>0</v>
      </c>
      <c r="BH31" s="18">
        <f t="shared" si="19"/>
        <v>0</v>
      </c>
      <c r="BI31" s="18">
        <f t="shared" si="19"/>
        <v>0</v>
      </c>
      <c r="BJ31" s="18">
        <f t="shared" si="19"/>
        <v>74.11474</v>
      </c>
    </row>
    <row r="32" spans="1:62" ht="25.5">
      <c r="A32" s="17" t="s">
        <v>159</v>
      </c>
      <c r="B32" s="18">
        <f>IF((B6-B151-B176)=0,0,B168*100/(B6-B151-B176))</f>
        <v>29.913227218568895</v>
      </c>
      <c r="C32" s="18">
        <f aca="true" t="shared" si="20" ref="C32:BJ32">IF((C6-C151-C176)=0,0,C168*100/(C6-C151-C176))</f>
        <v>23.05225649976855</v>
      </c>
      <c r="D32" s="18">
        <f t="shared" si="20"/>
        <v>39.31527520992655</v>
      </c>
      <c r="E32" s="18">
        <f t="shared" si="20"/>
        <v>29.117642073061898</v>
      </c>
      <c r="F32" s="18">
        <f t="shared" si="20"/>
        <v>37.673892937491814</v>
      </c>
      <c r="G32" s="18">
        <f t="shared" si="20"/>
        <v>32.92887633828914</v>
      </c>
      <c r="H32" s="18">
        <f t="shared" si="20"/>
        <v>42.48137951165558</v>
      </c>
      <c r="I32" s="18">
        <f t="shared" si="20"/>
        <v>40.81987101604523</v>
      </c>
      <c r="J32" s="18">
        <f t="shared" si="20"/>
        <v>38.18819933493584</v>
      </c>
      <c r="K32" s="18">
        <f t="shared" si="20"/>
        <v>36.46163509585568</v>
      </c>
      <c r="L32" s="18">
        <f t="shared" si="20"/>
        <v>27.532070731996455</v>
      </c>
      <c r="M32" s="18">
        <f t="shared" si="20"/>
        <v>32.703286115325625</v>
      </c>
      <c r="N32" s="18">
        <f t="shared" si="20"/>
        <v>27.94906962166931</v>
      </c>
      <c r="O32" s="18">
        <f t="shared" si="20"/>
        <v>32.961136222949484</v>
      </c>
      <c r="P32" s="18">
        <f t="shared" si="20"/>
        <v>46.06776479870095</v>
      </c>
      <c r="Q32" s="18">
        <f t="shared" si="20"/>
        <v>42.839880587514145</v>
      </c>
      <c r="R32" s="18">
        <f t="shared" si="20"/>
        <v>32.71069657807126</v>
      </c>
      <c r="S32" s="18">
        <f t="shared" si="20"/>
        <v>26.662397852951695</v>
      </c>
      <c r="T32" s="18">
        <f t="shared" si="20"/>
        <v>23.71522199760116</v>
      </c>
      <c r="U32" s="18">
        <f t="shared" si="20"/>
        <v>36.80153355672099</v>
      </c>
      <c r="V32" s="18">
        <f t="shared" si="20"/>
        <v>29.915893149216046</v>
      </c>
      <c r="W32" s="18">
        <f t="shared" si="20"/>
        <v>43.79651989075558</v>
      </c>
      <c r="X32" s="18">
        <f t="shared" si="20"/>
        <v>39.77061391372626</v>
      </c>
      <c r="Y32" s="18">
        <f t="shared" si="20"/>
        <v>32.591499034276616</v>
      </c>
      <c r="Z32" s="18">
        <f t="shared" si="20"/>
        <v>16.415212775640917</v>
      </c>
      <c r="AA32" s="18">
        <f t="shared" si="20"/>
        <v>46.06118111852801</v>
      </c>
      <c r="AB32" s="18">
        <f t="shared" si="20"/>
        <v>38.81452274258505</v>
      </c>
      <c r="AC32" s="18">
        <f t="shared" si="20"/>
        <v>29.806834348541006</v>
      </c>
      <c r="AD32" s="18">
        <f t="shared" si="20"/>
        <v>38.0735803512563</v>
      </c>
      <c r="AE32" s="18">
        <f t="shared" si="20"/>
        <v>36.3526413356967</v>
      </c>
      <c r="AF32" s="18">
        <f t="shared" si="20"/>
        <v>51.69136470172312</v>
      </c>
      <c r="AG32" s="18">
        <f t="shared" si="20"/>
        <v>36.97241923158944</v>
      </c>
      <c r="AH32" s="18">
        <f t="shared" si="20"/>
        <v>36.03292760740099</v>
      </c>
      <c r="AI32" s="18">
        <f t="shared" si="20"/>
        <v>27.94218892327871</v>
      </c>
      <c r="AJ32" s="18">
        <f t="shared" si="20"/>
        <v>46.22584689101759</v>
      </c>
      <c r="AK32" s="18">
        <f t="shared" si="20"/>
        <v>27.959128517209155</v>
      </c>
      <c r="AL32" s="18">
        <f t="shared" si="20"/>
        <v>35.37548222756849</v>
      </c>
      <c r="AM32" s="18">
        <f t="shared" si="20"/>
        <v>28.50892890314362</v>
      </c>
      <c r="AN32" s="18">
        <f t="shared" si="20"/>
        <v>29.44806378513258</v>
      </c>
      <c r="AO32" s="18">
        <f t="shared" si="20"/>
        <v>35.80138558121617</v>
      </c>
      <c r="AP32" s="18">
        <f t="shared" si="20"/>
        <v>46.18528522101173</v>
      </c>
      <c r="AQ32" s="18">
        <f t="shared" si="20"/>
        <v>41.90511371185472</v>
      </c>
      <c r="AR32" s="18">
        <f t="shared" si="20"/>
        <v>44.61255292947785</v>
      </c>
      <c r="AS32" s="18">
        <f t="shared" si="20"/>
        <v>31.59821187483124</v>
      </c>
      <c r="AT32" s="18">
        <f t="shared" si="20"/>
        <v>26.643852371527462</v>
      </c>
      <c r="AU32" s="18">
        <f t="shared" si="20"/>
        <v>24.71126590999796</v>
      </c>
      <c r="AV32" s="18">
        <f t="shared" si="20"/>
        <v>33.038633147465404</v>
      </c>
      <c r="AW32" s="18">
        <f t="shared" si="20"/>
        <v>31.091592393688167</v>
      </c>
      <c r="AX32" s="18">
        <f t="shared" si="20"/>
        <v>31.130972542566326</v>
      </c>
      <c r="AY32" s="18">
        <f t="shared" si="20"/>
        <v>29.833867986777783</v>
      </c>
      <c r="AZ32" s="18">
        <f t="shared" si="20"/>
        <v>33.57734822896544</v>
      </c>
      <c r="BA32" s="18">
        <f t="shared" si="20"/>
        <v>25.92346186257471</v>
      </c>
      <c r="BB32" s="18">
        <f t="shared" si="20"/>
        <v>35.40236639076662</v>
      </c>
      <c r="BC32" s="18">
        <f t="shared" si="20"/>
        <v>35.621760001120904</v>
      </c>
      <c r="BD32" s="18">
        <f t="shared" si="20"/>
        <v>37.78657001832595</v>
      </c>
      <c r="BE32" s="18">
        <f t="shared" si="20"/>
        <v>39.4075099679082</v>
      </c>
      <c r="BF32" s="18">
        <f t="shared" si="20"/>
        <v>44.96780054655892</v>
      </c>
      <c r="BG32" s="18">
        <f t="shared" si="20"/>
        <v>36.21465999786309</v>
      </c>
      <c r="BH32" s="18">
        <f t="shared" si="20"/>
        <v>52.52449227642974</v>
      </c>
      <c r="BI32" s="18">
        <f t="shared" si="20"/>
        <v>29.70939177179281</v>
      </c>
      <c r="BJ32" s="18">
        <f t="shared" si="20"/>
        <v>35.72509041951055</v>
      </c>
    </row>
    <row r="33" spans="1:62" ht="25.5">
      <c r="A33" s="17" t="s">
        <v>160</v>
      </c>
      <c r="B33" s="18">
        <f>IF((B6-B151-B176)=0,0,B177*100/(B6-B151-B176))</f>
        <v>14.375768078090209</v>
      </c>
      <c r="C33" s="18">
        <f aca="true" t="shared" si="21" ref="C33:BJ33">IF((C6-C151-C176)=0,0,C177*100/(C6-C151-C176))</f>
        <v>4.4391051957287235</v>
      </c>
      <c r="D33" s="18">
        <f t="shared" si="21"/>
        <v>11.021473326304076</v>
      </c>
      <c r="E33" s="18">
        <f t="shared" si="21"/>
        <v>1.614095492773203</v>
      </c>
      <c r="F33" s="18">
        <f t="shared" si="21"/>
        <v>1.3057910542461808</v>
      </c>
      <c r="G33" s="18">
        <f t="shared" si="21"/>
        <v>2.811481347843825</v>
      </c>
      <c r="H33" s="18">
        <f t="shared" si="21"/>
        <v>5.429011135921257</v>
      </c>
      <c r="I33" s="18">
        <f t="shared" si="21"/>
        <v>3.140624567761393</v>
      </c>
      <c r="J33" s="18">
        <f t="shared" si="21"/>
        <v>35.647362398531634</v>
      </c>
      <c r="K33" s="18">
        <f t="shared" si="21"/>
        <v>3.6027529487817724</v>
      </c>
      <c r="L33" s="18">
        <f t="shared" si="21"/>
        <v>6.28557944504705</v>
      </c>
      <c r="M33" s="18">
        <f t="shared" si="21"/>
        <v>1.688551688868959</v>
      </c>
      <c r="N33" s="18">
        <f t="shared" si="21"/>
        <v>0.5421159448561964</v>
      </c>
      <c r="O33" s="18">
        <f t="shared" si="21"/>
        <v>0</v>
      </c>
      <c r="P33" s="18">
        <f t="shared" si="21"/>
        <v>9.290353313034617</v>
      </c>
      <c r="Q33" s="18">
        <f t="shared" si="21"/>
        <v>17.722093471017224</v>
      </c>
      <c r="R33" s="18">
        <f t="shared" si="21"/>
        <v>0.5001499716361617</v>
      </c>
      <c r="S33" s="18">
        <f t="shared" si="21"/>
        <v>17.700355378634445</v>
      </c>
      <c r="T33" s="18">
        <f t="shared" si="21"/>
        <v>3.2376506572040524</v>
      </c>
      <c r="U33" s="18">
        <f t="shared" si="21"/>
        <v>2.6746038693447183</v>
      </c>
      <c r="V33" s="18">
        <f t="shared" si="21"/>
        <v>3.6431421606345933</v>
      </c>
      <c r="W33" s="18">
        <f t="shared" si="21"/>
        <v>8.436913503337303</v>
      </c>
      <c r="X33" s="18">
        <f t="shared" si="21"/>
        <v>6.548384971987768</v>
      </c>
      <c r="Y33" s="18">
        <f t="shared" si="21"/>
        <v>6.344966500960403</v>
      </c>
      <c r="Z33" s="18">
        <f t="shared" si="21"/>
        <v>6.969211232082397</v>
      </c>
      <c r="AA33" s="18">
        <f t="shared" si="21"/>
        <v>9.219893573929497</v>
      </c>
      <c r="AB33" s="18">
        <f t="shared" si="21"/>
        <v>21.468789625988336</v>
      </c>
      <c r="AC33" s="18">
        <f t="shared" si="21"/>
        <v>12.843530384265067</v>
      </c>
      <c r="AD33" s="18">
        <f t="shared" si="21"/>
        <v>2.1545176110862148</v>
      </c>
      <c r="AE33" s="18">
        <f t="shared" si="21"/>
        <v>0</v>
      </c>
      <c r="AF33" s="18">
        <f t="shared" si="21"/>
        <v>8.11240270318238</v>
      </c>
      <c r="AG33" s="18">
        <f t="shared" si="21"/>
        <v>3.3346619278054317</v>
      </c>
      <c r="AH33" s="18">
        <f t="shared" si="21"/>
        <v>10.041999234208316</v>
      </c>
      <c r="AI33" s="18">
        <f t="shared" si="21"/>
        <v>12.291208808369785</v>
      </c>
      <c r="AJ33" s="18">
        <f t="shared" si="21"/>
        <v>12.058082420633628</v>
      </c>
      <c r="AK33" s="18">
        <f t="shared" si="21"/>
        <v>27.693713565998788</v>
      </c>
      <c r="AL33" s="18">
        <f t="shared" si="21"/>
        <v>11.205967951872918</v>
      </c>
      <c r="AM33" s="18">
        <f t="shared" si="21"/>
        <v>1.8935261495992575</v>
      </c>
      <c r="AN33" s="18">
        <f t="shared" si="21"/>
        <v>1.7492764223489699</v>
      </c>
      <c r="AO33" s="18">
        <f t="shared" si="21"/>
        <v>30.938149974524265</v>
      </c>
      <c r="AP33" s="18">
        <f t="shared" si="21"/>
        <v>2.5763494888573697</v>
      </c>
      <c r="AQ33" s="18">
        <f t="shared" si="21"/>
        <v>12.62582186232634</v>
      </c>
      <c r="AR33" s="18">
        <f t="shared" si="21"/>
        <v>6.0285275891816426</v>
      </c>
      <c r="AS33" s="18">
        <f t="shared" si="21"/>
        <v>3.8002660186213033</v>
      </c>
      <c r="AT33" s="18">
        <f t="shared" si="21"/>
        <v>8.862529882541397</v>
      </c>
      <c r="AU33" s="18">
        <f t="shared" si="21"/>
        <v>28.06406610262219</v>
      </c>
      <c r="AV33" s="18">
        <f t="shared" si="21"/>
        <v>10.09722652847763</v>
      </c>
      <c r="AW33" s="18">
        <f t="shared" si="21"/>
        <v>3.2648327589700186</v>
      </c>
      <c r="AX33" s="18">
        <f t="shared" si="21"/>
        <v>6.2370655731816225</v>
      </c>
      <c r="AY33" s="18">
        <f t="shared" si="21"/>
        <v>18.68818791886449</v>
      </c>
      <c r="AZ33" s="18">
        <f t="shared" si="21"/>
        <v>8.500671621416224</v>
      </c>
      <c r="BA33" s="18">
        <f t="shared" si="21"/>
        <v>2.6354626696797716</v>
      </c>
      <c r="BB33" s="18">
        <f t="shared" si="21"/>
        <v>13.959838250577675</v>
      </c>
      <c r="BC33" s="18">
        <f t="shared" si="21"/>
        <v>11.477183722328974</v>
      </c>
      <c r="BD33" s="18">
        <f t="shared" si="21"/>
        <v>10.78793169420264</v>
      </c>
      <c r="BE33" s="18">
        <f t="shared" si="21"/>
        <v>4.458720704074686</v>
      </c>
      <c r="BF33" s="18">
        <f t="shared" si="21"/>
        <v>9.850043774171215</v>
      </c>
      <c r="BG33" s="18">
        <f t="shared" si="21"/>
        <v>9.188997576061425</v>
      </c>
      <c r="BH33" s="18">
        <f t="shared" si="21"/>
        <v>5.785029151255935</v>
      </c>
      <c r="BI33" s="18">
        <f t="shared" si="21"/>
        <v>4.07064788132307</v>
      </c>
      <c r="BJ33" s="18">
        <f t="shared" si="21"/>
        <v>9.345003249238511</v>
      </c>
    </row>
    <row r="34" spans="1:62" ht="12.75">
      <c r="A34" s="17" t="s">
        <v>161</v>
      </c>
      <c r="B34" s="18">
        <f>IF(B142=0,0,B151*100/B142)</f>
        <v>2.8004302989011247</v>
      </c>
      <c r="C34" s="18">
        <f aca="true" t="shared" si="22" ref="C34:BJ34">IF(C142=0,0,C151*100/C142)</f>
        <v>35.18316249369854</v>
      </c>
      <c r="D34" s="18">
        <f t="shared" si="22"/>
        <v>2.4041652258704813</v>
      </c>
      <c r="E34" s="18">
        <f t="shared" si="22"/>
        <v>0</v>
      </c>
      <c r="F34" s="18">
        <f t="shared" si="22"/>
        <v>0.3758063145896199</v>
      </c>
      <c r="G34" s="18">
        <f t="shared" si="22"/>
        <v>6.082920155590037</v>
      </c>
      <c r="H34" s="18">
        <f t="shared" si="22"/>
        <v>0</v>
      </c>
      <c r="I34" s="18">
        <f t="shared" si="22"/>
        <v>5.636227121842036</v>
      </c>
      <c r="J34" s="18">
        <f t="shared" si="22"/>
        <v>0</v>
      </c>
      <c r="K34" s="18">
        <f t="shared" si="22"/>
        <v>9.690947940332203</v>
      </c>
      <c r="L34" s="18">
        <f t="shared" si="22"/>
        <v>30.58337539515979</v>
      </c>
      <c r="M34" s="18">
        <f t="shared" si="22"/>
        <v>20.50380785002929</v>
      </c>
      <c r="N34" s="18">
        <f t="shared" si="22"/>
        <v>3.6727732342477095</v>
      </c>
      <c r="O34" s="18">
        <f t="shared" si="22"/>
        <v>6.984344940034161</v>
      </c>
      <c r="P34" s="18">
        <f t="shared" si="22"/>
        <v>7.9653488969643576</v>
      </c>
      <c r="Q34" s="18">
        <f t="shared" si="22"/>
        <v>24.783407278860516</v>
      </c>
      <c r="R34" s="18">
        <f t="shared" si="22"/>
        <v>4.425996707603623</v>
      </c>
      <c r="S34" s="18">
        <f t="shared" si="22"/>
        <v>19.84556746415607</v>
      </c>
      <c r="T34" s="18">
        <f t="shared" si="22"/>
        <v>4.760126095473269</v>
      </c>
      <c r="U34" s="18">
        <f t="shared" si="22"/>
        <v>8.307522493023889</v>
      </c>
      <c r="V34" s="18">
        <f t="shared" si="22"/>
        <v>6.179834672118984</v>
      </c>
      <c r="W34" s="18">
        <f t="shared" si="22"/>
        <v>17.092837751209416</v>
      </c>
      <c r="X34" s="18">
        <f t="shared" si="22"/>
        <v>4.6977813567687265</v>
      </c>
      <c r="Y34" s="18">
        <f t="shared" si="22"/>
        <v>3.3826943611612563</v>
      </c>
      <c r="Z34" s="18">
        <f t="shared" si="22"/>
        <v>10.053003235881013</v>
      </c>
      <c r="AA34" s="18">
        <f t="shared" si="22"/>
        <v>2.5493824829096954</v>
      </c>
      <c r="AB34" s="18">
        <f t="shared" si="22"/>
        <v>60.03082337130383</v>
      </c>
      <c r="AC34" s="18">
        <f t="shared" si="22"/>
        <v>8.282501104094464</v>
      </c>
      <c r="AD34" s="18">
        <f t="shared" si="22"/>
        <v>6.713593541691086</v>
      </c>
      <c r="AE34" s="18">
        <f t="shared" si="22"/>
        <v>0</v>
      </c>
      <c r="AF34" s="18">
        <f t="shared" si="22"/>
        <v>9.009151947005366</v>
      </c>
      <c r="AG34" s="18">
        <f t="shared" si="22"/>
        <v>2.999161230682667</v>
      </c>
      <c r="AH34" s="18">
        <f t="shared" si="22"/>
        <v>13.856124902234844</v>
      </c>
      <c r="AI34" s="18">
        <f t="shared" si="22"/>
        <v>0.5413460557626223</v>
      </c>
      <c r="AJ34" s="18">
        <f t="shared" si="22"/>
        <v>8.601636372655422</v>
      </c>
      <c r="AK34" s="18">
        <f t="shared" si="22"/>
        <v>1.1901412064438996</v>
      </c>
      <c r="AL34" s="18">
        <f t="shared" si="22"/>
        <v>11.292509748037526</v>
      </c>
      <c r="AM34" s="18">
        <f t="shared" si="22"/>
        <v>19.601034660215575</v>
      </c>
      <c r="AN34" s="18">
        <f t="shared" si="22"/>
        <v>27.167918567405184</v>
      </c>
      <c r="AO34" s="18">
        <f t="shared" si="22"/>
        <v>57.81779136037003</v>
      </c>
      <c r="AP34" s="18">
        <f t="shared" si="22"/>
        <v>30.436917034855178</v>
      </c>
      <c r="AQ34" s="18">
        <f t="shared" si="22"/>
        <v>25.941236004597915</v>
      </c>
      <c r="AR34" s="18">
        <f t="shared" si="22"/>
        <v>79.79735189904892</v>
      </c>
      <c r="AS34" s="18">
        <f t="shared" si="22"/>
        <v>0</v>
      </c>
      <c r="AT34" s="18">
        <f t="shared" si="22"/>
        <v>0.13912059817295883</v>
      </c>
      <c r="AU34" s="18">
        <f t="shared" si="22"/>
        <v>5.61791940788866</v>
      </c>
      <c r="AV34" s="18">
        <f t="shared" si="22"/>
        <v>19.033528623901688</v>
      </c>
      <c r="AW34" s="18">
        <f t="shared" si="22"/>
        <v>26.49132080232118</v>
      </c>
      <c r="AX34" s="18">
        <f t="shared" si="22"/>
        <v>0</v>
      </c>
      <c r="AY34" s="18">
        <f t="shared" si="22"/>
        <v>5.53108485222127</v>
      </c>
      <c r="AZ34" s="18">
        <f t="shared" si="22"/>
        <v>6.617961837109818</v>
      </c>
      <c r="BA34" s="18">
        <f t="shared" si="22"/>
        <v>1.1067838535659122</v>
      </c>
      <c r="BB34" s="18">
        <f t="shared" si="22"/>
        <v>43.827477426520495</v>
      </c>
      <c r="BC34" s="18">
        <f t="shared" si="22"/>
        <v>35.27239814918673</v>
      </c>
      <c r="BD34" s="18">
        <f t="shared" si="22"/>
        <v>20.83406256201183</v>
      </c>
      <c r="BE34" s="18">
        <f t="shared" si="22"/>
        <v>9.663794559891874</v>
      </c>
      <c r="BF34" s="18">
        <f t="shared" si="22"/>
        <v>0.6391614202166758</v>
      </c>
      <c r="BG34" s="18">
        <f t="shared" si="22"/>
        <v>6.024974585614414</v>
      </c>
      <c r="BH34" s="18">
        <f t="shared" si="22"/>
        <v>11.087768098156229</v>
      </c>
      <c r="BI34" s="18">
        <f t="shared" si="22"/>
        <v>0.6387520105590115</v>
      </c>
      <c r="BJ34" s="18">
        <f t="shared" si="22"/>
        <v>44.16956996171872</v>
      </c>
    </row>
    <row r="35" spans="1:62" ht="12.75">
      <c r="A35" s="17" t="s">
        <v>162</v>
      </c>
      <c r="B35" s="18">
        <f>IF(B171=0,0,B178*100/B171)</f>
        <v>6.507881349990734</v>
      </c>
      <c r="C35" s="18">
        <f aca="true" t="shared" si="23" ref="C35:BJ35">IF(C171=0,0,C178*100/C171)</f>
        <v>0</v>
      </c>
      <c r="D35" s="18">
        <f t="shared" si="23"/>
        <v>0</v>
      </c>
      <c r="E35" s="18">
        <f t="shared" si="23"/>
        <v>0</v>
      </c>
      <c r="F35" s="18">
        <f t="shared" si="23"/>
        <v>0</v>
      </c>
      <c r="G35" s="18">
        <f t="shared" si="23"/>
        <v>0</v>
      </c>
      <c r="H35" s="18">
        <f t="shared" si="23"/>
        <v>1.2916276578968635</v>
      </c>
      <c r="I35" s="18">
        <f t="shared" si="23"/>
        <v>0</v>
      </c>
      <c r="J35" s="18">
        <f t="shared" si="23"/>
        <v>0</v>
      </c>
      <c r="K35" s="18">
        <f t="shared" si="23"/>
        <v>0</v>
      </c>
      <c r="L35" s="18">
        <f t="shared" si="23"/>
        <v>0</v>
      </c>
      <c r="M35" s="18">
        <f t="shared" si="23"/>
        <v>0</v>
      </c>
      <c r="N35" s="18">
        <f t="shared" si="23"/>
        <v>7.0649716429817975</v>
      </c>
      <c r="O35" s="18">
        <f t="shared" si="23"/>
        <v>0</v>
      </c>
      <c r="P35" s="18">
        <f t="shared" si="23"/>
        <v>0</v>
      </c>
      <c r="Q35" s="18">
        <f t="shared" si="23"/>
        <v>0</v>
      </c>
      <c r="R35" s="18">
        <f t="shared" si="23"/>
        <v>0</v>
      </c>
      <c r="S35" s="18">
        <f t="shared" si="23"/>
        <v>0</v>
      </c>
      <c r="T35" s="18">
        <f t="shared" si="23"/>
        <v>0</v>
      </c>
      <c r="U35" s="18">
        <f t="shared" si="23"/>
        <v>0</v>
      </c>
      <c r="V35" s="18">
        <f t="shared" si="23"/>
        <v>0</v>
      </c>
      <c r="W35" s="18">
        <f t="shared" si="23"/>
        <v>0</v>
      </c>
      <c r="X35" s="18">
        <f t="shared" si="23"/>
        <v>0</v>
      </c>
      <c r="Y35" s="18">
        <f t="shared" si="23"/>
        <v>0</v>
      </c>
      <c r="Z35" s="18">
        <f t="shared" si="23"/>
        <v>0</v>
      </c>
      <c r="AA35" s="18">
        <f t="shared" si="23"/>
        <v>0</v>
      </c>
      <c r="AB35" s="18">
        <f t="shared" si="23"/>
        <v>0</v>
      </c>
      <c r="AC35" s="18">
        <f t="shared" si="23"/>
        <v>0</v>
      </c>
      <c r="AD35" s="18">
        <f t="shared" si="23"/>
        <v>16.578601137424666</v>
      </c>
      <c r="AE35" s="18">
        <f t="shared" si="23"/>
        <v>0</v>
      </c>
      <c r="AF35" s="18">
        <f t="shared" si="23"/>
        <v>0</v>
      </c>
      <c r="AG35" s="18">
        <f t="shared" si="23"/>
        <v>0</v>
      </c>
      <c r="AH35" s="18">
        <f t="shared" si="23"/>
        <v>8.578245240356722</v>
      </c>
      <c r="AI35" s="18">
        <f t="shared" si="23"/>
        <v>0</v>
      </c>
      <c r="AJ35" s="18">
        <f t="shared" si="23"/>
        <v>0</v>
      </c>
      <c r="AK35" s="18">
        <f t="shared" si="23"/>
        <v>0</v>
      </c>
      <c r="AL35" s="18">
        <f t="shared" si="23"/>
        <v>0</v>
      </c>
      <c r="AM35" s="18">
        <f t="shared" si="23"/>
        <v>0</v>
      </c>
      <c r="AN35" s="18">
        <f t="shared" si="23"/>
        <v>0</v>
      </c>
      <c r="AO35" s="18">
        <f t="shared" si="23"/>
        <v>0</v>
      </c>
      <c r="AP35" s="18">
        <f t="shared" si="23"/>
        <v>0</v>
      </c>
      <c r="AQ35" s="18">
        <f t="shared" si="23"/>
        <v>0</v>
      </c>
      <c r="AR35" s="18">
        <f t="shared" si="23"/>
        <v>0</v>
      </c>
      <c r="AS35" s="18">
        <f t="shared" si="23"/>
        <v>0</v>
      </c>
      <c r="AT35" s="18">
        <f t="shared" si="23"/>
        <v>3.8765360679860947</v>
      </c>
      <c r="AU35" s="18">
        <f t="shared" si="23"/>
        <v>0</v>
      </c>
      <c r="AV35" s="18">
        <f t="shared" si="23"/>
        <v>11.563159718801458</v>
      </c>
      <c r="AW35" s="18">
        <f t="shared" si="23"/>
        <v>0</v>
      </c>
      <c r="AX35" s="18">
        <f t="shared" si="23"/>
        <v>0</v>
      </c>
      <c r="AY35" s="18">
        <f t="shared" si="23"/>
        <v>0</v>
      </c>
      <c r="AZ35" s="18">
        <f t="shared" si="23"/>
        <v>0</v>
      </c>
      <c r="BA35" s="18">
        <f t="shared" si="23"/>
        <v>0</v>
      </c>
      <c r="BB35" s="18">
        <f t="shared" si="23"/>
        <v>0</v>
      </c>
      <c r="BC35" s="18">
        <f t="shared" si="23"/>
        <v>0</v>
      </c>
      <c r="BD35" s="18">
        <f t="shared" si="23"/>
        <v>0</v>
      </c>
      <c r="BE35" s="18">
        <f t="shared" si="23"/>
        <v>0</v>
      </c>
      <c r="BF35" s="18">
        <f t="shared" si="23"/>
        <v>0</v>
      </c>
      <c r="BG35" s="18">
        <f t="shared" si="23"/>
        <v>0</v>
      </c>
      <c r="BH35" s="18">
        <f t="shared" si="23"/>
        <v>0</v>
      </c>
      <c r="BI35" s="18">
        <f t="shared" si="23"/>
        <v>0</v>
      </c>
      <c r="BJ35" s="18">
        <f t="shared" si="23"/>
        <v>0</v>
      </c>
    </row>
    <row r="36" spans="1:62" ht="12.75">
      <c r="A36" s="17" t="s">
        <v>163</v>
      </c>
      <c r="B36" s="18">
        <f>IF(B173=0,0,B179*100/B173)</f>
        <v>35.999999991067504</v>
      </c>
      <c r="C36" s="18">
        <f aca="true" t="shared" si="24" ref="C36:BJ36">IF(C173=0,0,C179*100/C173)</f>
        <v>0</v>
      </c>
      <c r="D36" s="18">
        <f t="shared" si="24"/>
        <v>0</v>
      </c>
      <c r="E36" s="18">
        <f t="shared" si="24"/>
        <v>0</v>
      </c>
      <c r="F36" s="18">
        <f t="shared" si="24"/>
        <v>0</v>
      </c>
      <c r="G36" s="18">
        <f t="shared" si="24"/>
        <v>0</v>
      </c>
      <c r="H36" s="18">
        <f t="shared" si="24"/>
        <v>0</v>
      </c>
      <c r="I36" s="18">
        <f t="shared" si="24"/>
        <v>0</v>
      </c>
      <c r="J36" s="18">
        <f t="shared" si="24"/>
        <v>0</v>
      </c>
      <c r="K36" s="18">
        <f t="shared" si="24"/>
        <v>0</v>
      </c>
      <c r="L36" s="18">
        <f t="shared" si="24"/>
        <v>0</v>
      </c>
      <c r="M36" s="18">
        <f t="shared" si="24"/>
        <v>0</v>
      </c>
      <c r="N36" s="18">
        <f t="shared" si="24"/>
        <v>21.56837557794421</v>
      </c>
      <c r="O36" s="18">
        <f t="shared" si="24"/>
        <v>0</v>
      </c>
      <c r="P36" s="18">
        <f t="shared" si="24"/>
        <v>0</v>
      </c>
      <c r="Q36" s="18">
        <f t="shared" si="24"/>
        <v>0</v>
      </c>
      <c r="R36" s="18">
        <f t="shared" si="24"/>
        <v>0</v>
      </c>
      <c r="S36" s="18">
        <f t="shared" si="24"/>
        <v>0</v>
      </c>
      <c r="T36" s="18">
        <f t="shared" si="24"/>
        <v>0</v>
      </c>
      <c r="U36" s="18">
        <f t="shared" si="24"/>
        <v>0</v>
      </c>
      <c r="V36" s="18">
        <f t="shared" si="24"/>
        <v>0</v>
      </c>
      <c r="W36" s="18">
        <f t="shared" si="24"/>
        <v>0</v>
      </c>
      <c r="X36" s="18">
        <f t="shared" si="24"/>
        <v>0</v>
      </c>
      <c r="Y36" s="18">
        <f t="shared" si="24"/>
        <v>0</v>
      </c>
      <c r="Z36" s="18">
        <f t="shared" si="24"/>
        <v>0</v>
      </c>
      <c r="AA36" s="18">
        <f t="shared" si="24"/>
        <v>0</v>
      </c>
      <c r="AB36" s="18">
        <f t="shared" si="24"/>
        <v>0</v>
      </c>
      <c r="AC36" s="18">
        <f t="shared" si="24"/>
        <v>0</v>
      </c>
      <c r="AD36" s="18">
        <f t="shared" si="24"/>
        <v>0</v>
      </c>
      <c r="AE36" s="18">
        <f t="shared" si="24"/>
        <v>0</v>
      </c>
      <c r="AF36" s="18">
        <f t="shared" si="24"/>
        <v>0</v>
      </c>
      <c r="AG36" s="18">
        <f t="shared" si="24"/>
        <v>0</v>
      </c>
      <c r="AH36" s="18">
        <f t="shared" si="24"/>
        <v>0</v>
      </c>
      <c r="AI36" s="18">
        <f t="shared" si="24"/>
        <v>0</v>
      </c>
      <c r="AJ36" s="18">
        <f t="shared" si="24"/>
        <v>0</v>
      </c>
      <c r="AK36" s="18">
        <f t="shared" si="24"/>
        <v>0</v>
      </c>
      <c r="AL36" s="18">
        <f t="shared" si="24"/>
        <v>4.116817953231079</v>
      </c>
      <c r="AM36" s="18">
        <f t="shared" si="24"/>
        <v>0</v>
      </c>
      <c r="AN36" s="18">
        <f t="shared" si="24"/>
        <v>0</v>
      </c>
      <c r="AO36" s="18">
        <f t="shared" si="24"/>
        <v>0</v>
      </c>
      <c r="AP36" s="18">
        <f t="shared" si="24"/>
        <v>0</v>
      </c>
      <c r="AQ36" s="18">
        <f t="shared" si="24"/>
        <v>0</v>
      </c>
      <c r="AR36" s="18">
        <f t="shared" si="24"/>
        <v>0</v>
      </c>
      <c r="AS36" s="18">
        <f t="shared" si="24"/>
        <v>0</v>
      </c>
      <c r="AT36" s="18">
        <f t="shared" si="24"/>
        <v>16.931867269342966</v>
      </c>
      <c r="AU36" s="18">
        <f t="shared" si="24"/>
        <v>0</v>
      </c>
      <c r="AV36" s="18">
        <f t="shared" si="24"/>
        <v>0</v>
      </c>
      <c r="AW36" s="18">
        <f t="shared" si="24"/>
        <v>0</v>
      </c>
      <c r="AX36" s="18">
        <f t="shared" si="24"/>
        <v>0</v>
      </c>
      <c r="AY36" s="18">
        <f t="shared" si="24"/>
        <v>0</v>
      </c>
      <c r="AZ36" s="18">
        <f t="shared" si="24"/>
        <v>0</v>
      </c>
      <c r="BA36" s="18">
        <f t="shared" si="24"/>
        <v>0</v>
      </c>
      <c r="BB36" s="18">
        <f t="shared" si="24"/>
        <v>0</v>
      </c>
      <c r="BC36" s="18">
        <f t="shared" si="24"/>
        <v>0</v>
      </c>
      <c r="BD36" s="18">
        <f t="shared" si="24"/>
        <v>81.32526197001451</v>
      </c>
      <c r="BE36" s="18">
        <f t="shared" si="24"/>
        <v>0</v>
      </c>
      <c r="BF36" s="18">
        <f t="shared" si="24"/>
        <v>0</v>
      </c>
      <c r="BG36" s="18">
        <f t="shared" si="24"/>
        <v>0</v>
      </c>
      <c r="BH36" s="18">
        <f t="shared" si="24"/>
        <v>0</v>
      </c>
      <c r="BI36" s="18">
        <f t="shared" si="24"/>
        <v>0</v>
      </c>
      <c r="BJ36" s="18">
        <f t="shared" si="24"/>
        <v>15.328512680775907</v>
      </c>
    </row>
    <row r="37" spans="1:62" ht="12.75">
      <c r="A37" s="19" t="s">
        <v>164</v>
      </c>
      <c r="B37" s="20">
        <f>IF(+B5=0,0,+B168*100/B5)</f>
        <v>26.987626763823513</v>
      </c>
      <c r="C37" s="20">
        <f aca="true" t="shared" si="25" ref="C37:BJ37">IF(+C5=0,0,+C168*100/C5)</f>
        <v>22.83366563977188</v>
      </c>
      <c r="D37" s="20">
        <f t="shared" si="25"/>
        <v>38.20424352906394</v>
      </c>
      <c r="E37" s="20">
        <f t="shared" si="25"/>
        <v>26.203940855984666</v>
      </c>
      <c r="F37" s="20">
        <f t="shared" si="25"/>
        <v>35.77860337793388</v>
      </c>
      <c r="G37" s="20">
        <f t="shared" si="25"/>
        <v>26.568668318543576</v>
      </c>
      <c r="H37" s="20">
        <f t="shared" si="25"/>
        <v>39.35651390012213</v>
      </c>
      <c r="I37" s="20">
        <f t="shared" si="25"/>
        <v>35.93769125525867</v>
      </c>
      <c r="J37" s="20">
        <f t="shared" si="25"/>
        <v>34.12598738616321</v>
      </c>
      <c r="K37" s="20">
        <f t="shared" si="25"/>
        <v>32.59796174058884</v>
      </c>
      <c r="L37" s="20">
        <f t="shared" si="25"/>
        <v>24.14188882853728</v>
      </c>
      <c r="M37" s="20">
        <f t="shared" si="25"/>
        <v>30.45722691768564</v>
      </c>
      <c r="N37" s="20">
        <f t="shared" si="25"/>
        <v>23.699235602268196</v>
      </c>
      <c r="O37" s="20">
        <f t="shared" si="25"/>
        <v>30.404574155481725</v>
      </c>
      <c r="P37" s="20">
        <f t="shared" si="25"/>
        <v>42.04326024721403</v>
      </c>
      <c r="Q37" s="20">
        <f t="shared" si="25"/>
        <v>37.659990772375394</v>
      </c>
      <c r="R37" s="20">
        <f t="shared" si="25"/>
        <v>30.934663451575567</v>
      </c>
      <c r="S37" s="20">
        <f t="shared" si="25"/>
        <v>13.724022251460633</v>
      </c>
      <c r="T37" s="20">
        <f t="shared" si="25"/>
        <v>22.850691572882873</v>
      </c>
      <c r="U37" s="20">
        <f t="shared" si="25"/>
        <v>30.933033031070693</v>
      </c>
      <c r="V37" s="20">
        <f t="shared" si="25"/>
        <v>28.496775472959794</v>
      </c>
      <c r="W37" s="20">
        <f t="shared" si="25"/>
        <v>42.317108121965546</v>
      </c>
      <c r="X37" s="20">
        <f t="shared" si="25"/>
        <v>37.946004698247386</v>
      </c>
      <c r="Y37" s="20">
        <f t="shared" si="25"/>
        <v>24.298731277638545</v>
      </c>
      <c r="Z37" s="20">
        <f t="shared" si="25"/>
        <v>17.891821977997846</v>
      </c>
      <c r="AA37" s="20">
        <f t="shared" si="25"/>
        <v>40.524206343394695</v>
      </c>
      <c r="AB37" s="20">
        <f t="shared" si="25"/>
        <v>38.81452274258505</v>
      </c>
      <c r="AC37" s="20">
        <f t="shared" si="25"/>
        <v>27.98683657430155</v>
      </c>
      <c r="AD37" s="20">
        <f t="shared" si="25"/>
        <v>33.811246374006195</v>
      </c>
      <c r="AE37" s="20">
        <f t="shared" si="25"/>
        <v>25.34504986224583</v>
      </c>
      <c r="AF37" s="20">
        <f t="shared" si="25"/>
        <v>49.790152899200194</v>
      </c>
      <c r="AG37" s="20">
        <f t="shared" si="25"/>
        <v>35.001074330245395</v>
      </c>
      <c r="AH37" s="20">
        <f t="shared" si="25"/>
        <v>32.68159679367635</v>
      </c>
      <c r="AI37" s="20">
        <f t="shared" si="25"/>
        <v>28.408110047900667</v>
      </c>
      <c r="AJ37" s="20">
        <f t="shared" si="25"/>
        <v>37.09762759621052</v>
      </c>
      <c r="AK37" s="20">
        <f t="shared" si="25"/>
        <v>31.461035236241745</v>
      </c>
      <c r="AL37" s="20">
        <f t="shared" si="25"/>
        <v>32.171752700039114</v>
      </c>
      <c r="AM37" s="20">
        <f t="shared" si="25"/>
        <v>24.327391641549678</v>
      </c>
      <c r="AN37" s="20">
        <f t="shared" si="25"/>
        <v>23.502024173679757</v>
      </c>
      <c r="AO37" s="20">
        <f t="shared" si="25"/>
        <v>29.82683085173947</v>
      </c>
      <c r="AP37" s="20">
        <f t="shared" si="25"/>
        <v>39.64561909129148</v>
      </c>
      <c r="AQ37" s="20">
        <f t="shared" si="25"/>
        <v>27.572688668910587</v>
      </c>
      <c r="AR37" s="20">
        <f t="shared" si="25"/>
        <v>36.93624190347415</v>
      </c>
      <c r="AS37" s="20">
        <f t="shared" si="25"/>
        <v>24.00601745975064</v>
      </c>
      <c r="AT37" s="20">
        <f t="shared" si="25"/>
        <v>24.395633658412116</v>
      </c>
      <c r="AU37" s="20">
        <f t="shared" si="25"/>
        <v>23.541211265851253</v>
      </c>
      <c r="AV37" s="20">
        <f t="shared" si="25"/>
        <v>30.86260718137753</v>
      </c>
      <c r="AW37" s="20">
        <f t="shared" si="25"/>
        <v>24.342887814406954</v>
      </c>
      <c r="AX37" s="20">
        <f t="shared" si="25"/>
        <v>30.252032725784908</v>
      </c>
      <c r="AY37" s="20">
        <f t="shared" si="25"/>
        <v>28.297460789713746</v>
      </c>
      <c r="AZ37" s="20">
        <f t="shared" si="25"/>
        <v>29.887419912096625</v>
      </c>
      <c r="BA37" s="20">
        <f t="shared" si="25"/>
        <v>24.230754149184794</v>
      </c>
      <c r="BB37" s="20">
        <f t="shared" si="25"/>
        <v>27.697738223821332</v>
      </c>
      <c r="BC37" s="20">
        <f t="shared" si="25"/>
        <v>29.258389929980773</v>
      </c>
      <c r="BD37" s="20">
        <f t="shared" si="25"/>
        <v>31.386739915604696</v>
      </c>
      <c r="BE37" s="20">
        <f t="shared" si="25"/>
        <v>31.91898113504785</v>
      </c>
      <c r="BF37" s="20">
        <f t="shared" si="25"/>
        <v>41.740291885502465</v>
      </c>
      <c r="BG37" s="20">
        <f t="shared" si="25"/>
        <v>32.879967362400905</v>
      </c>
      <c r="BH37" s="20">
        <f t="shared" si="25"/>
        <v>48.99069651876433</v>
      </c>
      <c r="BI37" s="20">
        <f t="shared" si="25"/>
        <v>25.521879832302773</v>
      </c>
      <c r="BJ37" s="20">
        <f t="shared" si="25"/>
        <v>33.07865654724602</v>
      </c>
    </row>
    <row r="38" spans="1:62" ht="25.5">
      <c r="A38" s="9" t="s">
        <v>165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</row>
    <row r="39" spans="1:62" s="22" customFormat="1" ht="12.75">
      <c r="A39" s="8" t="s">
        <v>166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</row>
    <row r="40" spans="1:62" s="22" customFormat="1" ht="12.75">
      <c r="A40" s="15" t="s">
        <v>167</v>
      </c>
      <c r="B40" s="23">
        <v>6046925999</v>
      </c>
      <c r="C40" s="23">
        <v>39530100</v>
      </c>
      <c r="D40" s="23">
        <v>57934200</v>
      </c>
      <c r="E40" s="23">
        <v>57137000</v>
      </c>
      <c r="F40" s="23">
        <v>29561346</v>
      </c>
      <c r="G40" s="23">
        <v>45150000</v>
      </c>
      <c r="H40" s="23">
        <v>163336260</v>
      </c>
      <c r="I40" s="23">
        <v>396652920</v>
      </c>
      <c r="J40" s="23">
        <v>32264000</v>
      </c>
      <c r="K40" s="23">
        <v>27249000</v>
      </c>
      <c r="L40" s="23">
        <v>16595000</v>
      </c>
      <c r="M40" s="23">
        <v>13353100</v>
      </c>
      <c r="N40" s="23">
        <v>709060000</v>
      </c>
      <c r="O40" s="23">
        <v>19301000</v>
      </c>
      <c r="P40" s="23">
        <v>25850400</v>
      </c>
      <c r="Q40" s="23">
        <v>260496000</v>
      </c>
      <c r="R40" s="23">
        <v>168275000</v>
      </c>
      <c r="S40" s="23">
        <v>60201000</v>
      </c>
      <c r="T40" s="23">
        <v>34935000</v>
      </c>
      <c r="U40" s="23">
        <v>81062302</v>
      </c>
      <c r="V40" s="23">
        <v>28349594</v>
      </c>
      <c r="W40" s="23">
        <v>319070000</v>
      </c>
      <c r="X40" s="23">
        <v>45843900</v>
      </c>
      <c r="Y40" s="23">
        <v>115392000</v>
      </c>
      <c r="Z40" s="23">
        <v>58048000</v>
      </c>
      <c r="AA40" s="23">
        <v>105731000</v>
      </c>
      <c r="AB40" s="23">
        <v>424875000</v>
      </c>
      <c r="AC40" s="23">
        <v>400509490</v>
      </c>
      <c r="AD40" s="23">
        <v>24895760</v>
      </c>
      <c r="AE40" s="23">
        <v>42536906</v>
      </c>
      <c r="AF40" s="23">
        <v>70515211</v>
      </c>
      <c r="AG40" s="23">
        <v>39321500</v>
      </c>
      <c r="AH40" s="23">
        <v>56332000</v>
      </c>
      <c r="AI40" s="23">
        <v>65061000</v>
      </c>
      <c r="AJ40" s="23">
        <v>47873000</v>
      </c>
      <c r="AK40" s="23">
        <v>53994000</v>
      </c>
      <c r="AL40" s="23">
        <v>503386000</v>
      </c>
      <c r="AM40" s="23">
        <v>84954364</v>
      </c>
      <c r="AN40" s="23">
        <v>66228700</v>
      </c>
      <c r="AO40" s="23">
        <v>11719000</v>
      </c>
      <c r="AP40" s="23">
        <v>16452000</v>
      </c>
      <c r="AQ40" s="23">
        <v>48250000</v>
      </c>
      <c r="AR40" s="23">
        <v>252173000</v>
      </c>
      <c r="AS40" s="23">
        <v>63257000</v>
      </c>
      <c r="AT40" s="23">
        <v>448780800</v>
      </c>
      <c r="AU40" s="23">
        <v>15366838</v>
      </c>
      <c r="AV40" s="23">
        <v>72363900</v>
      </c>
      <c r="AW40" s="23">
        <v>28956000</v>
      </c>
      <c r="AX40" s="23">
        <v>60208000</v>
      </c>
      <c r="AY40" s="23">
        <v>512244979</v>
      </c>
      <c r="AZ40" s="23">
        <v>82112000</v>
      </c>
      <c r="BA40" s="23">
        <v>375343940</v>
      </c>
      <c r="BB40" s="23">
        <v>61927000</v>
      </c>
      <c r="BC40" s="23">
        <v>39330000</v>
      </c>
      <c r="BD40" s="23">
        <v>424486735</v>
      </c>
      <c r="BE40" s="23">
        <v>91217725</v>
      </c>
      <c r="BF40" s="23">
        <v>10319900</v>
      </c>
      <c r="BG40" s="23">
        <v>37967000</v>
      </c>
      <c r="BH40" s="23">
        <v>88188827</v>
      </c>
      <c r="BI40" s="23">
        <v>58148880</v>
      </c>
      <c r="BJ40" s="23">
        <v>306649875</v>
      </c>
    </row>
    <row r="41" spans="1:62" s="22" customFormat="1" ht="12.75">
      <c r="A41" s="17" t="s">
        <v>168</v>
      </c>
      <c r="B41" s="24">
        <v>1481972999</v>
      </c>
      <c r="C41" s="24">
        <v>1470100</v>
      </c>
      <c r="D41" s="24">
        <v>31528800</v>
      </c>
      <c r="E41" s="24">
        <v>0</v>
      </c>
      <c r="F41" s="24">
        <v>0</v>
      </c>
      <c r="G41" s="24">
        <v>30783000</v>
      </c>
      <c r="H41" s="24">
        <v>54068030</v>
      </c>
      <c r="I41" s="24">
        <v>41654500</v>
      </c>
      <c r="J41" s="24">
        <v>5500000</v>
      </c>
      <c r="K41" s="24">
        <v>0</v>
      </c>
      <c r="L41" s="24">
        <v>4300000</v>
      </c>
      <c r="M41" s="24">
        <v>1290100</v>
      </c>
      <c r="N41" s="24">
        <v>120000000</v>
      </c>
      <c r="O41" s="24">
        <v>2450000</v>
      </c>
      <c r="P41" s="24">
        <v>8474400</v>
      </c>
      <c r="Q41" s="24">
        <v>15600000</v>
      </c>
      <c r="R41" s="24">
        <v>60628000</v>
      </c>
      <c r="S41" s="24">
        <v>30150000</v>
      </c>
      <c r="T41" s="24">
        <v>1880000</v>
      </c>
      <c r="U41" s="24">
        <v>43606302</v>
      </c>
      <c r="V41" s="24">
        <v>4832595</v>
      </c>
      <c r="W41" s="24">
        <v>81130000</v>
      </c>
      <c r="X41" s="24">
        <v>11002900</v>
      </c>
      <c r="Y41" s="24">
        <v>57146000</v>
      </c>
      <c r="Z41" s="24">
        <v>0</v>
      </c>
      <c r="AA41" s="24">
        <v>6161000</v>
      </c>
      <c r="AB41" s="24">
        <v>5716000</v>
      </c>
      <c r="AC41" s="24">
        <v>163290526</v>
      </c>
      <c r="AD41" s="24">
        <v>5950000</v>
      </c>
      <c r="AE41" s="24">
        <v>16462906</v>
      </c>
      <c r="AF41" s="24">
        <v>1080000</v>
      </c>
      <c r="AG41" s="24">
        <v>4630000</v>
      </c>
      <c r="AH41" s="24">
        <v>4323000</v>
      </c>
      <c r="AI41" s="24">
        <v>11495000</v>
      </c>
      <c r="AJ41" s="24">
        <v>5492000</v>
      </c>
      <c r="AK41" s="24">
        <v>9037000</v>
      </c>
      <c r="AL41" s="24">
        <v>5848000</v>
      </c>
      <c r="AM41" s="24">
        <v>36127364</v>
      </c>
      <c r="AN41" s="24">
        <v>15015700</v>
      </c>
      <c r="AO41" s="24">
        <v>300000</v>
      </c>
      <c r="AP41" s="24">
        <v>2107000</v>
      </c>
      <c r="AQ41" s="24">
        <v>18250000</v>
      </c>
      <c r="AR41" s="24">
        <v>0</v>
      </c>
      <c r="AS41" s="24">
        <v>12875000</v>
      </c>
      <c r="AT41" s="24">
        <v>111201000</v>
      </c>
      <c r="AU41" s="24">
        <v>293838</v>
      </c>
      <c r="AV41" s="24">
        <v>7900000</v>
      </c>
      <c r="AW41" s="24">
        <v>8052000</v>
      </c>
      <c r="AX41" s="24">
        <v>3020000</v>
      </c>
      <c r="AY41" s="24">
        <v>21969779</v>
      </c>
      <c r="AZ41" s="24">
        <v>38226000</v>
      </c>
      <c r="BA41" s="24">
        <v>274732495</v>
      </c>
      <c r="BB41" s="24">
        <v>9410000</v>
      </c>
      <c r="BC41" s="24">
        <v>2041000</v>
      </c>
      <c r="BD41" s="24">
        <v>133841121</v>
      </c>
      <c r="BE41" s="24">
        <v>41398725</v>
      </c>
      <c r="BF41" s="24">
        <v>2789900</v>
      </c>
      <c r="BG41" s="24">
        <v>18100000</v>
      </c>
      <c r="BH41" s="24">
        <v>23695657</v>
      </c>
      <c r="BI41" s="24">
        <v>17850000</v>
      </c>
      <c r="BJ41" s="24">
        <v>8360000</v>
      </c>
    </row>
    <row r="42" spans="1:62" s="22" customFormat="1" ht="12.75">
      <c r="A42" s="17" t="s">
        <v>169</v>
      </c>
      <c r="B42" s="24">
        <v>3564953000</v>
      </c>
      <c r="C42" s="24">
        <v>38060000</v>
      </c>
      <c r="D42" s="24">
        <v>26405400</v>
      </c>
      <c r="E42" s="24">
        <v>57137000</v>
      </c>
      <c r="F42" s="24">
        <v>29561346</v>
      </c>
      <c r="G42" s="24">
        <v>14367000</v>
      </c>
      <c r="H42" s="24">
        <v>109268230</v>
      </c>
      <c r="I42" s="24">
        <v>354998420</v>
      </c>
      <c r="J42" s="24">
        <v>26764000</v>
      </c>
      <c r="K42" s="24">
        <v>27249000</v>
      </c>
      <c r="L42" s="24">
        <v>12295000</v>
      </c>
      <c r="M42" s="24">
        <v>12063000</v>
      </c>
      <c r="N42" s="24">
        <v>489060000</v>
      </c>
      <c r="O42" s="24">
        <v>16851000</v>
      </c>
      <c r="P42" s="24">
        <v>17376000</v>
      </c>
      <c r="Q42" s="24">
        <v>186132000</v>
      </c>
      <c r="R42" s="24">
        <v>107647000</v>
      </c>
      <c r="S42" s="24">
        <v>30051000</v>
      </c>
      <c r="T42" s="24">
        <v>33055000</v>
      </c>
      <c r="U42" s="24">
        <v>37456000</v>
      </c>
      <c r="V42" s="24">
        <v>23516999</v>
      </c>
      <c r="W42" s="24">
        <v>237940000</v>
      </c>
      <c r="X42" s="24">
        <v>34841000</v>
      </c>
      <c r="Y42" s="24">
        <v>58246000</v>
      </c>
      <c r="Z42" s="24">
        <v>58048000</v>
      </c>
      <c r="AA42" s="24">
        <v>69570000</v>
      </c>
      <c r="AB42" s="24">
        <v>419159000</v>
      </c>
      <c r="AC42" s="24">
        <v>173884000</v>
      </c>
      <c r="AD42" s="24">
        <v>18945760</v>
      </c>
      <c r="AE42" s="24">
        <v>26074000</v>
      </c>
      <c r="AF42" s="24">
        <v>61798000</v>
      </c>
      <c r="AG42" s="24">
        <v>34691500</v>
      </c>
      <c r="AH42" s="24">
        <v>38459000</v>
      </c>
      <c r="AI42" s="24">
        <v>53566000</v>
      </c>
      <c r="AJ42" s="24">
        <v>42381000</v>
      </c>
      <c r="AK42" s="24">
        <v>44957000</v>
      </c>
      <c r="AL42" s="24">
        <v>497538000</v>
      </c>
      <c r="AM42" s="24">
        <v>48827000</v>
      </c>
      <c r="AN42" s="24">
        <v>51213000</v>
      </c>
      <c r="AO42" s="24">
        <v>11419000</v>
      </c>
      <c r="AP42" s="24">
        <v>14345000</v>
      </c>
      <c r="AQ42" s="24">
        <v>30000000</v>
      </c>
      <c r="AR42" s="24">
        <v>252173000</v>
      </c>
      <c r="AS42" s="24">
        <v>33382000</v>
      </c>
      <c r="AT42" s="24">
        <v>177878300</v>
      </c>
      <c r="AU42" s="24">
        <v>15073000</v>
      </c>
      <c r="AV42" s="24">
        <v>64463900</v>
      </c>
      <c r="AW42" s="24">
        <v>20904000</v>
      </c>
      <c r="AX42" s="24">
        <v>57188000</v>
      </c>
      <c r="AY42" s="24">
        <v>490275200</v>
      </c>
      <c r="AZ42" s="24">
        <v>43886000</v>
      </c>
      <c r="BA42" s="24">
        <v>83316800</v>
      </c>
      <c r="BB42" s="24">
        <v>52517000</v>
      </c>
      <c r="BC42" s="24">
        <v>29689000</v>
      </c>
      <c r="BD42" s="24">
        <v>290645614</v>
      </c>
      <c r="BE42" s="24">
        <v>49819000</v>
      </c>
      <c r="BF42" s="24">
        <v>7530000</v>
      </c>
      <c r="BG42" s="24">
        <v>19867000</v>
      </c>
      <c r="BH42" s="24">
        <v>64493170</v>
      </c>
      <c r="BI42" s="24">
        <v>40298880</v>
      </c>
      <c r="BJ42" s="24">
        <v>298289875</v>
      </c>
    </row>
    <row r="43" spans="1:62" ht="12.75">
      <c r="A43" s="17" t="s">
        <v>170</v>
      </c>
      <c r="B43" s="18">
        <f>IF((B41+B48)=0,0,B41*100/(B41+B48))</f>
        <v>59.70947305216836</v>
      </c>
      <c r="C43" s="18">
        <f aca="true" t="shared" si="26" ref="C43:BJ43">IF((C41+C48)=0,0,C41*100/(C41+C48))</f>
        <v>100</v>
      </c>
      <c r="D43" s="18">
        <f t="shared" si="26"/>
        <v>100</v>
      </c>
      <c r="E43" s="18">
        <f t="shared" si="26"/>
        <v>0</v>
      </c>
      <c r="F43" s="18">
        <f t="shared" si="26"/>
        <v>0</v>
      </c>
      <c r="G43" s="18">
        <f t="shared" si="26"/>
        <v>100</v>
      </c>
      <c r="H43" s="18">
        <f t="shared" si="26"/>
        <v>100</v>
      </c>
      <c r="I43" s="18">
        <f t="shared" si="26"/>
        <v>100</v>
      </c>
      <c r="J43" s="18">
        <f t="shared" si="26"/>
        <v>100</v>
      </c>
      <c r="K43" s="18">
        <f t="shared" si="26"/>
        <v>0</v>
      </c>
      <c r="L43" s="18">
        <f t="shared" si="26"/>
        <v>100</v>
      </c>
      <c r="M43" s="18">
        <f t="shared" si="26"/>
        <v>100</v>
      </c>
      <c r="N43" s="18">
        <f t="shared" si="26"/>
        <v>54.54545454545455</v>
      </c>
      <c r="O43" s="18">
        <f t="shared" si="26"/>
        <v>100</v>
      </c>
      <c r="P43" s="18">
        <f t="shared" si="26"/>
        <v>100</v>
      </c>
      <c r="Q43" s="18">
        <f t="shared" si="26"/>
        <v>20.97789252864289</v>
      </c>
      <c r="R43" s="18">
        <f t="shared" si="26"/>
        <v>100</v>
      </c>
      <c r="S43" s="18">
        <f t="shared" si="26"/>
        <v>100</v>
      </c>
      <c r="T43" s="18">
        <f t="shared" si="26"/>
        <v>100</v>
      </c>
      <c r="U43" s="18">
        <f t="shared" si="26"/>
        <v>100</v>
      </c>
      <c r="V43" s="18">
        <f t="shared" si="26"/>
        <v>100</v>
      </c>
      <c r="W43" s="18">
        <f t="shared" si="26"/>
        <v>100</v>
      </c>
      <c r="X43" s="18">
        <f t="shared" si="26"/>
        <v>100</v>
      </c>
      <c r="Y43" s="18">
        <f t="shared" si="26"/>
        <v>100</v>
      </c>
      <c r="Z43" s="18">
        <f t="shared" si="26"/>
        <v>0</v>
      </c>
      <c r="AA43" s="18">
        <f t="shared" si="26"/>
        <v>17.03769254168856</v>
      </c>
      <c r="AB43" s="18">
        <f t="shared" si="26"/>
        <v>100</v>
      </c>
      <c r="AC43" s="18">
        <f t="shared" si="26"/>
        <v>72.05302722125388</v>
      </c>
      <c r="AD43" s="18">
        <f t="shared" si="26"/>
        <v>100</v>
      </c>
      <c r="AE43" s="18">
        <f t="shared" si="26"/>
        <v>100</v>
      </c>
      <c r="AF43" s="18">
        <f t="shared" si="26"/>
        <v>12.389283682590682</v>
      </c>
      <c r="AG43" s="18">
        <f t="shared" si="26"/>
        <v>100</v>
      </c>
      <c r="AH43" s="18">
        <f t="shared" si="26"/>
        <v>24.18732165836737</v>
      </c>
      <c r="AI43" s="18">
        <f t="shared" si="26"/>
        <v>100</v>
      </c>
      <c r="AJ43" s="18">
        <f t="shared" si="26"/>
        <v>100</v>
      </c>
      <c r="AK43" s="18">
        <f t="shared" si="26"/>
        <v>100</v>
      </c>
      <c r="AL43" s="18">
        <f t="shared" si="26"/>
        <v>100</v>
      </c>
      <c r="AM43" s="18">
        <f t="shared" si="26"/>
        <v>100</v>
      </c>
      <c r="AN43" s="18">
        <f t="shared" si="26"/>
        <v>100</v>
      </c>
      <c r="AO43" s="18">
        <f t="shared" si="26"/>
        <v>100</v>
      </c>
      <c r="AP43" s="18">
        <f t="shared" si="26"/>
        <v>100</v>
      </c>
      <c r="AQ43" s="18">
        <f t="shared" si="26"/>
        <v>100</v>
      </c>
      <c r="AR43" s="18">
        <f t="shared" si="26"/>
        <v>0</v>
      </c>
      <c r="AS43" s="18">
        <f t="shared" si="26"/>
        <v>43.09623430962343</v>
      </c>
      <c r="AT43" s="18">
        <f t="shared" si="26"/>
        <v>41.0483476527533</v>
      </c>
      <c r="AU43" s="18">
        <f t="shared" si="26"/>
        <v>100</v>
      </c>
      <c r="AV43" s="18">
        <f t="shared" si="26"/>
        <v>100</v>
      </c>
      <c r="AW43" s="18">
        <f t="shared" si="26"/>
        <v>100</v>
      </c>
      <c r="AX43" s="18">
        <f t="shared" si="26"/>
        <v>100</v>
      </c>
      <c r="AY43" s="18">
        <f t="shared" si="26"/>
        <v>100</v>
      </c>
      <c r="AZ43" s="18">
        <f t="shared" si="26"/>
        <v>100</v>
      </c>
      <c r="BA43" s="18">
        <f t="shared" si="26"/>
        <v>94.07772681676093</v>
      </c>
      <c r="BB43" s="18">
        <f t="shared" si="26"/>
        <v>100</v>
      </c>
      <c r="BC43" s="18">
        <f t="shared" si="26"/>
        <v>21.170003111710404</v>
      </c>
      <c r="BD43" s="18">
        <f t="shared" si="26"/>
        <v>100</v>
      </c>
      <c r="BE43" s="18">
        <f t="shared" si="26"/>
        <v>100</v>
      </c>
      <c r="BF43" s="18">
        <f t="shared" si="26"/>
        <v>100</v>
      </c>
      <c r="BG43" s="18">
        <f t="shared" si="26"/>
        <v>100</v>
      </c>
      <c r="BH43" s="18">
        <f t="shared" si="26"/>
        <v>100</v>
      </c>
      <c r="BI43" s="18">
        <f t="shared" si="26"/>
        <v>100</v>
      </c>
      <c r="BJ43" s="18">
        <f t="shared" si="26"/>
        <v>100</v>
      </c>
    </row>
    <row r="44" spans="1:62" ht="12.75">
      <c r="A44" s="17" t="s">
        <v>171</v>
      </c>
      <c r="B44" s="18">
        <f>IF((B41+B48)=0,0,B48*100/(B41+B48))</f>
        <v>40.29052694783164</v>
      </c>
      <c r="C44" s="18">
        <f aca="true" t="shared" si="27" ref="C44:BJ44">IF((C41+C48)=0,0,C48*100/(C41+C48))</f>
        <v>0</v>
      </c>
      <c r="D44" s="18">
        <f t="shared" si="27"/>
        <v>0</v>
      </c>
      <c r="E44" s="18">
        <f t="shared" si="27"/>
        <v>0</v>
      </c>
      <c r="F44" s="18">
        <f t="shared" si="27"/>
        <v>0</v>
      </c>
      <c r="G44" s="18">
        <f t="shared" si="27"/>
        <v>0</v>
      </c>
      <c r="H44" s="18">
        <f t="shared" si="27"/>
        <v>0</v>
      </c>
      <c r="I44" s="18">
        <f t="shared" si="27"/>
        <v>0</v>
      </c>
      <c r="J44" s="18">
        <f t="shared" si="27"/>
        <v>0</v>
      </c>
      <c r="K44" s="18">
        <f t="shared" si="27"/>
        <v>0</v>
      </c>
      <c r="L44" s="18">
        <f t="shared" si="27"/>
        <v>0</v>
      </c>
      <c r="M44" s="18">
        <f t="shared" si="27"/>
        <v>0</v>
      </c>
      <c r="N44" s="18">
        <f t="shared" si="27"/>
        <v>45.45454545454545</v>
      </c>
      <c r="O44" s="18">
        <f t="shared" si="27"/>
        <v>0</v>
      </c>
      <c r="P44" s="18">
        <f t="shared" si="27"/>
        <v>0</v>
      </c>
      <c r="Q44" s="18">
        <f t="shared" si="27"/>
        <v>79.0221074713571</v>
      </c>
      <c r="R44" s="18">
        <f t="shared" si="27"/>
        <v>0</v>
      </c>
      <c r="S44" s="18">
        <f t="shared" si="27"/>
        <v>0</v>
      </c>
      <c r="T44" s="18">
        <f t="shared" si="27"/>
        <v>0</v>
      </c>
      <c r="U44" s="18">
        <f t="shared" si="27"/>
        <v>0</v>
      </c>
      <c r="V44" s="18">
        <f t="shared" si="27"/>
        <v>0</v>
      </c>
      <c r="W44" s="18">
        <f t="shared" si="27"/>
        <v>0</v>
      </c>
      <c r="X44" s="18">
        <f t="shared" si="27"/>
        <v>0</v>
      </c>
      <c r="Y44" s="18">
        <f t="shared" si="27"/>
        <v>0</v>
      </c>
      <c r="Z44" s="18">
        <f t="shared" si="27"/>
        <v>0</v>
      </c>
      <c r="AA44" s="18">
        <f t="shared" si="27"/>
        <v>82.96230745831144</v>
      </c>
      <c r="AB44" s="18">
        <f t="shared" si="27"/>
        <v>0</v>
      </c>
      <c r="AC44" s="18">
        <f t="shared" si="27"/>
        <v>27.946972778746115</v>
      </c>
      <c r="AD44" s="18">
        <f t="shared" si="27"/>
        <v>0</v>
      </c>
      <c r="AE44" s="18">
        <f t="shared" si="27"/>
        <v>0</v>
      </c>
      <c r="AF44" s="18">
        <f t="shared" si="27"/>
        <v>87.61071631740931</v>
      </c>
      <c r="AG44" s="18">
        <f t="shared" si="27"/>
        <v>0</v>
      </c>
      <c r="AH44" s="18">
        <f t="shared" si="27"/>
        <v>75.81267834163263</v>
      </c>
      <c r="AI44" s="18">
        <f t="shared" si="27"/>
        <v>0</v>
      </c>
      <c r="AJ44" s="18">
        <f t="shared" si="27"/>
        <v>0</v>
      </c>
      <c r="AK44" s="18">
        <f t="shared" si="27"/>
        <v>0</v>
      </c>
      <c r="AL44" s="18">
        <f t="shared" si="27"/>
        <v>0</v>
      </c>
      <c r="AM44" s="18">
        <f t="shared" si="27"/>
        <v>0</v>
      </c>
      <c r="AN44" s="18">
        <f t="shared" si="27"/>
        <v>0</v>
      </c>
      <c r="AO44" s="18">
        <f t="shared" si="27"/>
        <v>0</v>
      </c>
      <c r="AP44" s="18">
        <f t="shared" si="27"/>
        <v>0</v>
      </c>
      <c r="AQ44" s="18">
        <f t="shared" si="27"/>
        <v>0</v>
      </c>
      <c r="AR44" s="18">
        <f t="shared" si="27"/>
        <v>0</v>
      </c>
      <c r="AS44" s="18">
        <f t="shared" si="27"/>
        <v>56.90376569037657</v>
      </c>
      <c r="AT44" s="18">
        <f t="shared" si="27"/>
        <v>58.9516523472467</v>
      </c>
      <c r="AU44" s="18">
        <f t="shared" si="27"/>
        <v>0</v>
      </c>
      <c r="AV44" s="18">
        <f t="shared" si="27"/>
        <v>0</v>
      </c>
      <c r="AW44" s="18">
        <f t="shared" si="27"/>
        <v>0</v>
      </c>
      <c r="AX44" s="18">
        <f t="shared" si="27"/>
        <v>0</v>
      </c>
      <c r="AY44" s="18">
        <f t="shared" si="27"/>
        <v>0</v>
      </c>
      <c r="AZ44" s="18">
        <f t="shared" si="27"/>
        <v>0</v>
      </c>
      <c r="BA44" s="18">
        <f t="shared" si="27"/>
        <v>5.9222731832390645</v>
      </c>
      <c r="BB44" s="18">
        <f t="shared" si="27"/>
        <v>0</v>
      </c>
      <c r="BC44" s="18">
        <f t="shared" si="27"/>
        <v>78.8299968882896</v>
      </c>
      <c r="BD44" s="18">
        <f t="shared" si="27"/>
        <v>0</v>
      </c>
      <c r="BE44" s="18">
        <f t="shared" si="27"/>
        <v>0</v>
      </c>
      <c r="BF44" s="18">
        <f t="shared" si="27"/>
        <v>0</v>
      </c>
      <c r="BG44" s="18">
        <f t="shared" si="27"/>
        <v>0</v>
      </c>
      <c r="BH44" s="18">
        <f t="shared" si="27"/>
        <v>0</v>
      </c>
      <c r="BI44" s="18">
        <f t="shared" si="27"/>
        <v>0</v>
      </c>
      <c r="BJ44" s="18">
        <f t="shared" si="27"/>
        <v>0</v>
      </c>
    </row>
    <row r="45" spans="1:62" ht="12.75">
      <c r="A45" s="17" t="s">
        <v>172</v>
      </c>
      <c r="B45" s="18">
        <f>IF((B41+B48+B42)=0,0,B42*100/(B41+B48+B42))</f>
        <v>58.954797869025484</v>
      </c>
      <c r="C45" s="18">
        <f aca="true" t="shared" si="28" ref="C45:BJ45">IF((C41+C48+C42)=0,0,C42*100/(C41+C48+C42))</f>
        <v>96.28106177318044</v>
      </c>
      <c r="D45" s="18">
        <f t="shared" si="28"/>
        <v>45.57825947367876</v>
      </c>
      <c r="E45" s="18">
        <f t="shared" si="28"/>
        <v>100</v>
      </c>
      <c r="F45" s="18">
        <f t="shared" si="28"/>
        <v>100</v>
      </c>
      <c r="G45" s="18">
        <f t="shared" si="28"/>
        <v>31.82059800664452</v>
      </c>
      <c r="H45" s="18">
        <f t="shared" si="28"/>
        <v>66.89771762865146</v>
      </c>
      <c r="I45" s="18">
        <f t="shared" si="28"/>
        <v>89.49850161193821</v>
      </c>
      <c r="J45" s="18">
        <f t="shared" si="28"/>
        <v>82.9531366228614</v>
      </c>
      <c r="K45" s="18">
        <f t="shared" si="28"/>
        <v>100</v>
      </c>
      <c r="L45" s="18">
        <f t="shared" si="28"/>
        <v>74.08858089786081</v>
      </c>
      <c r="M45" s="18">
        <f t="shared" si="28"/>
        <v>90.3385730654305</v>
      </c>
      <c r="N45" s="18">
        <f t="shared" si="28"/>
        <v>68.97300651566863</v>
      </c>
      <c r="O45" s="18">
        <f t="shared" si="28"/>
        <v>87.30635718356562</v>
      </c>
      <c r="P45" s="18">
        <f t="shared" si="28"/>
        <v>67.21752854888126</v>
      </c>
      <c r="Q45" s="18">
        <f t="shared" si="28"/>
        <v>71.45292058227382</v>
      </c>
      <c r="R45" s="18">
        <f t="shared" si="28"/>
        <v>63.97088099836577</v>
      </c>
      <c r="S45" s="18">
        <f t="shared" si="28"/>
        <v>49.91777545223501</v>
      </c>
      <c r="T45" s="18">
        <f t="shared" si="28"/>
        <v>94.61857735795049</v>
      </c>
      <c r="U45" s="18">
        <f t="shared" si="28"/>
        <v>46.206435144168495</v>
      </c>
      <c r="V45" s="18">
        <f t="shared" si="28"/>
        <v>82.9535654020301</v>
      </c>
      <c r="W45" s="18">
        <f t="shared" si="28"/>
        <v>74.57297771648855</v>
      </c>
      <c r="X45" s="18">
        <f t="shared" si="28"/>
        <v>75.99920600123463</v>
      </c>
      <c r="Y45" s="18">
        <f t="shared" si="28"/>
        <v>50.4766361619523</v>
      </c>
      <c r="Z45" s="18">
        <f t="shared" si="28"/>
        <v>100</v>
      </c>
      <c r="AA45" s="18">
        <f t="shared" si="28"/>
        <v>65.79905609518495</v>
      </c>
      <c r="AB45" s="18">
        <f t="shared" si="28"/>
        <v>98.65466313621654</v>
      </c>
      <c r="AC45" s="18">
        <f t="shared" si="28"/>
        <v>43.41570033708814</v>
      </c>
      <c r="AD45" s="18">
        <f t="shared" si="28"/>
        <v>76.10034801106694</v>
      </c>
      <c r="AE45" s="18">
        <f t="shared" si="28"/>
        <v>61.297359050985044</v>
      </c>
      <c r="AF45" s="18">
        <f t="shared" si="28"/>
        <v>87.63782895012538</v>
      </c>
      <c r="AG45" s="18">
        <f t="shared" si="28"/>
        <v>88.2252711620869</v>
      </c>
      <c r="AH45" s="18">
        <f t="shared" si="28"/>
        <v>68.27203010722147</v>
      </c>
      <c r="AI45" s="18">
        <f t="shared" si="28"/>
        <v>82.33196538632976</v>
      </c>
      <c r="AJ45" s="18">
        <f t="shared" si="28"/>
        <v>88.52798028116057</v>
      </c>
      <c r="AK45" s="18">
        <f t="shared" si="28"/>
        <v>83.26295514316405</v>
      </c>
      <c r="AL45" s="18">
        <f t="shared" si="28"/>
        <v>98.83826725415486</v>
      </c>
      <c r="AM45" s="18">
        <f t="shared" si="28"/>
        <v>57.474387072099084</v>
      </c>
      <c r="AN45" s="18">
        <f t="shared" si="28"/>
        <v>77.32750303116323</v>
      </c>
      <c r="AO45" s="18">
        <f t="shared" si="28"/>
        <v>97.44005461216827</v>
      </c>
      <c r="AP45" s="18">
        <f t="shared" si="28"/>
        <v>87.19304643812302</v>
      </c>
      <c r="AQ45" s="18">
        <f t="shared" si="28"/>
        <v>62.17616580310881</v>
      </c>
      <c r="AR45" s="18">
        <f t="shared" si="28"/>
        <v>100</v>
      </c>
      <c r="AS45" s="18">
        <f t="shared" si="28"/>
        <v>52.772025230409284</v>
      </c>
      <c r="AT45" s="18">
        <f t="shared" si="28"/>
        <v>39.63589797067967</v>
      </c>
      <c r="AU45" s="18">
        <f t="shared" si="28"/>
        <v>98.08784344573685</v>
      </c>
      <c r="AV45" s="18">
        <f t="shared" si="28"/>
        <v>89.0829543460206</v>
      </c>
      <c r="AW45" s="18">
        <f t="shared" si="28"/>
        <v>72.19229175300455</v>
      </c>
      <c r="AX45" s="18">
        <f t="shared" si="28"/>
        <v>94.9840552750465</v>
      </c>
      <c r="AY45" s="18">
        <f t="shared" si="28"/>
        <v>95.71107967853796</v>
      </c>
      <c r="AZ45" s="18">
        <f t="shared" si="28"/>
        <v>53.446512081060014</v>
      </c>
      <c r="BA45" s="18">
        <f t="shared" si="28"/>
        <v>22.197454420071363</v>
      </c>
      <c r="BB45" s="18">
        <f t="shared" si="28"/>
        <v>84.80468939234906</v>
      </c>
      <c r="BC45" s="18">
        <f t="shared" si="28"/>
        <v>75.48690566997203</v>
      </c>
      <c r="BD45" s="18">
        <f t="shared" si="28"/>
        <v>68.46989317581385</v>
      </c>
      <c r="BE45" s="18">
        <f t="shared" si="28"/>
        <v>54.61548180466022</v>
      </c>
      <c r="BF45" s="18">
        <f t="shared" si="28"/>
        <v>72.9658233122414</v>
      </c>
      <c r="BG45" s="18">
        <f t="shared" si="28"/>
        <v>52.32702083388205</v>
      </c>
      <c r="BH45" s="18">
        <f t="shared" si="28"/>
        <v>73.1307719967746</v>
      </c>
      <c r="BI45" s="18">
        <f t="shared" si="28"/>
        <v>69.30293412358071</v>
      </c>
      <c r="BJ45" s="18">
        <f t="shared" si="28"/>
        <v>97.27376376722802</v>
      </c>
    </row>
    <row r="46" spans="1:62" ht="12.75">
      <c r="A46" s="8" t="s">
        <v>173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</row>
    <row r="47" spans="1:62" ht="12.75">
      <c r="A47" s="15" t="s">
        <v>174</v>
      </c>
      <c r="B47" s="23">
        <v>9296782751</v>
      </c>
      <c r="C47" s="23">
        <v>610710</v>
      </c>
      <c r="D47" s="23">
        <v>3812521</v>
      </c>
      <c r="E47" s="23">
        <v>0</v>
      </c>
      <c r="F47" s="23">
        <v>239013</v>
      </c>
      <c r="G47" s="23">
        <v>0</v>
      </c>
      <c r="H47" s="23">
        <v>66422390</v>
      </c>
      <c r="I47" s="23">
        <v>131323325</v>
      </c>
      <c r="J47" s="23">
        <v>9991000</v>
      </c>
      <c r="K47" s="23">
        <v>33599399</v>
      </c>
      <c r="L47" s="23">
        <v>950000</v>
      </c>
      <c r="M47" s="23">
        <v>2132000</v>
      </c>
      <c r="N47" s="23">
        <v>579760786</v>
      </c>
      <c r="O47" s="23">
        <v>0</v>
      </c>
      <c r="P47" s="23">
        <v>0</v>
      </c>
      <c r="Q47" s="23">
        <v>59737000</v>
      </c>
      <c r="R47" s="23">
        <v>4136698</v>
      </c>
      <c r="S47" s="23">
        <v>3297000</v>
      </c>
      <c r="T47" s="23">
        <v>14490560</v>
      </c>
      <c r="U47" s="23">
        <v>0</v>
      </c>
      <c r="V47" s="23">
        <v>0</v>
      </c>
      <c r="W47" s="23">
        <v>0</v>
      </c>
      <c r="X47" s="23">
        <v>4365976</v>
      </c>
      <c r="Y47" s="23">
        <v>0</v>
      </c>
      <c r="Z47" s="23">
        <v>0</v>
      </c>
      <c r="AA47" s="23">
        <v>35000000</v>
      </c>
      <c r="AB47" s="23">
        <v>0</v>
      </c>
      <c r="AC47" s="23">
        <v>463737395</v>
      </c>
      <c r="AD47" s="23">
        <v>811041</v>
      </c>
      <c r="AE47" s="23">
        <v>0</v>
      </c>
      <c r="AF47" s="23">
        <v>0</v>
      </c>
      <c r="AG47" s="23">
        <v>0</v>
      </c>
      <c r="AH47" s="23">
        <v>4614959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200000</v>
      </c>
      <c r="AP47" s="23">
        <v>0</v>
      </c>
      <c r="AQ47" s="23">
        <v>1250000</v>
      </c>
      <c r="AR47" s="23">
        <v>7578000</v>
      </c>
      <c r="AS47" s="23">
        <v>17000000</v>
      </c>
      <c r="AT47" s="23">
        <v>645472707</v>
      </c>
      <c r="AU47" s="23">
        <v>0</v>
      </c>
      <c r="AV47" s="23">
        <v>4113000</v>
      </c>
      <c r="AW47" s="23">
        <v>0</v>
      </c>
      <c r="AX47" s="23">
        <v>0</v>
      </c>
      <c r="AY47" s="23">
        <v>52525000</v>
      </c>
      <c r="AZ47" s="23">
        <v>0</v>
      </c>
      <c r="BA47" s="23">
        <v>221801988</v>
      </c>
      <c r="BB47" s="23">
        <v>141000</v>
      </c>
      <c r="BC47" s="23">
        <v>7600000</v>
      </c>
      <c r="BD47" s="23">
        <v>82604699</v>
      </c>
      <c r="BE47" s="23">
        <v>198000</v>
      </c>
      <c r="BF47" s="23">
        <v>832500</v>
      </c>
      <c r="BG47" s="23">
        <v>2951328</v>
      </c>
      <c r="BH47" s="23">
        <v>488000</v>
      </c>
      <c r="BI47" s="23">
        <v>0</v>
      </c>
      <c r="BJ47" s="23">
        <v>16683390</v>
      </c>
    </row>
    <row r="48" spans="1:62" ht="12.75">
      <c r="A48" s="17" t="s">
        <v>175</v>
      </c>
      <c r="B48" s="24">
        <v>1000000000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100000000</v>
      </c>
      <c r="O48" s="24">
        <v>0</v>
      </c>
      <c r="P48" s="24">
        <v>0</v>
      </c>
      <c r="Q48" s="24">
        <v>58764000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30000000</v>
      </c>
      <c r="AB48" s="24">
        <v>0</v>
      </c>
      <c r="AC48" s="24">
        <v>63334964</v>
      </c>
      <c r="AD48" s="24">
        <v>0</v>
      </c>
      <c r="AE48" s="24">
        <v>0</v>
      </c>
      <c r="AF48" s="24">
        <v>7637211</v>
      </c>
      <c r="AG48" s="24">
        <v>0</v>
      </c>
      <c r="AH48" s="24">
        <v>13550000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17000000</v>
      </c>
      <c r="AT48" s="24">
        <v>159701500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24">
        <v>0</v>
      </c>
      <c r="BA48" s="24">
        <v>17294645</v>
      </c>
      <c r="BB48" s="24">
        <v>0</v>
      </c>
      <c r="BC48" s="24">
        <v>7600000</v>
      </c>
      <c r="BD48" s="24">
        <v>0</v>
      </c>
      <c r="BE48" s="24">
        <v>0</v>
      </c>
      <c r="BF48" s="24">
        <v>0</v>
      </c>
      <c r="BG48" s="24">
        <v>0</v>
      </c>
      <c r="BH48" s="24">
        <v>0</v>
      </c>
      <c r="BI48" s="24">
        <v>0</v>
      </c>
      <c r="BJ48" s="24">
        <v>0</v>
      </c>
    </row>
    <row r="49" spans="1:62" ht="12.75">
      <c r="A49" s="17" t="s">
        <v>176</v>
      </c>
      <c r="B49" s="24">
        <v>2618504027</v>
      </c>
      <c r="C49" s="24">
        <v>643539</v>
      </c>
      <c r="D49" s="24">
        <v>1658044</v>
      </c>
      <c r="E49" s="24">
        <v>121000</v>
      </c>
      <c r="F49" s="24">
        <v>544471</v>
      </c>
      <c r="G49" s="24">
        <v>60060</v>
      </c>
      <c r="H49" s="24">
        <v>5398049</v>
      </c>
      <c r="I49" s="24">
        <v>37705610</v>
      </c>
      <c r="J49" s="24">
        <v>4750000</v>
      </c>
      <c r="K49" s="24">
        <v>7409799</v>
      </c>
      <c r="L49" s="24">
        <v>705126</v>
      </c>
      <c r="M49" s="24">
        <v>1008000</v>
      </c>
      <c r="N49" s="24">
        <v>119338851</v>
      </c>
      <c r="O49" s="24">
        <v>140000</v>
      </c>
      <c r="P49" s="24">
        <v>175000</v>
      </c>
      <c r="Q49" s="24">
        <v>33850194</v>
      </c>
      <c r="R49" s="24">
        <v>692080</v>
      </c>
      <c r="S49" s="24">
        <v>370000</v>
      </c>
      <c r="T49" s="24">
        <v>12464146</v>
      </c>
      <c r="U49" s="24">
        <v>3054834</v>
      </c>
      <c r="V49" s="24">
        <v>120000</v>
      </c>
      <c r="W49" s="24">
        <v>60000</v>
      </c>
      <c r="X49" s="24">
        <v>1744414</v>
      </c>
      <c r="Y49" s="24">
        <v>525000</v>
      </c>
      <c r="Z49" s="24">
        <v>0</v>
      </c>
      <c r="AA49" s="24">
        <v>4364000</v>
      </c>
      <c r="AB49" s="24">
        <v>36990344</v>
      </c>
      <c r="AC49" s="24">
        <v>54209209</v>
      </c>
      <c r="AD49" s="24">
        <v>153400</v>
      </c>
      <c r="AE49" s="24">
        <v>0</v>
      </c>
      <c r="AF49" s="24">
        <v>4765203</v>
      </c>
      <c r="AG49" s="24">
        <v>1568964</v>
      </c>
      <c r="AH49" s="24">
        <v>8114921</v>
      </c>
      <c r="AI49" s="24">
        <v>650000</v>
      </c>
      <c r="AJ49" s="24">
        <v>345305</v>
      </c>
      <c r="AK49" s="24">
        <v>160000</v>
      </c>
      <c r="AL49" s="24">
        <v>0</v>
      </c>
      <c r="AM49" s="24">
        <v>106000</v>
      </c>
      <c r="AN49" s="24">
        <v>0</v>
      </c>
      <c r="AO49" s="24">
        <v>510000</v>
      </c>
      <c r="AP49" s="24">
        <v>1375159</v>
      </c>
      <c r="AQ49" s="24">
        <v>1691995</v>
      </c>
      <c r="AR49" s="24">
        <v>1617000</v>
      </c>
      <c r="AS49" s="24">
        <v>0</v>
      </c>
      <c r="AT49" s="24">
        <v>220425762</v>
      </c>
      <c r="AU49" s="24">
        <v>35595</v>
      </c>
      <c r="AV49" s="24">
        <v>1098640</v>
      </c>
      <c r="AW49" s="24">
        <v>0</v>
      </c>
      <c r="AX49" s="24">
        <v>83000</v>
      </c>
      <c r="AY49" s="24">
        <v>26184670</v>
      </c>
      <c r="AZ49" s="24">
        <v>0</v>
      </c>
      <c r="BA49" s="24">
        <v>39981573</v>
      </c>
      <c r="BB49" s="24">
        <v>850000</v>
      </c>
      <c r="BC49" s="24">
        <v>6819500</v>
      </c>
      <c r="BD49" s="24">
        <v>14068252</v>
      </c>
      <c r="BE49" s="24">
        <v>377000</v>
      </c>
      <c r="BF49" s="24">
        <v>886539</v>
      </c>
      <c r="BG49" s="24">
        <v>2433856</v>
      </c>
      <c r="BH49" s="24">
        <v>0</v>
      </c>
      <c r="BI49" s="24">
        <v>10900000</v>
      </c>
      <c r="BJ49" s="24">
        <v>6112910</v>
      </c>
    </row>
    <row r="50" spans="1:62" ht="12.75">
      <c r="A50" s="17" t="s">
        <v>177</v>
      </c>
      <c r="B50" s="18">
        <f>IF(B47=0,0,B49*100/B47)</f>
        <v>28.165700943354228</v>
      </c>
      <c r="C50" s="18">
        <f aca="true" t="shared" si="29" ref="C50:BJ50">IF(C47=0,0,C49*100/C47)</f>
        <v>105.37554649506312</v>
      </c>
      <c r="D50" s="18">
        <f t="shared" si="29"/>
        <v>43.48943914013851</v>
      </c>
      <c r="E50" s="18">
        <f t="shared" si="29"/>
        <v>0</v>
      </c>
      <c r="F50" s="18">
        <f t="shared" si="29"/>
        <v>227.7997431102074</v>
      </c>
      <c r="G50" s="18">
        <f t="shared" si="29"/>
        <v>0</v>
      </c>
      <c r="H50" s="18">
        <f t="shared" si="29"/>
        <v>8.126851502934477</v>
      </c>
      <c r="I50" s="18">
        <f t="shared" si="29"/>
        <v>28.71204334797341</v>
      </c>
      <c r="J50" s="18">
        <f t="shared" si="29"/>
        <v>47.54278850965869</v>
      </c>
      <c r="K50" s="18">
        <f t="shared" si="29"/>
        <v>22.0533676807731</v>
      </c>
      <c r="L50" s="18">
        <f t="shared" si="29"/>
        <v>74.2237894736842</v>
      </c>
      <c r="M50" s="18">
        <f t="shared" si="29"/>
        <v>47.27954971857411</v>
      </c>
      <c r="N50" s="18">
        <f t="shared" si="29"/>
        <v>20.584153651261264</v>
      </c>
      <c r="O50" s="18">
        <f t="shared" si="29"/>
        <v>0</v>
      </c>
      <c r="P50" s="18">
        <f t="shared" si="29"/>
        <v>0</v>
      </c>
      <c r="Q50" s="18">
        <f t="shared" si="29"/>
        <v>56.66537321927783</v>
      </c>
      <c r="R50" s="18">
        <f t="shared" si="29"/>
        <v>16.730252002926004</v>
      </c>
      <c r="S50" s="18">
        <f t="shared" si="29"/>
        <v>11.222323324234152</v>
      </c>
      <c r="T50" s="18">
        <f t="shared" si="29"/>
        <v>86.01562672526113</v>
      </c>
      <c r="U50" s="18">
        <f t="shared" si="29"/>
        <v>0</v>
      </c>
      <c r="V50" s="18">
        <f t="shared" si="29"/>
        <v>0</v>
      </c>
      <c r="W50" s="18">
        <f t="shared" si="29"/>
        <v>0</v>
      </c>
      <c r="X50" s="18">
        <f t="shared" si="29"/>
        <v>39.95473177131528</v>
      </c>
      <c r="Y50" s="18">
        <f t="shared" si="29"/>
        <v>0</v>
      </c>
      <c r="Z50" s="18">
        <f t="shared" si="29"/>
        <v>0</v>
      </c>
      <c r="AA50" s="18">
        <f t="shared" si="29"/>
        <v>12.468571428571428</v>
      </c>
      <c r="AB50" s="18">
        <f t="shared" si="29"/>
        <v>0</v>
      </c>
      <c r="AC50" s="18">
        <f t="shared" si="29"/>
        <v>11.689635035794343</v>
      </c>
      <c r="AD50" s="18">
        <f t="shared" si="29"/>
        <v>18.91396365905053</v>
      </c>
      <c r="AE50" s="18">
        <f t="shared" si="29"/>
        <v>0</v>
      </c>
      <c r="AF50" s="18">
        <f t="shared" si="29"/>
        <v>0</v>
      </c>
      <c r="AG50" s="18">
        <f t="shared" si="29"/>
        <v>0</v>
      </c>
      <c r="AH50" s="18">
        <f t="shared" si="29"/>
        <v>175.83950366622975</v>
      </c>
      <c r="AI50" s="18">
        <f t="shared" si="29"/>
        <v>0</v>
      </c>
      <c r="AJ50" s="18">
        <f t="shared" si="29"/>
        <v>0</v>
      </c>
      <c r="AK50" s="18">
        <f t="shared" si="29"/>
        <v>0</v>
      </c>
      <c r="AL50" s="18">
        <f t="shared" si="29"/>
        <v>0</v>
      </c>
      <c r="AM50" s="18">
        <f t="shared" si="29"/>
        <v>0</v>
      </c>
      <c r="AN50" s="18">
        <f t="shared" si="29"/>
        <v>0</v>
      </c>
      <c r="AO50" s="18">
        <f t="shared" si="29"/>
        <v>255</v>
      </c>
      <c r="AP50" s="18">
        <f t="shared" si="29"/>
        <v>0</v>
      </c>
      <c r="AQ50" s="18">
        <f t="shared" si="29"/>
        <v>135.3596</v>
      </c>
      <c r="AR50" s="18">
        <f t="shared" si="29"/>
        <v>21.338083927157562</v>
      </c>
      <c r="AS50" s="18">
        <f t="shared" si="29"/>
        <v>0</v>
      </c>
      <c r="AT50" s="18">
        <f t="shared" si="29"/>
        <v>34.149509283589275</v>
      </c>
      <c r="AU50" s="18">
        <f t="shared" si="29"/>
        <v>0</v>
      </c>
      <c r="AV50" s="18">
        <f t="shared" si="29"/>
        <v>26.711402868952103</v>
      </c>
      <c r="AW50" s="18">
        <f t="shared" si="29"/>
        <v>0</v>
      </c>
      <c r="AX50" s="18">
        <f t="shared" si="29"/>
        <v>0</v>
      </c>
      <c r="AY50" s="18">
        <f t="shared" si="29"/>
        <v>49.85182294145645</v>
      </c>
      <c r="AZ50" s="18">
        <f t="shared" si="29"/>
        <v>0</v>
      </c>
      <c r="BA50" s="18">
        <f t="shared" si="29"/>
        <v>18.025795602878006</v>
      </c>
      <c r="BB50" s="18">
        <f t="shared" si="29"/>
        <v>602.8368794326241</v>
      </c>
      <c r="BC50" s="18">
        <f t="shared" si="29"/>
        <v>89.73026315789474</v>
      </c>
      <c r="BD50" s="18">
        <f t="shared" si="29"/>
        <v>17.030813222865202</v>
      </c>
      <c r="BE50" s="18">
        <f t="shared" si="29"/>
        <v>190.40404040404042</v>
      </c>
      <c r="BF50" s="18">
        <f t="shared" si="29"/>
        <v>106.49117117117117</v>
      </c>
      <c r="BG50" s="18">
        <f t="shared" si="29"/>
        <v>82.466469331772</v>
      </c>
      <c r="BH50" s="18">
        <f t="shared" si="29"/>
        <v>0</v>
      </c>
      <c r="BI50" s="18">
        <f t="shared" si="29"/>
        <v>0</v>
      </c>
      <c r="BJ50" s="18">
        <f t="shared" si="29"/>
        <v>36.640694726911015</v>
      </c>
    </row>
    <row r="51" spans="1:62" ht="12.75">
      <c r="A51" s="17" t="s">
        <v>178</v>
      </c>
      <c r="B51" s="18">
        <f>IF(B89=0,0,B49*100/B89)</f>
        <v>5.783356502107796</v>
      </c>
      <c r="C51" s="18">
        <f aca="true" t="shared" si="30" ref="C51:BJ51">IF(C89=0,0,C49*100/C89)</f>
        <v>0.3882649209869643</v>
      </c>
      <c r="D51" s="18">
        <f t="shared" si="30"/>
        <v>0.228101866748382</v>
      </c>
      <c r="E51" s="18">
        <f t="shared" si="30"/>
        <v>0.045232940071423484</v>
      </c>
      <c r="F51" s="18">
        <f t="shared" si="30"/>
        <v>0.23433275054321073</v>
      </c>
      <c r="G51" s="18">
        <f t="shared" si="30"/>
        <v>0.04757830695375256</v>
      </c>
      <c r="H51" s="18">
        <f t="shared" si="30"/>
        <v>0.9469110989585914</v>
      </c>
      <c r="I51" s="18">
        <f t="shared" si="30"/>
        <v>1.4618809358714113</v>
      </c>
      <c r="J51" s="18">
        <f t="shared" si="30"/>
        <v>2.4050632911392404</v>
      </c>
      <c r="K51" s="18">
        <f t="shared" si="30"/>
        <v>0.9297324382182027</v>
      </c>
      <c r="L51" s="18">
        <f t="shared" si="30"/>
        <v>1.3560115384615385</v>
      </c>
      <c r="M51" s="18">
        <f t="shared" si="30"/>
        <v>1.0427226647356989</v>
      </c>
      <c r="N51" s="18">
        <f t="shared" si="30"/>
        <v>1.7173780792292532</v>
      </c>
      <c r="O51" s="18">
        <f t="shared" si="30"/>
        <v>0.12969207396153704</v>
      </c>
      <c r="P51" s="18">
        <f t="shared" si="30"/>
        <v>0.14058483290488433</v>
      </c>
      <c r="Q51" s="18">
        <f t="shared" si="30"/>
        <v>3.0309227562346215</v>
      </c>
      <c r="R51" s="18">
        <f t="shared" si="30"/>
        <v>0.07069508706275975</v>
      </c>
      <c r="S51" s="18">
        <f t="shared" si="30"/>
        <v>0.2077962922402125</v>
      </c>
      <c r="T51" s="18">
        <f t="shared" si="30"/>
        <v>1.904066199548869</v>
      </c>
      <c r="U51" s="18">
        <f t="shared" si="30"/>
        <v>1.1573083578755705</v>
      </c>
      <c r="V51" s="18">
        <f t="shared" si="30"/>
        <v>0.08578490446038682</v>
      </c>
      <c r="W51" s="18">
        <f t="shared" si="30"/>
        <v>0.0028642598609306363</v>
      </c>
      <c r="X51" s="18">
        <f t="shared" si="30"/>
        <v>0.8006085751264422</v>
      </c>
      <c r="Y51" s="18">
        <f t="shared" si="30"/>
        <v>0.24311971214626082</v>
      </c>
      <c r="Z51" s="18">
        <f t="shared" si="30"/>
        <v>0</v>
      </c>
      <c r="AA51" s="18">
        <f t="shared" si="30"/>
        <v>0.8994989271558397</v>
      </c>
      <c r="AB51" s="18">
        <f t="shared" si="30"/>
        <v>2.1240233040409873</v>
      </c>
      <c r="AC51" s="18">
        <f t="shared" si="30"/>
        <v>1.681698464339929</v>
      </c>
      <c r="AD51" s="18">
        <f t="shared" si="30"/>
        <v>0.1621901618112247</v>
      </c>
      <c r="AE51" s="18">
        <f t="shared" si="30"/>
        <v>0</v>
      </c>
      <c r="AF51" s="18">
        <f t="shared" si="30"/>
        <v>1.2869352228968673</v>
      </c>
      <c r="AG51" s="18">
        <f t="shared" si="30"/>
        <v>0.8096274539957087</v>
      </c>
      <c r="AH51" s="18">
        <f t="shared" si="30"/>
        <v>3.0324989707060177</v>
      </c>
      <c r="AI51" s="18">
        <f t="shared" si="30"/>
        <v>0.030952380952380953</v>
      </c>
      <c r="AJ51" s="18">
        <f t="shared" si="30"/>
        <v>0.11473544108246965</v>
      </c>
      <c r="AK51" s="18">
        <f t="shared" si="30"/>
        <v>0.030557677616501147</v>
      </c>
      <c r="AL51" s="18">
        <f t="shared" si="30"/>
        <v>0</v>
      </c>
      <c r="AM51" s="18">
        <f t="shared" si="30"/>
        <v>0.02683435607671588</v>
      </c>
      <c r="AN51" s="18">
        <f t="shared" si="30"/>
        <v>0</v>
      </c>
      <c r="AO51" s="18">
        <f t="shared" si="30"/>
        <v>0.4130390767361814</v>
      </c>
      <c r="AP51" s="18">
        <f t="shared" si="30"/>
        <v>1.42000501622021</v>
      </c>
      <c r="AQ51" s="18">
        <f t="shared" si="30"/>
        <v>0.5200592437750085</v>
      </c>
      <c r="AR51" s="18">
        <f t="shared" si="30"/>
        <v>0.11280453562132836</v>
      </c>
      <c r="AS51" s="18">
        <f t="shared" si="30"/>
        <v>0</v>
      </c>
      <c r="AT51" s="18">
        <f t="shared" si="30"/>
        <v>4.805033385439661</v>
      </c>
      <c r="AU51" s="18">
        <f t="shared" si="30"/>
        <v>0.03891652544689225</v>
      </c>
      <c r="AV51" s="18">
        <f t="shared" si="30"/>
        <v>0.19216130747488316</v>
      </c>
      <c r="AW51" s="18">
        <f t="shared" si="30"/>
        <v>0</v>
      </c>
      <c r="AX51" s="18">
        <f t="shared" si="30"/>
        <v>0.02609956795875785</v>
      </c>
      <c r="AY51" s="18">
        <f t="shared" si="30"/>
        <v>1.0602463155115769</v>
      </c>
      <c r="AZ51" s="18">
        <f t="shared" si="30"/>
        <v>0</v>
      </c>
      <c r="BA51" s="18">
        <f t="shared" si="30"/>
        <v>2.57296171735274</v>
      </c>
      <c r="BB51" s="18">
        <f t="shared" si="30"/>
        <v>0.29522089469297025</v>
      </c>
      <c r="BC51" s="18">
        <f t="shared" si="30"/>
        <v>4.462484878706887</v>
      </c>
      <c r="BD51" s="18">
        <f t="shared" si="30"/>
        <v>0.8904220166264966</v>
      </c>
      <c r="BE51" s="18">
        <f t="shared" si="30"/>
        <v>0.19480284608508286</v>
      </c>
      <c r="BF51" s="18">
        <f t="shared" si="30"/>
        <v>1.0279910042162939</v>
      </c>
      <c r="BG51" s="18">
        <f t="shared" si="30"/>
        <v>0.43138564301959265</v>
      </c>
      <c r="BH51" s="18">
        <f t="shared" si="30"/>
        <v>0</v>
      </c>
      <c r="BI51" s="18">
        <f t="shared" si="30"/>
        <v>2.0204959067709525</v>
      </c>
      <c r="BJ51" s="18">
        <f t="shared" si="30"/>
        <v>0.37550595303947887</v>
      </c>
    </row>
    <row r="52" spans="1:62" ht="12.75">
      <c r="A52" s="17" t="s">
        <v>179</v>
      </c>
      <c r="B52" s="18">
        <f>IF(B6=0,0,B49*100/B6)</f>
        <v>8.895565885580204</v>
      </c>
      <c r="C52" s="18">
        <f aca="true" t="shared" si="31" ref="C52:BJ52">IF(C6=0,0,C49*100/C6)</f>
        <v>0.643112982666892</v>
      </c>
      <c r="D52" s="18">
        <f t="shared" si="31"/>
        <v>0.825326123592463</v>
      </c>
      <c r="E52" s="18">
        <f t="shared" si="31"/>
        <v>0.07811644743931283</v>
      </c>
      <c r="F52" s="18">
        <f t="shared" si="31"/>
        <v>0.4261286149860096</v>
      </c>
      <c r="G52" s="18">
        <f t="shared" si="31"/>
        <v>0.1085975894264353</v>
      </c>
      <c r="H52" s="18">
        <f t="shared" si="31"/>
        <v>0.7151056521387334</v>
      </c>
      <c r="I52" s="18">
        <f t="shared" si="31"/>
        <v>4.68632318896602</v>
      </c>
      <c r="J52" s="18">
        <f t="shared" si="31"/>
        <v>3.3877029947294472</v>
      </c>
      <c r="K52" s="18">
        <f t="shared" si="31"/>
        <v>2.3361262674873133</v>
      </c>
      <c r="L52" s="18">
        <f t="shared" si="31"/>
        <v>0.5060722156294271</v>
      </c>
      <c r="M52" s="18">
        <f t="shared" si="31"/>
        <v>1.6685638579831668</v>
      </c>
      <c r="N52" s="18">
        <f t="shared" si="31"/>
        <v>2.95896040543438</v>
      </c>
      <c r="O52" s="18">
        <f t="shared" si="31"/>
        <v>0.1674079510669429</v>
      </c>
      <c r="P52" s="18">
        <f t="shared" si="31"/>
        <v>0.19531972857388338</v>
      </c>
      <c r="Q52" s="18">
        <f t="shared" si="31"/>
        <v>5.867414718408842</v>
      </c>
      <c r="R52" s="18">
        <f t="shared" si="31"/>
        <v>0.09997372092921131</v>
      </c>
      <c r="S52" s="18">
        <f t="shared" si="31"/>
        <v>0.6137259578246859</v>
      </c>
      <c r="T52" s="18">
        <f t="shared" si="31"/>
        <v>3.166876594705617</v>
      </c>
      <c r="U52" s="18">
        <f t="shared" si="31"/>
        <v>2.290520584966113</v>
      </c>
      <c r="V52" s="18">
        <f t="shared" si="31"/>
        <v>0.09374258042123244</v>
      </c>
      <c r="W52" s="18">
        <f t="shared" si="31"/>
        <v>0.01033498563284556</v>
      </c>
      <c r="X52" s="18">
        <f t="shared" si="31"/>
        <v>0.6755765189317046</v>
      </c>
      <c r="Y52" s="18">
        <f t="shared" si="31"/>
        <v>0.41260466542547847</v>
      </c>
      <c r="Z52" s="18">
        <f t="shared" si="31"/>
        <v>0</v>
      </c>
      <c r="AA52" s="18">
        <f t="shared" si="31"/>
        <v>2.1003691528735686</v>
      </c>
      <c r="AB52" s="18">
        <f t="shared" si="31"/>
        <v>9.132802292277985</v>
      </c>
      <c r="AC52" s="18">
        <f t="shared" si="31"/>
        <v>2.9546831061579826</v>
      </c>
      <c r="AD52" s="18">
        <f t="shared" si="31"/>
        <v>0.22339939756434948</v>
      </c>
      <c r="AE52" s="18">
        <f t="shared" si="31"/>
        <v>0</v>
      </c>
      <c r="AF52" s="18">
        <f t="shared" si="31"/>
        <v>2.9478201640793826</v>
      </c>
      <c r="AG52" s="18">
        <f t="shared" si="31"/>
        <v>1.4584613699377054</v>
      </c>
      <c r="AH52" s="18">
        <f t="shared" si="31"/>
        <v>4.364470937420412</v>
      </c>
      <c r="AI52" s="18">
        <f t="shared" si="31"/>
        <v>0.13277632778651371</v>
      </c>
      <c r="AJ52" s="18">
        <f t="shared" si="31"/>
        <v>0.24186688327016215</v>
      </c>
      <c r="AK52" s="18">
        <f t="shared" si="31"/>
        <v>0.03591768153179555</v>
      </c>
      <c r="AL52" s="18">
        <f t="shared" si="31"/>
        <v>0</v>
      </c>
      <c r="AM52" s="18">
        <f t="shared" si="31"/>
        <v>0.07060812358851613</v>
      </c>
      <c r="AN52" s="18">
        <f t="shared" si="31"/>
        <v>0</v>
      </c>
      <c r="AO52" s="18">
        <f t="shared" si="31"/>
        <v>0.7282522564146493</v>
      </c>
      <c r="AP52" s="18">
        <f t="shared" si="31"/>
        <v>2.0977091149764973</v>
      </c>
      <c r="AQ52" s="18">
        <f t="shared" si="31"/>
        <v>1.2509507660550874</v>
      </c>
      <c r="AR52" s="18">
        <f t="shared" si="31"/>
        <v>0.4408108520707478</v>
      </c>
      <c r="AS52" s="18">
        <f t="shared" si="31"/>
        <v>0</v>
      </c>
      <c r="AT52" s="18">
        <f t="shared" si="31"/>
        <v>8.749263583866973</v>
      </c>
      <c r="AU52" s="18">
        <f t="shared" si="31"/>
        <v>0.05298811668353965</v>
      </c>
      <c r="AV52" s="18">
        <f t="shared" si="31"/>
        <v>0.3465122303230183</v>
      </c>
      <c r="AW52" s="18">
        <f t="shared" si="31"/>
        <v>0</v>
      </c>
      <c r="AX52" s="18">
        <f t="shared" si="31"/>
        <v>0.06753216211084123</v>
      </c>
      <c r="AY52" s="18">
        <f t="shared" si="31"/>
        <v>4.0655715694911345</v>
      </c>
      <c r="AZ52" s="18">
        <f t="shared" si="31"/>
        <v>0</v>
      </c>
      <c r="BA52" s="18">
        <f t="shared" si="31"/>
        <v>3.1651601974294152</v>
      </c>
      <c r="BB52" s="18">
        <f t="shared" si="31"/>
        <v>0.7328068090546506</v>
      </c>
      <c r="BC52" s="18">
        <f t="shared" si="31"/>
        <v>6.860423593004281</v>
      </c>
      <c r="BD52" s="18">
        <f t="shared" si="31"/>
        <v>2.3804228247596697</v>
      </c>
      <c r="BE52" s="18">
        <f t="shared" si="31"/>
        <v>0.42279741611340393</v>
      </c>
      <c r="BF52" s="18">
        <f t="shared" si="31"/>
        <v>2.0113501861863416</v>
      </c>
      <c r="BG52" s="18">
        <f t="shared" si="31"/>
        <v>0.7542060374381456</v>
      </c>
      <c r="BH52" s="18">
        <f t="shared" si="31"/>
        <v>0</v>
      </c>
      <c r="BI52" s="18">
        <f t="shared" si="31"/>
        <v>5.307740790177395</v>
      </c>
      <c r="BJ52" s="18">
        <f t="shared" si="31"/>
        <v>1.537526204794775</v>
      </c>
    </row>
    <row r="53" spans="1:62" ht="12.75">
      <c r="A53" s="17" t="s">
        <v>180</v>
      </c>
      <c r="B53" s="18">
        <f>IF(B89=0,0,B47*100/B89)</f>
        <v>20.53333064119036</v>
      </c>
      <c r="C53" s="18">
        <f aca="true" t="shared" si="32" ref="C53:BJ53">IF(C89=0,0,C47*100/C89)</f>
        <v>0.3684582750943594</v>
      </c>
      <c r="D53" s="18">
        <f t="shared" si="32"/>
        <v>0.524499444597012</v>
      </c>
      <c r="E53" s="18">
        <f t="shared" si="32"/>
        <v>0</v>
      </c>
      <c r="F53" s="18">
        <f t="shared" si="32"/>
        <v>0.10286787304665342</v>
      </c>
      <c r="G53" s="18">
        <f t="shared" si="32"/>
        <v>0</v>
      </c>
      <c r="H53" s="18">
        <f t="shared" si="32"/>
        <v>11.651635305710666</v>
      </c>
      <c r="I53" s="18">
        <f t="shared" si="32"/>
        <v>5.091525246581225</v>
      </c>
      <c r="J53" s="18">
        <f t="shared" si="32"/>
        <v>5.0587341772151895</v>
      </c>
      <c r="K53" s="18">
        <f t="shared" si="32"/>
        <v>4.215829762040272</v>
      </c>
      <c r="L53" s="18">
        <f t="shared" si="32"/>
        <v>1.8269230769230769</v>
      </c>
      <c r="M53" s="18">
        <f t="shared" si="32"/>
        <v>2.2054411916830454</v>
      </c>
      <c r="N53" s="18">
        <f t="shared" si="32"/>
        <v>8.343204721093906</v>
      </c>
      <c r="O53" s="18">
        <f t="shared" si="32"/>
        <v>0</v>
      </c>
      <c r="P53" s="18">
        <f t="shared" si="32"/>
        <v>0</v>
      </c>
      <c r="Q53" s="18">
        <f t="shared" si="32"/>
        <v>5.348809306356932</v>
      </c>
      <c r="R53" s="18">
        <f t="shared" si="32"/>
        <v>0.42255841125642135</v>
      </c>
      <c r="S53" s="18">
        <f t="shared" si="32"/>
        <v>1.8516334473404883</v>
      </c>
      <c r="T53" s="18">
        <f t="shared" si="32"/>
        <v>2.2136282348212912</v>
      </c>
      <c r="U53" s="18">
        <f t="shared" si="32"/>
        <v>0</v>
      </c>
      <c r="V53" s="18">
        <f t="shared" si="32"/>
        <v>0</v>
      </c>
      <c r="W53" s="18">
        <f t="shared" si="32"/>
        <v>0</v>
      </c>
      <c r="X53" s="18">
        <f t="shared" si="32"/>
        <v>2.003789137438844</v>
      </c>
      <c r="Y53" s="18">
        <f t="shared" si="32"/>
        <v>0</v>
      </c>
      <c r="Z53" s="18">
        <f t="shared" si="32"/>
        <v>0</v>
      </c>
      <c r="AA53" s="18">
        <f t="shared" si="32"/>
        <v>7.214129800745735</v>
      </c>
      <c r="AB53" s="18">
        <f t="shared" si="32"/>
        <v>0</v>
      </c>
      <c r="AC53" s="18">
        <f t="shared" si="32"/>
        <v>14.386235833629284</v>
      </c>
      <c r="AD53" s="18">
        <f t="shared" si="32"/>
        <v>0.8575154564898141</v>
      </c>
      <c r="AE53" s="18">
        <f t="shared" si="32"/>
        <v>0</v>
      </c>
      <c r="AF53" s="18">
        <f t="shared" si="32"/>
        <v>0</v>
      </c>
      <c r="AG53" s="18">
        <f t="shared" si="32"/>
        <v>0</v>
      </c>
      <c r="AH53" s="18">
        <f t="shared" si="32"/>
        <v>1.724583445402669</v>
      </c>
      <c r="AI53" s="18">
        <f t="shared" si="32"/>
        <v>0</v>
      </c>
      <c r="AJ53" s="18">
        <f t="shared" si="32"/>
        <v>0</v>
      </c>
      <c r="AK53" s="18">
        <f t="shared" si="32"/>
        <v>0</v>
      </c>
      <c r="AL53" s="18">
        <f t="shared" si="32"/>
        <v>0</v>
      </c>
      <c r="AM53" s="18">
        <f t="shared" si="32"/>
        <v>0</v>
      </c>
      <c r="AN53" s="18">
        <f t="shared" si="32"/>
        <v>0</v>
      </c>
      <c r="AO53" s="18">
        <f t="shared" si="32"/>
        <v>0.16197610852399272</v>
      </c>
      <c r="AP53" s="18">
        <f t="shared" si="32"/>
        <v>0</v>
      </c>
      <c r="AQ53" s="18">
        <f t="shared" si="32"/>
        <v>0.384205659424975</v>
      </c>
      <c r="AR53" s="18">
        <f t="shared" si="32"/>
        <v>0.5286535379953162</v>
      </c>
      <c r="AS53" s="18">
        <f t="shared" si="32"/>
        <v>19.822298920267716</v>
      </c>
      <c r="AT53" s="18">
        <f t="shared" si="32"/>
        <v>14.070578131993086</v>
      </c>
      <c r="AU53" s="18">
        <f t="shared" si="32"/>
        <v>0</v>
      </c>
      <c r="AV53" s="18">
        <f t="shared" si="32"/>
        <v>0.7193980354294349</v>
      </c>
      <c r="AW53" s="18">
        <f t="shared" si="32"/>
        <v>0</v>
      </c>
      <c r="AX53" s="18">
        <f t="shared" si="32"/>
        <v>0</v>
      </c>
      <c r="AY53" s="18">
        <f t="shared" si="32"/>
        <v>2.1267954769812096</v>
      </c>
      <c r="AZ53" s="18">
        <f t="shared" si="32"/>
        <v>0</v>
      </c>
      <c r="BA53" s="18">
        <f t="shared" si="32"/>
        <v>14.27377617075576</v>
      </c>
      <c r="BB53" s="18">
        <f t="shared" si="32"/>
        <v>0.04897193664906919</v>
      </c>
      <c r="BC53" s="18">
        <f t="shared" si="32"/>
        <v>4.973221655278589</v>
      </c>
      <c r="BD53" s="18">
        <f t="shared" si="32"/>
        <v>5.228300052231417</v>
      </c>
      <c r="BE53" s="18">
        <f t="shared" si="32"/>
        <v>0.10231024807651566</v>
      </c>
      <c r="BF53" s="18">
        <f t="shared" si="32"/>
        <v>0.9653297948652734</v>
      </c>
      <c r="BG53" s="18">
        <f t="shared" si="32"/>
        <v>0.5231042950124117</v>
      </c>
      <c r="BH53" s="18">
        <f t="shared" si="32"/>
        <v>0.22629896300355112</v>
      </c>
      <c r="BI53" s="18">
        <f t="shared" si="32"/>
        <v>0</v>
      </c>
      <c r="BJ53" s="18">
        <f t="shared" si="32"/>
        <v>1.0248330601758102</v>
      </c>
    </row>
    <row r="54" spans="1:62" ht="12.75">
      <c r="A54" s="17" t="s">
        <v>181</v>
      </c>
      <c r="B54" s="18">
        <f>IF(+(B5-B163)=0,0,+B49*100/(B5-B163))</f>
        <v>9.73629735946619</v>
      </c>
      <c r="C54" s="18">
        <f aca="true" t="shared" si="33" ref="C54:BJ54">IF(+(C5-C163)=0,0,+C49*100/(C5-C163))</f>
        <v>18.647639789420488</v>
      </c>
      <c r="D54" s="18">
        <f t="shared" si="33"/>
        <v>1.600993972649395</v>
      </c>
      <c r="E54" s="18">
        <f t="shared" si="33"/>
        <v>0.78878388429779</v>
      </c>
      <c r="F54" s="18">
        <f t="shared" si="33"/>
        <v>1.018369178845103</v>
      </c>
      <c r="G54" s="18">
        <f t="shared" si="33"/>
        <v>1.1609132904469361</v>
      </c>
      <c r="H54" s="18">
        <f t="shared" si="33"/>
        <v>0.8913064374100695</v>
      </c>
      <c r="I54" s="18">
        <f t="shared" si="33"/>
        <v>8.844650271812899</v>
      </c>
      <c r="J54" s="18">
        <f t="shared" si="33"/>
        <v>12.445306154531401</v>
      </c>
      <c r="K54" s="18">
        <f t="shared" si="33"/>
        <v>2.777474648324781</v>
      </c>
      <c r="L54" s="18">
        <f t="shared" si="33"/>
        <v>0.8558298274450463</v>
      </c>
      <c r="M54" s="18">
        <f t="shared" si="33"/>
        <v>6.014678680112178</v>
      </c>
      <c r="N54" s="18">
        <f t="shared" si="33"/>
        <v>3.318710452064933</v>
      </c>
      <c r="O54" s="18">
        <f t="shared" si="33"/>
        <v>0.7437145364371516</v>
      </c>
      <c r="P54" s="18">
        <f t="shared" si="33"/>
        <v>0.934669287301316</v>
      </c>
      <c r="Q54" s="18">
        <f t="shared" si="33"/>
        <v>19.5368201441988</v>
      </c>
      <c r="R54" s="18">
        <f t="shared" si="33"/>
        <v>0.1391207310883671</v>
      </c>
      <c r="S54" s="18">
        <f t="shared" si="33"/>
        <v>4.3037087733778625</v>
      </c>
      <c r="T54" s="18">
        <f t="shared" si="33"/>
        <v>4.286092792478133</v>
      </c>
      <c r="U54" s="18">
        <f t="shared" si="33"/>
        <v>8.468245872898777</v>
      </c>
      <c r="V54" s="18">
        <f t="shared" si="33"/>
        <v>0.40594321158927277</v>
      </c>
      <c r="W54" s="18">
        <f t="shared" si="33"/>
        <v>0.02999381992337389</v>
      </c>
      <c r="X54" s="18">
        <f t="shared" si="33"/>
        <v>0.8639116768829858</v>
      </c>
      <c r="Y54" s="18">
        <f t="shared" si="33"/>
        <v>1.3410071295601906</v>
      </c>
      <c r="Z54" s="18">
        <f t="shared" si="33"/>
        <v>0</v>
      </c>
      <c r="AA54" s="18">
        <f t="shared" si="33"/>
        <v>3.8351011942948037</v>
      </c>
      <c r="AB54" s="18">
        <f t="shared" si="33"/>
        <v>57.64843902523334</v>
      </c>
      <c r="AC54" s="18">
        <f t="shared" si="33"/>
        <v>4.255365932639584</v>
      </c>
      <c r="AD54" s="18">
        <f t="shared" si="33"/>
        <v>0.35575046743848904</v>
      </c>
      <c r="AE54" s="18">
        <f t="shared" si="33"/>
        <v>0</v>
      </c>
      <c r="AF54" s="18">
        <f t="shared" si="33"/>
        <v>13.794554767072002</v>
      </c>
      <c r="AG54" s="18">
        <f t="shared" si="33"/>
        <v>3.3568897260171684</v>
      </c>
      <c r="AH54" s="18">
        <f t="shared" si="33"/>
        <v>10.249014578913652</v>
      </c>
      <c r="AI54" s="18">
        <f t="shared" si="33"/>
        <v>0.1844776843589091</v>
      </c>
      <c r="AJ54" s="18">
        <f t="shared" si="33"/>
        <v>1.45913913896656</v>
      </c>
      <c r="AK54" s="18">
        <f t="shared" si="33"/>
        <v>0.08495434858611672</v>
      </c>
      <c r="AL54" s="18">
        <f t="shared" si="33"/>
        <v>0</v>
      </c>
      <c r="AM54" s="18">
        <f t="shared" si="33"/>
        <v>0.34810633111493267</v>
      </c>
      <c r="AN54" s="18">
        <f t="shared" si="33"/>
        <v>0</v>
      </c>
      <c r="AO54" s="18">
        <f t="shared" si="33"/>
        <v>2.003378245669168</v>
      </c>
      <c r="AP54" s="18">
        <f t="shared" si="33"/>
        <v>30.258607468457125</v>
      </c>
      <c r="AQ54" s="18">
        <f t="shared" si="33"/>
        <v>4.062437544640126</v>
      </c>
      <c r="AR54" s="18">
        <f t="shared" si="33"/>
        <v>1.9614978711015685</v>
      </c>
      <c r="AS54" s="18">
        <f t="shared" si="33"/>
        <v>0</v>
      </c>
      <c r="AT54" s="18">
        <f t="shared" si="33"/>
        <v>9.726032478151415</v>
      </c>
      <c r="AU54" s="18">
        <f t="shared" si="33"/>
        <v>1.3580932744336605</v>
      </c>
      <c r="AV54" s="18">
        <f t="shared" si="33"/>
        <v>0.7418561028475203</v>
      </c>
      <c r="AW54" s="18">
        <f t="shared" si="33"/>
        <v>0</v>
      </c>
      <c r="AX54" s="18">
        <f t="shared" si="33"/>
        <v>0.22374892071473168</v>
      </c>
      <c r="AY54" s="18">
        <f t="shared" si="33"/>
        <v>20.368993736391314</v>
      </c>
      <c r="AZ54" s="18">
        <f t="shared" si="33"/>
        <v>0</v>
      </c>
      <c r="BA54" s="18">
        <f t="shared" si="33"/>
        <v>3.4943301362219223</v>
      </c>
      <c r="BB54" s="18">
        <f t="shared" si="33"/>
        <v>8.126682163452818</v>
      </c>
      <c r="BC54" s="18">
        <f t="shared" si="33"/>
        <v>45.98352347543329</v>
      </c>
      <c r="BD54" s="18">
        <f t="shared" si="33"/>
        <v>6.209027820346631</v>
      </c>
      <c r="BE54" s="18">
        <f t="shared" si="33"/>
        <v>3.257582303637778</v>
      </c>
      <c r="BF54" s="18">
        <f t="shared" si="33"/>
        <v>3.931081005040741</v>
      </c>
      <c r="BG54" s="18">
        <f t="shared" si="33"/>
        <v>1.010204658570843</v>
      </c>
      <c r="BH54" s="18">
        <f t="shared" si="33"/>
        <v>0</v>
      </c>
      <c r="BI54" s="18">
        <f t="shared" si="33"/>
        <v>61.566758785223456</v>
      </c>
      <c r="BJ54" s="18">
        <f t="shared" si="33"/>
        <v>9.032744735869967</v>
      </c>
    </row>
    <row r="55" spans="1:62" ht="12.75">
      <c r="A55" s="17" t="s">
        <v>182</v>
      </c>
      <c r="B55" s="18">
        <f>IF(+(B40-B42-B185)=0,0,+B191*100/(B40-B42-B185))</f>
        <v>40.29052694783164</v>
      </c>
      <c r="C55" s="18">
        <f aca="true" t="shared" si="34" ref="C55:BJ55">IF(+(C40-C42-C185)=0,0,+C191*100/(C40-C42-C185))</f>
        <v>0</v>
      </c>
      <c r="D55" s="18">
        <f t="shared" si="34"/>
        <v>0</v>
      </c>
      <c r="E55" s="18">
        <f t="shared" si="34"/>
        <v>0</v>
      </c>
      <c r="F55" s="18">
        <f t="shared" si="34"/>
        <v>0</v>
      </c>
      <c r="G55" s="18">
        <f t="shared" si="34"/>
        <v>0</v>
      </c>
      <c r="H55" s="18">
        <f t="shared" si="34"/>
        <v>0</v>
      </c>
      <c r="I55" s="18">
        <f t="shared" si="34"/>
        <v>0</v>
      </c>
      <c r="J55" s="18">
        <f t="shared" si="34"/>
        <v>0</v>
      </c>
      <c r="K55" s="18">
        <f t="shared" si="34"/>
        <v>0</v>
      </c>
      <c r="L55" s="18">
        <f t="shared" si="34"/>
        <v>0</v>
      </c>
      <c r="M55" s="18">
        <f t="shared" si="34"/>
        <v>0</v>
      </c>
      <c r="N55" s="18">
        <f t="shared" si="34"/>
        <v>45.45454545454545</v>
      </c>
      <c r="O55" s="18">
        <f t="shared" si="34"/>
        <v>0</v>
      </c>
      <c r="P55" s="18">
        <f t="shared" si="34"/>
        <v>0</v>
      </c>
      <c r="Q55" s="18">
        <f t="shared" si="34"/>
        <v>79.0221074713571</v>
      </c>
      <c r="R55" s="18">
        <f t="shared" si="34"/>
        <v>0</v>
      </c>
      <c r="S55" s="18">
        <f t="shared" si="34"/>
        <v>0</v>
      </c>
      <c r="T55" s="18">
        <f t="shared" si="34"/>
        <v>0</v>
      </c>
      <c r="U55" s="18">
        <f t="shared" si="34"/>
        <v>0</v>
      </c>
      <c r="V55" s="18">
        <f t="shared" si="34"/>
        <v>0</v>
      </c>
      <c r="W55" s="18">
        <f t="shared" si="34"/>
        <v>0</v>
      </c>
      <c r="X55" s="18">
        <f t="shared" si="34"/>
        <v>0</v>
      </c>
      <c r="Y55" s="18">
        <f t="shared" si="34"/>
        <v>0</v>
      </c>
      <c r="Z55" s="18">
        <f t="shared" si="34"/>
        <v>0</v>
      </c>
      <c r="AA55" s="18">
        <f t="shared" si="34"/>
        <v>41.48115372915572</v>
      </c>
      <c r="AB55" s="18">
        <f t="shared" si="34"/>
        <v>0</v>
      </c>
      <c r="AC55" s="18">
        <f t="shared" si="34"/>
        <v>27.947429920614844</v>
      </c>
      <c r="AD55" s="18">
        <f t="shared" si="34"/>
        <v>0</v>
      </c>
      <c r="AE55" s="18">
        <f t="shared" si="34"/>
        <v>0</v>
      </c>
      <c r="AF55" s="18">
        <f t="shared" si="34"/>
        <v>87.61068190273242</v>
      </c>
      <c r="AG55" s="18">
        <f t="shared" si="34"/>
        <v>0</v>
      </c>
      <c r="AH55" s="18">
        <f t="shared" si="34"/>
        <v>75.81267834163263</v>
      </c>
      <c r="AI55" s="18">
        <f t="shared" si="34"/>
        <v>0</v>
      </c>
      <c r="AJ55" s="18">
        <f t="shared" si="34"/>
        <v>0</v>
      </c>
      <c r="AK55" s="18">
        <f t="shared" si="34"/>
        <v>0</v>
      </c>
      <c r="AL55" s="18">
        <f t="shared" si="34"/>
        <v>0</v>
      </c>
      <c r="AM55" s="18">
        <f t="shared" si="34"/>
        <v>0</v>
      </c>
      <c r="AN55" s="18">
        <f t="shared" si="34"/>
        <v>0</v>
      </c>
      <c r="AO55" s="18">
        <f t="shared" si="34"/>
        <v>0</v>
      </c>
      <c r="AP55" s="18">
        <f t="shared" si="34"/>
        <v>0</v>
      </c>
      <c r="AQ55" s="18">
        <f t="shared" si="34"/>
        <v>0</v>
      </c>
      <c r="AR55" s="18">
        <f t="shared" si="34"/>
        <v>0</v>
      </c>
      <c r="AS55" s="18">
        <f t="shared" si="34"/>
        <v>56.90376569037657</v>
      </c>
      <c r="AT55" s="18">
        <f t="shared" si="34"/>
        <v>68.75781865356994</v>
      </c>
      <c r="AU55" s="18">
        <f t="shared" si="34"/>
        <v>0</v>
      </c>
      <c r="AV55" s="18">
        <f t="shared" si="34"/>
        <v>0</v>
      </c>
      <c r="AW55" s="18">
        <f t="shared" si="34"/>
        <v>0</v>
      </c>
      <c r="AX55" s="18">
        <f t="shared" si="34"/>
        <v>0</v>
      </c>
      <c r="AY55" s="18">
        <f t="shared" si="34"/>
        <v>0</v>
      </c>
      <c r="AZ55" s="18">
        <f t="shared" si="34"/>
        <v>0</v>
      </c>
      <c r="BA55" s="18">
        <f t="shared" si="34"/>
        <v>5.4439605438228496</v>
      </c>
      <c r="BB55" s="18">
        <f t="shared" si="34"/>
        <v>0</v>
      </c>
      <c r="BC55" s="18">
        <f t="shared" si="34"/>
        <v>78.8299968882896</v>
      </c>
      <c r="BD55" s="18">
        <f t="shared" si="34"/>
        <v>0</v>
      </c>
      <c r="BE55" s="18">
        <f t="shared" si="34"/>
        <v>0</v>
      </c>
      <c r="BF55" s="18">
        <f t="shared" si="34"/>
        <v>0</v>
      </c>
      <c r="BG55" s="18">
        <f t="shared" si="34"/>
        <v>0</v>
      </c>
      <c r="BH55" s="18">
        <f t="shared" si="34"/>
        <v>0</v>
      </c>
      <c r="BI55" s="18">
        <f t="shared" si="34"/>
        <v>0</v>
      </c>
      <c r="BJ55" s="18">
        <f t="shared" si="34"/>
        <v>0</v>
      </c>
    </row>
    <row r="56" spans="1:62" ht="12.75">
      <c r="A56" s="17" t="s">
        <v>183</v>
      </c>
      <c r="B56" s="18">
        <f>IF(B186=0,0,B47*100/B186)</f>
        <v>25.645260861488897</v>
      </c>
      <c r="C56" s="18">
        <f aca="true" t="shared" si="35" ref="C56:BJ56">IF(C186=0,0,C47*100/C186)</f>
        <v>0.3718457250683244</v>
      </c>
      <c r="D56" s="18">
        <f t="shared" si="35"/>
        <v>0.4578732838073095</v>
      </c>
      <c r="E56" s="18">
        <f t="shared" si="35"/>
        <v>0</v>
      </c>
      <c r="F56" s="18">
        <f t="shared" si="35"/>
        <v>0.0887515309409794</v>
      </c>
      <c r="G56" s="18">
        <f t="shared" si="35"/>
        <v>0</v>
      </c>
      <c r="H56" s="18">
        <f t="shared" si="35"/>
        <v>7.1307755647141295</v>
      </c>
      <c r="I56" s="18">
        <f t="shared" si="35"/>
        <v>4.957916971678721</v>
      </c>
      <c r="J56" s="18">
        <f t="shared" si="35"/>
        <v>4.433547814510761</v>
      </c>
      <c r="K56" s="18">
        <f t="shared" si="35"/>
        <v>3.8776138952144685</v>
      </c>
      <c r="L56" s="18">
        <f t="shared" si="35"/>
        <v>1.7310811057052788</v>
      </c>
      <c r="M56" s="18">
        <f t="shared" si="35"/>
        <v>1.9431279620853081</v>
      </c>
      <c r="N56" s="18">
        <f t="shared" si="35"/>
        <v>7.19147418697298</v>
      </c>
      <c r="O56" s="18">
        <f t="shared" si="35"/>
        <v>0</v>
      </c>
      <c r="P56" s="18">
        <f t="shared" si="35"/>
        <v>0</v>
      </c>
      <c r="Q56" s="18">
        <f t="shared" si="35"/>
        <v>3.900618144644185</v>
      </c>
      <c r="R56" s="18">
        <f t="shared" si="35"/>
        <v>0.3557904077851668</v>
      </c>
      <c r="S56" s="18">
        <f t="shared" si="35"/>
        <v>1.0591548828109854</v>
      </c>
      <c r="T56" s="18">
        <f t="shared" si="35"/>
        <v>2.191883611043179</v>
      </c>
      <c r="U56" s="18">
        <f t="shared" si="35"/>
        <v>0</v>
      </c>
      <c r="V56" s="18">
        <f t="shared" si="35"/>
        <v>0</v>
      </c>
      <c r="W56" s="18">
        <f t="shared" si="35"/>
        <v>0</v>
      </c>
      <c r="X56" s="18">
        <f t="shared" si="35"/>
        <v>2.4235078624028583</v>
      </c>
      <c r="Y56" s="18">
        <f t="shared" si="35"/>
        <v>0</v>
      </c>
      <c r="Z56" s="18">
        <f t="shared" si="35"/>
        <v>0</v>
      </c>
      <c r="AA56" s="18">
        <f t="shared" si="35"/>
        <v>6.981888979985917</v>
      </c>
      <c r="AB56" s="18">
        <f t="shared" si="35"/>
        <v>0</v>
      </c>
      <c r="AC56" s="18">
        <f t="shared" si="35"/>
        <v>8.375808020652313</v>
      </c>
      <c r="AD56" s="18">
        <f t="shared" si="35"/>
        <v>0.5452702716330591</v>
      </c>
      <c r="AE56" s="18">
        <f t="shared" si="35"/>
        <v>0</v>
      </c>
      <c r="AF56" s="18">
        <f t="shared" si="35"/>
        <v>0</v>
      </c>
      <c r="AG56" s="18">
        <f t="shared" si="35"/>
        <v>0</v>
      </c>
      <c r="AH56" s="18">
        <f t="shared" si="35"/>
        <v>1.1893970897485833</v>
      </c>
      <c r="AI56" s="18">
        <f t="shared" si="35"/>
        <v>0</v>
      </c>
      <c r="AJ56" s="18">
        <f t="shared" si="35"/>
        <v>0</v>
      </c>
      <c r="AK56" s="18">
        <f t="shared" si="35"/>
        <v>0</v>
      </c>
      <c r="AL56" s="18">
        <f t="shared" si="35"/>
        <v>0</v>
      </c>
      <c r="AM56" s="18">
        <f t="shared" si="35"/>
        <v>0</v>
      </c>
      <c r="AN56" s="18">
        <f t="shared" si="35"/>
        <v>0</v>
      </c>
      <c r="AO56" s="18">
        <f t="shared" si="35"/>
        <v>0.1445838478530289</v>
      </c>
      <c r="AP56" s="18">
        <f t="shared" si="35"/>
        <v>0</v>
      </c>
      <c r="AQ56" s="18">
        <f t="shared" si="35"/>
        <v>0.3151960721546445</v>
      </c>
      <c r="AR56" s="18">
        <f t="shared" si="35"/>
        <v>0.529325232566424</v>
      </c>
      <c r="AS56" s="18">
        <f t="shared" si="35"/>
        <v>23.681497785083444</v>
      </c>
      <c r="AT56" s="18">
        <f t="shared" si="35"/>
        <v>15.999845331097928</v>
      </c>
      <c r="AU56" s="18">
        <f t="shared" si="35"/>
        <v>0</v>
      </c>
      <c r="AV56" s="18">
        <f t="shared" si="35"/>
        <v>0.6752231043517661</v>
      </c>
      <c r="AW56" s="18">
        <f t="shared" si="35"/>
        <v>0</v>
      </c>
      <c r="AX56" s="18">
        <f t="shared" si="35"/>
        <v>0</v>
      </c>
      <c r="AY56" s="18">
        <f t="shared" si="35"/>
        <v>2.0519934711251997</v>
      </c>
      <c r="AZ56" s="18">
        <f t="shared" si="35"/>
        <v>0</v>
      </c>
      <c r="BA56" s="18">
        <f t="shared" si="35"/>
        <v>15.093433141415133</v>
      </c>
      <c r="BB56" s="18">
        <f t="shared" si="35"/>
        <v>0.04087548920133353</v>
      </c>
      <c r="BC56" s="18">
        <f t="shared" si="35"/>
        <v>3.7059937983704727</v>
      </c>
      <c r="BD56" s="18">
        <f t="shared" si="35"/>
        <v>5.243897077906819</v>
      </c>
      <c r="BE56" s="18">
        <f t="shared" si="35"/>
        <v>0.09434321872379355</v>
      </c>
      <c r="BF56" s="18">
        <f t="shared" si="35"/>
        <v>0.7071462853006788</v>
      </c>
      <c r="BG56" s="18">
        <f t="shared" si="35"/>
        <v>0.4915327848216143</v>
      </c>
      <c r="BH56" s="18">
        <f t="shared" si="35"/>
        <v>0.17316775132310364</v>
      </c>
      <c r="BI56" s="18">
        <f t="shared" si="35"/>
        <v>0</v>
      </c>
      <c r="BJ56" s="18">
        <f t="shared" si="35"/>
        <v>1.0231578625725994</v>
      </c>
    </row>
    <row r="57" spans="1:62" ht="12.75">
      <c r="A57" s="17" t="s">
        <v>184</v>
      </c>
      <c r="B57" s="25">
        <f>IF(B188=0,0,B187/B188)</f>
        <v>1.501385160385717</v>
      </c>
      <c r="C57" s="25">
        <f aca="true" t="shared" si="36" ref="C57:BJ57">IF(C188=0,0,C187/C188)</f>
        <v>0.9464754505032017</v>
      </c>
      <c r="D57" s="25">
        <f t="shared" si="36"/>
        <v>4.1278449629557645</v>
      </c>
      <c r="E57" s="25">
        <f t="shared" si="36"/>
        <v>22.775740444444445</v>
      </c>
      <c r="F57" s="25">
        <f t="shared" si="36"/>
        <v>3.0846682640301553</v>
      </c>
      <c r="G57" s="25">
        <f t="shared" si="36"/>
        <v>20.437837203847057</v>
      </c>
      <c r="H57" s="25">
        <f t="shared" si="36"/>
        <v>1.9101409255376773</v>
      </c>
      <c r="I57" s="25">
        <f t="shared" si="36"/>
        <v>2.542296682172835</v>
      </c>
      <c r="J57" s="25">
        <f t="shared" si="36"/>
        <v>6.691571428571429</v>
      </c>
      <c r="K57" s="25">
        <f t="shared" si="36"/>
        <v>4.158569236606098</v>
      </c>
      <c r="L57" s="25">
        <f t="shared" si="36"/>
        <v>1.5570666207608883</v>
      </c>
      <c r="M57" s="25">
        <f t="shared" si="36"/>
        <v>3.9913232104121477</v>
      </c>
      <c r="N57" s="25">
        <f t="shared" si="36"/>
        <v>2.273601183634256</v>
      </c>
      <c r="O57" s="25">
        <f t="shared" si="36"/>
        <v>4.278856188687121</v>
      </c>
      <c r="P57" s="25">
        <f t="shared" si="36"/>
        <v>30.487146666666668</v>
      </c>
      <c r="Q57" s="25">
        <f t="shared" si="36"/>
        <v>4.963215888466447</v>
      </c>
      <c r="R57" s="25">
        <f t="shared" si="36"/>
        <v>2.2016016543035812</v>
      </c>
      <c r="S57" s="25">
        <f t="shared" si="36"/>
        <v>17.42536625157106</v>
      </c>
      <c r="T57" s="25">
        <f t="shared" si="36"/>
        <v>1.7246063860759047</v>
      </c>
      <c r="U57" s="25">
        <f t="shared" si="36"/>
        <v>3.115504445623663</v>
      </c>
      <c r="V57" s="25">
        <f t="shared" si="36"/>
        <v>7.313834981845499</v>
      </c>
      <c r="W57" s="25">
        <f t="shared" si="36"/>
        <v>2.889903201787044</v>
      </c>
      <c r="X57" s="25">
        <f t="shared" si="36"/>
        <v>1.5991572023725702</v>
      </c>
      <c r="Y57" s="25">
        <f t="shared" si="36"/>
        <v>16.55309119477851</v>
      </c>
      <c r="Z57" s="25">
        <f t="shared" si="36"/>
        <v>3.4174556213017753</v>
      </c>
      <c r="AA57" s="25">
        <f t="shared" si="36"/>
        <v>2.2512524850894633</v>
      </c>
      <c r="AB57" s="25">
        <f t="shared" si="36"/>
        <v>12.359720374723263</v>
      </c>
      <c r="AC57" s="25">
        <f t="shared" si="36"/>
        <v>11.139372724814173</v>
      </c>
      <c r="AD57" s="25">
        <f t="shared" si="36"/>
        <v>2.0442020352498873</v>
      </c>
      <c r="AE57" s="25">
        <f t="shared" si="36"/>
        <v>4.445157609470831</v>
      </c>
      <c r="AF57" s="25">
        <f t="shared" si="36"/>
        <v>1.2736558879882094</v>
      </c>
      <c r="AG57" s="25">
        <f t="shared" si="36"/>
        <v>-7.279571537107255</v>
      </c>
      <c r="AH57" s="25">
        <f t="shared" si="36"/>
        <v>1.8372474999707893</v>
      </c>
      <c r="AI57" s="25">
        <f t="shared" si="36"/>
        <v>1.699800935859983</v>
      </c>
      <c r="AJ57" s="25">
        <f t="shared" si="36"/>
        <v>1.7995386617681024</v>
      </c>
      <c r="AK57" s="25">
        <f t="shared" si="36"/>
        <v>8.607238723626528</v>
      </c>
      <c r="AL57" s="25">
        <f t="shared" si="36"/>
        <v>1.3422464269662921</v>
      </c>
      <c r="AM57" s="25">
        <f t="shared" si="36"/>
        <v>11.165872851522055</v>
      </c>
      <c r="AN57" s="25">
        <f t="shared" si="36"/>
        <v>4.061660302338955</v>
      </c>
      <c r="AO57" s="25">
        <f t="shared" si="36"/>
        <v>4.042005846153846</v>
      </c>
      <c r="AP57" s="25">
        <f t="shared" si="36"/>
        <v>1.4528586081761936</v>
      </c>
      <c r="AQ57" s="25">
        <f t="shared" si="36"/>
        <v>3.8389631380299036</v>
      </c>
      <c r="AR57" s="25">
        <f t="shared" si="36"/>
        <v>1.0561106539712393</v>
      </c>
      <c r="AS57" s="25">
        <f t="shared" si="36"/>
        <v>1.290775681341719</v>
      </c>
      <c r="AT57" s="25">
        <f t="shared" si="36"/>
        <v>1.372793184551291</v>
      </c>
      <c r="AU57" s="25">
        <f t="shared" si="36"/>
        <v>0</v>
      </c>
      <c r="AV57" s="25">
        <f t="shared" si="36"/>
        <v>1.976326401159893</v>
      </c>
      <c r="AW57" s="25">
        <f t="shared" si="36"/>
        <v>3.453461975028377</v>
      </c>
      <c r="AX57" s="25">
        <f t="shared" si="36"/>
        <v>0.7826759156807437</v>
      </c>
      <c r="AY57" s="25">
        <f t="shared" si="36"/>
        <v>2.5511145794455943</v>
      </c>
      <c r="AZ57" s="25">
        <f t="shared" si="36"/>
        <v>8.166699900299102</v>
      </c>
      <c r="BA57" s="25">
        <f t="shared" si="36"/>
        <v>1.8746308361806998</v>
      </c>
      <c r="BB57" s="25">
        <f t="shared" si="36"/>
        <v>2.8753762988379243</v>
      </c>
      <c r="BC57" s="25">
        <f t="shared" si="36"/>
        <v>2.259613068937802</v>
      </c>
      <c r="BD57" s="25">
        <f t="shared" si="36"/>
        <v>1.7643590523594432</v>
      </c>
      <c r="BE57" s="25">
        <f t="shared" si="36"/>
        <v>1.941551770748851</v>
      </c>
      <c r="BF57" s="25">
        <f t="shared" si="36"/>
        <v>3.5120613404583074</v>
      </c>
      <c r="BG57" s="25">
        <f t="shared" si="36"/>
        <v>1.7031392473458635</v>
      </c>
      <c r="BH57" s="25">
        <f t="shared" si="36"/>
        <v>11.241628887985259</v>
      </c>
      <c r="BI57" s="25">
        <f t="shared" si="36"/>
        <v>4.355818735734088</v>
      </c>
      <c r="BJ57" s="25">
        <f t="shared" si="36"/>
        <v>1.5512870645496655</v>
      </c>
    </row>
    <row r="58" spans="1:62" ht="12.75">
      <c r="A58" s="17" t="s">
        <v>185</v>
      </c>
      <c r="B58" s="25">
        <f>IF(B188=0,0,B189/B188)</f>
        <v>0.7523260744171265</v>
      </c>
      <c r="C58" s="25">
        <f aca="true" t="shared" si="37" ref="C58:BJ58">IF(C188=0,0,C189/C188)</f>
        <v>0.7643956948203059</v>
      </c>
      <c r="D58" s="25">
        <f t="shared" si="37"/>
        <v>3.42180340060884</v>
      </c>
      <c r="E58" s="25">
        <f t="shared" si="37"/>
        <v>22.069869555555556</v>
      </c>
      <c r="F58" s="25">
        <f t="shared" si="37"/>
        <v>2.7253260873578156</v>
      </c>
      <c r="G58" s="25">
        <f t="shared" si="37"/>
        <v>19.35444522636641</v>
      </c>
      <c r="H58" s="25">
        <f t="shared" si="37"/>
        <v>1.1363994878880257</v>
      </c>
      <c r="I58" s="25">
        <f t="shared" si="37"/>
        <v>1.8353005417861206</v>
      </c>
      <c r="J58" s="25">
        <f t="shared" si="37"/>
        <v>1.9772857142857143</v>
      </c>
      <c r="K58" s="25">
        <f t="shared" si="37"/>
        <v>0.8295270823247032</v>
      </c>
      <c r="L58" s="25">
        <f t="shared" si="37"/>
        <v>0.26609571354794287</v>
      </c>
      <c r="M58" s="25">
        <f t="shared" si="37"/>
        <v>2.1746203904555315</v>
      </c>
      <c r="N58" s="25">
        <f t="shared" si="37"/>
        <v>0.8212453493447209</v>
      </c>
      <c r="O58" s="25">
        <f t="shared" si="37"/>
        <v>3.548319766228345</v>
      </c>
      <c r="P58" s="25">
        <f t="shared" si="37"/>
        <v>28.4</v>
      </c>
      <c r="Q58" s="25">
        <f t="shared" si="37"/>
        <v>1.2403590980235828</v>
      </c>
      <c r="R58" s="25">
        <f t="shared" si="37"/>
        <v>0.9044155281475218</v>
      </c>
      <c r="S58" s="25">
        <f t="shared" si="37"/>
        <v>17.15223193934916</v>
      </c>
      <c r="T58" s="25">
        <f t="shared" si="37"/>
        <v>0.24388588792008117</v>
      </c>
      <c r="U58" s="25">
        <f t="shared" si="37"/>
        <v>2.0634661128620913</v>
      </c>
      <c r="V58" s="25">
        <f t="shared" si="37"/>
        <v>4.818925343234996</v>
      </c>
      <c r="W58" s="25">
        <f t="shared" si="37"/>
        <v>0.3501861504095309</v>
      </c>
      <c r="X58" s="25">
        <f t="shared" si="37"/>
        <v>0.9323887670213327</v>
      </c>
      <c r="Y58" s="25">
        <f t="shared" si="37"/>
        <v>15.269233093612135</v>
      </c>
      <c r="Z58" s="25">
        <f t="shared" si="37"/>
        <v>2.920887573964497</v>
      </c>
      <c r="AA58" s="25">
        <f t="shared" si="37"/>
        <v>1.2287475149105367</v>
      </c>
      <c r="AB58" s="25">
        <f t="shared" si="37"/>
        <v>5.677518118431996</v>
      </c>
      <c r="AC58" s="25">
        <f t="shared" si="37"/>
        <v>2.9911893124386837</v>
      </c>
      <c r="AD58" s="25">
        <f t="shared" si="37"/>
        <v>0.8981073714482283</v>
      </c>
      <c r="AE58" s="25">
        <f t="shared" si="37"/>
        <v>3.0992725716730853</v>
      </c>
      <c r="AF58" s="25">
        <f t="shared" si="37"/>
        <v>0.3831982313927782</v>
      </c>
      <c r="AG58" s="25">
        <f t="shared" si="37"/>
        <v>0</v>
      </c>
      <c r="AH58" s="25">
        <f t="shared" si="37"/>
        <v>0.658131135015718</v>
      </c>
      <c r="AI58" s="25">
        <f t="shared" si="37"/>
        <v>0.7755745714950493</v>
      </c>
      <c r="AJ58" s="25">
        <f t="shared" si="37"/>
        <v>1.05927311447652</v>
      </c>
      <c r="AK58" s="25">
        <f t="shared" si="37"/>
        <v>0.07845172294759382</v>
      </c>
      <c r="AL58" s="25">
        <f t="shared" si="37"/>
        <v>0.5489093483146067</v>
      </c>
      <c r="AM58" s="25">
        <f t="shared" si="37"/>
        <v>9.56284945123214</v>
      </c>
      <c r="AN58" s="25">
        <f t="shared" si="37"/>
        <v>1.1738359492496333</v>
      </c>
      <c r="AO58" s="25">
        <f t="shared" si="37"/>
        <v>0.012769230769230769</v>
      </c>
      <c r="AP58" s="25">
        <f t="shared" si="37"/>
        <v>1.2781164810416734</v>
      </c>
      <c r="AQ58" s="25">
        <f t="shared" si="37"/>
        <v>1.5118052502020995</v>
      </c>
      <c r="AR58" s="25">
        <f t="shared" si="37"/>
        <v>0.24772736178049448</v>
      </c>
      <c r="AS58" s="25">
        <f t="shared" si="37"/>
        <v>0.8463312368972746</v>
      </c>
      <c r="AT58" s="25">
        <f t="shared" si="37"/>
        <v>0.7318092854667411</v>
      </c>
      <c r="AU58" s="25">
        <f t="shared" si="37"/>
        <v>0</v>
      </c>
      <c r="AV58" s="25">
        <f t="shared" si="37"/>
        <v>1.191722169362512</v>
      </c>
      <c r="AW58" s="25">
        <f t="shared" si="37"/>
        <v>1.330483825198638</v>
      </c>
      <c r="AX58" s="25">
        <f t="shared" si="37"/>
        <v>0.07775570244698178</v>
      </c>
      <c r="AY58" s="25">
        <f t="shared" si="37"/>
        <v>2.3396464560784445</v>
      </c>
      <c r="AZ58" s="25">
        <f t="shared" si="37"/>
        <v>4.909803921568628</v>
      </c>
      <c r="BA58" s="25">
        <f t="shared" si="37"/>
        <v>1.2383098854967582</v>
      </c>
      <c r="BB58" s="25">
        <f t="shared" si="37"/>
        <v>2.5886770465801314</v>
      </c>
      <c r="BC58" s="25">
        <f t="shared" si="37"/>
        <v>1.9264043151317727</v>
      </c>
      <c r="BD58" s="25">
        <f t="shared" si="37"/>
        <v>0.501995310578754</v>
      </c>
      <c r="BE58" s="25">
        <f t="shared" si="37"/>
        <v>1.8822384428223844</v>
      </c>
      <c r="BF58" s="25">
        <f t="shared" si="37"/>
        <v>2.7890988734492206</v>
      </c>
      <c r="BG58" s="25">
        <f t="shared" si="37"/>
        <v>1.3171196339277815</v>
      </c>
      <c r="BH58" s="25">
        <f t="shared" si="37"/>
        <v>9.170034610146839</v>
      </c>
      <c r="BI58" s="25">
        <f t="shared" si="37"/>
        <v>3.537608967814524</v>
      </c>
      <c r="BJ58" s="25">
        <f t="shared" si="37"/>
        <v>0.992324080375523</v>
      </c>
    </row>
    <row r="59" spans="1:62" ht="12.75">
      <c r="A59" s="17" t="s">
        <v>186</v>
      </c>
      <c r="B59" s="18">
        <f>IF(B5=0,0,(B176+B181)*100/B5)</f>
        <v>12.09889414004569</v>
      </c>
      <c r="C59" s="18">
        <f aca="true" t="shared" si="38" ref="C59:BJ59">IF(C5=0,0,(C176+C181)*100/C5)</f>
        <v>13.778819074328954</v>
      </c>
      <c r="D59" s="18">
        <f t="shared" si="38"/>
        <v>16.873098397414502</v>
      </c>
      <c r="E59" s="18">
        <f t="shared" si="38"/>
        <v>10.084768805367816</v>
      </c>
      <c r="F59" s="18">
        <f t="shared" si="38"/>
        <v>5.137687154708716</v>
      </c>
      <c r="G59" s="18">
        <f t="shared" si="38"/>
        <v>18.852717984630587</v>
      </c>
      <c r="H59" s="18">
        <f t="shared" si="38"/>
        <v>8.070953431696093</v>
      </c>
      <c r="I59" s="18">
        <f t="shared" si="38"/>
        <v>11.04615298590659</v>
      </c>
      <c r="J59" s="18">
        <f t="shared" si="38"/>
        <v>8.063796641342913</v>
      </c>
      <c r="K59" s="18">
        <f t="shared" si="38"/>
        <v>5.025696771170753</v>
      </c>
      <c r="L59" s="18">
        <f t="shared" si="38"/>
        <v>9.106510630642251</v>
      </c>
      <c r="M59" s="18">
        <f t="shared" si="38"/>
        <v>6.727340635731372</v>
      </c>
      <c r="N59" s="18">
        <f t="shared" si="38"/>
        <v>13.755034381495607</v>
      </c>
      <c r="O59" s="18">
        <f t="shared" si="38"/>
        <v>5.71445930701059</v>
      </c>
      <c r="P59" s="18">
        <f t="shared" si="38"/>
        <v>9.140850815580318</v>
      </c>
      <c r="Q59" s="18">
        <f t="shared" si="38"/>
        <v>7.475674376699243</v>
      </c>
      <c r="R59" s="18">
        <f t="shared" si="38"/>
        <v>11.488339345542089</v>
      </c>
      <c r="S59" s="18">
        <f t="shared" si="38"/>
        <v>14.562242848800741</v>
      </c>
      <c r="T59" s="18">
        <f t="shared" si="38"/>
        <v>14.56587290563489</v>
      </c>
      <c r="U59" s="18">
        <f t="shared" si="38"/>
        <v>9.595112715647735</v>
      </c>
      <c r="V59" s="18">
        <f t="shared" si="38"/>
        <v>7.5460553793779415</v>
      </c>
      <c r="W59" s="18">
        <f t="shared" si="38"/>
        <v>9.932284600187725</v>
      </c>
      <c r="X59" s="18">
        <f t="shared" si="38"/>
        <v>4.575897750346831</v>
      </c>
      <c r="Y59" s="18">
        <f t="shared" si="38"/>
        <v>4.056438885731663</v>
      </c>
      <c r="Z59" s="18">
        <f t="shared" si="38"/>
        <v>12.448596592141053</v>
      </c>
      <c r="AA59" s="18">
        <f t="shared" si="38"/>
        <v>12.799070507657083</v>
      </c>
      <c r="AB59" s="18">
        <f t="shared" si="38"/>
        <v>20.033419322760427</v>
      </c>
      <c r="AC59" s="18">
        <f t="shared" si="38"/>
        <v>17.398031283756715</v>
      </c>
      <c r="AD59" s="18">
        <f t="shared" si="38"/>
        <v>7.845197343869383</v>
      </c>
      <c r="AE59" s="18">
        <f t="shared" si="38"/>
        <v>4.306150006406259</v>
      </c>
      <c r="AF59" s="18">
        <f t="shared" si="38"/>
        <v>3.904368260442987</v>
      </c>
      <c r="AG59" s="18">
        <f t="shared" si="38"/>
        <v>1.9932604305510675</v>
      </c>
      <c r="AH59" s="18">
        <f t="shared" si="38"/>
        <v>4.84479846787506</v>
      </c>
      <c r="AI59" s="18">
        <f t="shared" si="38"/>
        <v>4.94174071904534</v>
      </c>
      <c r="AJ59" s="18">
        <f t="shared" si="38"/>
        <v>12.00969867244018</v>
      </c>
      <c r="AK59" s="18">
        <f t="shared" si="38"/>
        <v>25.41682458613565</v>
      </c>
      <c r="AL59" s="18">
        <f t="shared" si="38"/>
        <v>7.004066445050103</v>
      </c>
      <c r="AM59" s="18">
        <f t="shared" si="38"/>
        <v>7.702072878100235</v>
      </c>
      <c r="AN59" s="18">
        <f t="shared" si="38"/>
        <v>7.540880731063558</v>
      </c>
      <c r="AO59" s="18">
        <f t="shared" si="38"/>
        <v>5.857031966692541</v>
      </c>
      <c r="AP59" s="18">
        <f t="shared" si="38"/>
        <v>7.04311111811538</v>
      </c>
      <c r="AQ59" s="18">
        <f t="shared" si="38"/>
        <v>10.134987565901653</v>
      </c>
      <c r="AR59" s="18">
        <f t="shared" si="38"/>
        <v>6.794539070507928</v>
      </c>
      <c r="AS59" s="18">
        <f t="shared" si="38"/>
        <v>1.3296154752045708</v>
      </c>
      <c r="AT59" s="18">
        <f t="shared" si="38"/>
        <v>11.28314378052157</v>
      </c>
      <c r="AU59" s="18">
        <f t="shared" si="38"/>
        <v>4.239942714985621</v>
      </c>
      <c r="AV59" s="18">
        <f t="shared" si="38"/>
        <v>10.230447199800738</v>
      </c>
      <c r="AW59" s="18">
        <f t="shared" si="38"/>
        <v>4.93899944124984</v>
      </c>
      <c r="AX59" s="18">
        <f t="shared" si="38"/>
        <v>2.154825139291717</v>
      </c>
      <c r="AY59" s="18">
        <f t="shared" si="38"/>
        <v>11.232810882869076</v>
      </c>
      <c r="AZ59" s="18">
        <f t="shared" si="38"/>
        <v>9.368512874957409</v>
      </c>
      <c r="BA59" s="18">
        <f t="shared" si="38"/>
        <v>7.6878986436350285</v>
      </c>
      <c r="BB59" s="18">
        <f t="shared" si="38"/>
        <v>11.580323125145327</v>
      </c>
      <c r="BC59" s="18">
        <f t="shared" si="38"/>
        <v>15.051282828681272</v>
      </c>
      <c r="BD59" s="18">
        <f t="shared" si="38"/>
        <v>12.013343195170457</v>
      </c>
      <c r="BE59" s="18">
        <f t="shared" si="38"/>
        <v>6.6056870544681185</v>
      </c>
      <c r="BF59" s="18">
        <f t="shared" si="38"/>
        <v>7.232512326868867</v>
      </c>
      <c r="BG59" s="18">
        <f t="shared" si="38"/>
        <v>14.765353055441599</v>
      </c>
      <c r="BH59" s="18">
        <f t="shared" si="38"/>
        <v>15.993927851977904</v>
      </c>
      <c r="BI59" s="18">
        <f t="shared" si="38"/>
        <v>19.323761266430655</v>
      </c>
      <c r="BJ59" s="18">
        <f t="shared" si="38"/>
        <v>8.804931376341434</v>
      </c>
    </row>
    <row r="60" spans="1:62" ht="12.75">
      <c r="A60" s="17" t="s">
        <v>187</v>
      </c>
      <c r="B60" s="25">
        <f>IF(+(B180+B193)=0,0,+(B5-B163)/(B180+B193))</f>
        <v>12.719881025423017</v>
      </c>
      <c r="C60" s="25">
        <f aca="true" t="shared" si="39" ref="C60:BJ60">IF(+(C180+C193)=0,0,+(C5-C163)/(C180+C193))</f>
        <v>2.8758733333333333</v>
      </c>
      <c r="D60" s="25">
        <f t="shared" si="39"/>
        <v>19.151002602201885</v>
      </c>
      <c r="E60" s="25">
        <f t="shared" si="39"/>
        <v>3.4089044444444445</v>
      </c>
      <c r="F60" s="25">
        <f t="shared" si="39"/>
        <v>12.612606899909697</v>
      </c>
      <c r="G60" s="25">
        <f t="shared" si="39"/>
        <v>2.603418377616747</v>
      </c>
      <c r="H60" s="25">
        <f t="shared" si="39"/>
        <v>0</v>
      </c>
      <c r="I60" s="25">
        <f t="shared" si="39"/>
        <v>15.983099244856207</v>
      </c>
      <c r="J60" s="25">
        <f t="shared" si="39"/>
        <v>3.2344915254237288</v>
      </c>
      <c r="K60" s="25">
        <f t="shared" si="39"/>
        <v>46.29939398861839</v>
      </c>
      <c r="L60" s="25">
        <f t="shared" si="39"/>
        <v>27.99551478693199</v>
      </c>
      <c r="M60" s="25">
        <f t="shared" si="39"/>
        <v>15.750880635787084</v>
      </c>
      <c r="N60" s="25">
        <f t="shared" si="39"/>
        <v>31.33884484620804</v>
      </c>
      <c r="O60" s="25">
        <f t="shared" si="39"/>
        <v>11.571445168428816</v>
      </c>
      <c r="P60" s="25">
        <f t="shared" si="39"/>
        <v>7.489291982867172</v>
      </c>
      <c r="Q60" s="25">
        <f t="shared" si="39"/>
        <v>5.7897347844329055</v>
      </c>
      <c r="R60" s="25">
        <f t="shared" si="39"/>
        <v>94.33669364779202</v>
      </c>
      <c r="S60" s="25">
        <f t="shared" si="39"/>
        <v>1.6565001926782275</v>
      </c>
      <c r="T60" s="25">
        <f t="shared" si="39"/>
        <v>30.400736924482906</v>
      </c>
      <c r="U60" s="25">
        <f t="shared" si="39"/>
        <v>5.954036355713931</v>
      </c>
      <c r="V60" s="25">
        <f t="shared" si="39"/>
        <v>15.051316191446029</v>
      </c>
      <c r="W60" s="25">
        <f t="shared" si="39"/>
        <v>15.013746681707342</v>
      </c>
      <c r="X60" s="25">
        <f t="shared" si="39"/>
        <v>69.46197693778983</v>
      </c>
      <c r="Y60" s="25">
        <f t="shared" si="39"/>
        <v>10.3652626629332</v>
      </c>
      <c r="Z60" s="25">
        <f t="shared" si="39"/>
        <v>4.312694376528118</v>
      </c>
      <c r="AA60" s="25">
        <f t="shared" si="39"/>
        <v>18.087903353997774</v>
      </c>
      <c r="AB60" s="25">
        <f t="shared" si="39"/>
        <v>1.4360117986574328</v>
      </c>
      <c r="AC60" s="25">
        <f t="shared" si="39"/>
        <v>32.43247662264168</v>
      </c>
      <c r="AD60" s="25">
        <f t="shared" si="39"/>
        <v>36.4690352307557</v>
      </c>
      <c r="AE60" s="25">
        <f t="shared" si="39"/>
        <v>36.290197546313884</v>
      </c>
      <c r="AF60" s="25">
        <f t="shared" si="39"/>
        <v>13.087260941383281</v>
      </c>
      <c r="AG60" s="25">
        <f t="shared" si="39"/>
        <v>29.7894801920248</v>
      </c>
      <c r="AH60" s="25">
        <f t="shared" si="39"/>
        <v>9.011590457892286</v>
      </c>
      <c r="AI60" s="25">
        <f t="shared" si="39"/>
        <v>103.45929264604408</v>
      </c>
      <c r="AJ60" s="25">
        <f t="shared" si="39"/>
        <v>15.075223930798519</v>
      </c>
      <c r="AK60" s="25">
        <f t="shared" si="39"/>
        <v>342.4299</v>
      </c>
      <c r="AL60" s="25">
        <f t="shared" si="39"/>
        <v>128.18370273481094</v>
      </c>
      <c r="AM60" s="25">
        <f t="shared" si="39"/>
        <v>6.200974057313637</v>
      </c>
      <c r="AN60" s="25">
        <f t="shared" si="39"/>
        <v>23.963948813668832</v>
      </c>
      <c r="AO60" s="25">
        <f t="shared" si="39"/>
        <v>49.9156862745098</v>
      </c>
      <c r="AP60" s="25">
        <f t="shared" si="39"/>
        <v>3.0360009673118085</v>
      </c>
      <c r="AQ60" s="25">
        <f t="shared" si="39"/>
        <v>12.329381493501208</v>
      </c>
      <c r="AR60" s="25">
        <f t="shared" si="39"/>
        <v>11.61574658827866</v>
      </c>
      <c r="AS60" s="25">
        <f t="shared" si="39"/>
        <v>71.73866090712743</v>
      </c>
      <c r="AT60" s="25">
        <f t="shared" si="39"/>
        <v>13.805814634719729</v>
      </c>
      <c r="AU60" s="25">
        <f t="shared" si="39"/>
        <v>2.259211339526376</v>
      </c>
      <c r="AV60" s="25">
        <f t="shared" si="39"/>
        <v>33.67286841940116</v>
      </c>
      <c r="AW60" s="25">
        <f t="shared" si="39"/>
        <v>22.611047993326135</v>
      </c>
      <c r="AX60" s="25">
        <f t="shared" si="39"/>
        <v>33.722741917302116</v>
      </c>
      <c r="AY60" s="25">
        <f t="shared" si="39"/>
        <v>3.1994640846680817</v>
      </c>
      <c r="AZ60" s="25">
        <f t="shared" si="39"/>
        <v>19.612333666666668</v>
      </c>
      <c r="BA60" s="25">
        <f t="shared" si="39"/>
        <v>26.96021943688084</v>
      </c>
      <c r="BB60" s="25">
        <f t="shared" si="39"/>
        <v>3.159613549452578</v>
      </c>
      <c r="BC60" s="25">
        <f t="shared" si="39"/>
        <v>2.8186471538534636</v>
      </c>
      <c r="BD60" s="25">
        <f t="shared" si="39"/>
        <v>9.634928624668357</v>
      </c>
      <c r="BE60" s="25">
        <f t="shared" si="39"/>
        <v>2.734640831758034</v>
      </c>
      <c r="BF60" s="25">
        <f t="shared" si="39"/>
        <v>10.356964209938479</v>
      </c>
      <c r="BG60" s="25">
        <f t="shared" si="39"/>
        <v>39.737262411347515</v>
      </c>
      <c r="BH60" s="25">
        <f t="shared" si="39"/>
        <v>7.480903666666666</v>
      </c>
      <c r="BI60" s="25">
        <f t="shared" si="39"/>
        <v>1.2748703408840842</v>
      </c>
      <c r="BJ60" s="25">
        <f t="shared" si="39"/>
        <v>5.859930389135745</v>
      </c>
    </row>
    <row r="61" spans="1:62" ht="12.75">
      <c r="A61" s="8" t="s">
        <v>188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</row>
    <row r="62" spans="1:62" ht="12.75">
      <c r="A62" s="9" t="s">
        <v>189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</row>
    <row r="63" spans="1:62" ht="12.75">
      <c r="A63" s="8" t="s">
        <v>190</v>
      </c>
      <c r="B63" s="11">
        <v>2092512000</v>
      </c>
      <c r="C63" s="11">
        <v>0</v>
      </c>
      <c r="D63" s="11">
        <v>0</v>
      </c>
      <c r="E63" s="11">
        <v>0</v>
      </c>
      <c r="F63" s="11">
        <v>3590000</v>
      </c>
      <c r="G63" s="11">
        <v>0</v>
      </c>
      <c r="H63" s="11">
        <v>3162400</v>
      </c>
      <c r="I63" s="11">
        <v>365598420</v>
      </c>
      <c r="J63" s="11">
        <v>0</v>
      </c>
      <c r="K63" s="11">
        <v>5000000</v>
      </c>
      <c r="L63" s="11">
        <v>0</v>
      </c>
      <c r="M63" s="11">
        <v>0</v>
      </c>
      <c r="N63" s="11">
        <v>257733000</v>
      </c>
      <c r="O63" s="11">
        <v>0</v>
      </c>
      <c r="P63" s="11">
        <v>300000</v>
      </c>
      <c r="Q63" s="11">
        <v>252896000</v>
      </c>
      <c r="R63" s="11">
        <v>20000000</v>
      </c>
      <c r="S63" s="11">
        <v>8000000</v>
      </c>
      <c r="T63" s="11">
        <v>15030000</v>
      </c>
      <c r="U63" s="11">
        <v>0</v>
      </c>
      <c r="V63" s="11">
        <v>0</v>
      </c>
      <c r="W63" s="11">
        <v>285929000</v>
      </c>
      <c r="X63" s="11">
        <v>13148000</v>
      </c>
      <c r="Y63" s="11">
        <v>5365000</v>
      </c>
      <c r="Z63" s="11">
        <v>0</v>
      </c>
      <c r="AA63" s="11">
        <v>26610000</v>
      </c>
      <c r="AB63" s="11">
        <v>419199000</v>
      </c>
      <c r="AC63" s="11">
        <v>149504000</v>
      </c>
      <c r="AD63" s="11">
        <v>10000000</v>
      </c>
      <c r="AE63" s="11">
        <v>0</v>
      </c>
      <c r="AF63" s="11">
        <v>61798000</v>
      </c>
      <c r="AG63" s="11">
        <v>18700000</v>
      </c>
      <c r="AH63" s="11">
        <v>15150000</v>
      </c>
      <c r="AI63" s="11">
        <v>26075000</v>
      </c>
      <c r="AJ63" s="11">
        <v>550000</v>
      </c>
      <c r="AK63" s="11">
        <v>17338000</v>
      </c>
      <c r="AL63" s="11">
        <v>498705000</v>
      </c>
      <c r="AM63" s="11">
        <v>0</v>
      </c>
      <c r="AN63" s="11">
        <v>17000000</v>
      </c>
      <c r="AO63" s="11">
        <v>0</v>
      </c>
      <c r="AP63" s="11">
        <v>0</v>
      </c>
      <c r="AQ63" s="11">
        <v>7150000</v>
      </c>
      <c r="AR63" s="11">
        <v>199898000</v>
      </c>
      <c r="AS63" s="11">
        <v>0</v>
      </c>
      <c r="AT63" s="11">
        <v>234916200</v>
      </c>
      <c r="AU63" s="11">
        <v>0</v>
      </c>
      <c r="AV63" s="11">
        <v>6433000</v>
      </c>
      <c r="AW63" s="11">
        <v>14741000</v>
      </c>
      <c r="AX63" s="11">
        <v>0</v>
      </c>
      <c r="AY63" s="11">
        <v>504250479</v>
      </c>
      <c r="AZ63" s="11">
        <v>2600000</v>
      </c>
      <c r="BA63" s="11">
        <v>114340453</v>
      </c>
      <c r="BB63" s="11">
        <v>9000000</v>
      </c>
      <c r="BC63" s="11">
        <v>13000000</v>
      </c>
      <c r="BD63" s="11">
        <v>401746843</v>
      </c>
      <c r="BE63" s="11">
        <v>0</v>
      </c>
      <c r="BF63" s="11">
        <v>0</v>
      </c>
      <c r="BG63" s="11">
        <v>4700000</v>
      </c>
      <c r="BH63" s="11">
        <v>0</v>
      </c>
      <c r="BI63" s="11">
        <v>0</v>
      </c>
      <c r="BJ63" s="11">
        <v>279249875</v>
      </c>
    </row>
    <row r="64" spans="1:62" ht="12.75">
      <c r="A64" s="17" t="s">
        <v>191</v>
      </c>
      <c r="B64" s="24">
        <v>636422000</v>
      </c>
      <c r="C64" s="24">
        <v>0</v>
      </c>
      <c r="D64" s="24">
        <v>0</v>
      </c>
      <c r="E64" s="24">
        <v>0</v>
      </c>
      <c r="F64" s="24">
        <v>3400000</v>
      </c>
      <c r="G64" s="24">
        <v>0</v>
      </c>
      <c r="H64" s="24">
        <v>1057500</v>
      </c>
      <c r="I64" s="24">
        <v>0</v>
      </c>
      <c r="J64" s="24">
        <v>0</v>
      </c>
      <c r="K64" s="24">
        <v>5000000</v>
      </c>
      <c r="L64" s="24">
        <v>0</v>
      </c>
      <c r="M64" s="24">
        <v>0</v>
      </c>
      <c r="N64" s="24">
        <v>133000000</v>
      </c>
      <c r="O64" s="24">
        <v>0</v>
      </c>
      <c r="P64" s="24">
        <v>0</v>
      </c>
      <c r="Q64" s="24">
        <v>0</v>
      </c>
      <c r="R64" s="24">
        <v>20000000</v>
      </c>
      <c r="S64" s="24">
        <v>8000000</v>
      </c>
      <c r="T64" s="24">
        <v>15030000</v>
      </c>
      <c r="U64" s="24">
        <v>0</v>
      </c>
      <c r="V64" s="24">
        <v>0</v>
      </c>
      <c r="W64" s="24">
        <v>0</v>
      </c>
      <c r="X64" s="24">
        <v>11648000</v>
      </c>
      <c r="Y64" s="24">
        <v>5330000</v>
      </c>
      <c r="Z64" s="24">
        <v>0</v>
      </c>
      <c r="AA64" s="24">
        <v>26610000</v>
      </c>
      <c r="AB64" s="24">
        <v>0</v>
      </c>
      <c r="AC64" s="24">
        <v>33600000</v>
      </c>
      <c r="AD64" s="24">
        <v>10000000</v>
      </c>
      <c r="AE64" s="24">
        <v>0</v>
      </c>
      <c r="AF64" s="24">
        <v>0</v>
      </c>
      <c r="AG64" s="24">
        <v>18700000</v>
      </c>
      <c r="AH64" s="24">
        <v>13500000</v>
      </c>
      <c r="AI64" s="24">
        <v>22180000</v>
      </c>
      <c r="AJ64" s="24">
        <v>0</v>
      </c>
      <c r="AK64" s="24">
        <v>17338000</v>
      </c>
      <c r="AL64" s="24">
        <v>0</v>
      </c>
      <c r="AM64" s="24">
        <v>0</v>
      </c>
      <c r="AN64" s="24">
        <v>15000000</v>
      </c>
      <c r="AO64" s="24">
        <v>0</v>
      </c>
      <c r="AP64" s="24">
        <v>0</v>
      </c>
      <c r="AQ64" s="24">
        <v>0</v>
      </c>
      <c r="AR64" s="24">
        <v>0</v>
      </c>
      <c r="AS64" s="24">
        <v>0</v>
      </c>
      <c r="AT64" s="24">
        <v>24831600</v>
      </c>
      <c r="AU64" s="24">
        <v>0</v>
      </c>
      <c r="AV64" s="24">
        <v>4163000</v>
      </c>
      <c r="AW64" s="24">
        <v>14741000</v>
      </c>
      <c r="AX64" s="24">
        <v>0</v>
      </c>
      <c r="AY64" s="24">
        <v>0</v>
      </c>
      <c r="AZ64" s="24">
        <v>1500000</v>
      </c>
      <c r="BA64" s="24">
        <v>112537760</v>
      </c>
      <c r="BB64" s="24">
        <v>9000000</v>
      </c>
      <c r="BC64" s="24">
        <v>13000000</v>
      </c>
      <c r="BD64" s="24">
        <v>0</v>
      </c>
      <c r="BE64" s="24">
        <v>0</v>
      </c>
      <c r="BF64" s="24">
        <v>0</v>
      </c>
      <c r="BG64" s="24">
        <v>4700000</v>
      </c>
      <c r="BH64" s="24">
        <v>0</v>
      </c>
      <c r="BI64" s="24">
        <v>0</v>
      </c>
      <c r="BJ64" s="24">
        <v>0</v>
      </c>
    </row>
    <row r="65" spans="1:62" ht="12.75">
      <c r="A65" s="17" t="s">
        <v>192</v>
      </c>
      <c r="B65" s="24">
        <v>813191000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308829000</v>
      </c>
      <c r="J65" s="24">
        <v>0</v>
      </c>
      <c r="K65" s="24">
        <v>0</v>
      </c>
      <c r="L65" s="24">
        <v>0</v>
      </c>
      <c r="M65" s="24">
        <v>0</v>
      </c>
      <c r="N65" s="24">
        <v>83133000</v>
      </c>
      <c r="O65" s="24">
        <v>0</v>
      </c>
      <c r="P65" s="24">
        <v>0</v>
      </c>
      <c r="Q65" s="24">
        <v>252896000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285929000</v>
      </c>
      <c r="X65" s="24">
        <v>0</v>
      </c>
      <c r="Y65" s="24">
        <v>0</v>
      </c>
      <c r="Z65" s="24">
        <v>0</v>
      </c>
      <c r="AA65" s="24">
        <v>0</v>
      </c>
      <c r="AB65" s="24">
        <v>314075000</v>
      </c>
      <c r="AC65" s="24">
        <v>104304000</v>
      </c>
      <c r="AD65" s="24">
        <v>0</v>
      </c>
      <c r="AE65" s="24">
        <v>0</v>
      </c>
      <c r="AF65" s="24">
        <v>61798000</v>
      </c>
      <c r="AG65" s="24">
        <v>0</v>
      </c>
      <c r="AH65" s="24">
        <v>0</v>
      </c>
      <c r="AI65" s="24">
        <v>2025000</v>
      </c>
      <c r="AJ65" s="24">
        <v>0</v>
      </c>
      <c r="AK65" s="24">
        <v>0</v>
      </c>
      <c r="AL65" s="24">
        <v>498705000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172912000</v>
      </c>
      <c r="AS65" s="24">
        <v>0</v>
      </c>
      <c r="AT65" s="24">
        <v>128499300</v>
      </c>
      <c r="AU65" s="24">
        <v>0</v>
      </c>
      <c r="AV65" s="24">
        <v>0</v>
      </c>
      <c r="AW65" s="24">
        <v>0</v>
      </c>
      <c r="AX65" s="24">
        <v>0</v>
      </c>
      <c r="AY65" s="24">
        <v>499350479</v>
      </c>
      <c r="AZ65" s="24">
        <v>0</v>
      </c>
      <c r="BA65" s="24">
        <v>0</v>
      </c>
      <c r="BB65" s="24">
        <v>0</v>
      </c>
      <c r="BC65" s="24">
        <v>0</v>
      </c>
      <c r="BD65" s="24">
        <v>324651100</v>
      </c>
      <c r="BE65" s="24">
        <v>0</v>
      </c>
      <c r="BF65" s="24">
        <v>0</v>
      </c>
      <c r="BG65" s="24">
        <v>0</v>
      </c>
      <c r="BH65" s="24">
        <v>0</v>
      </c>
      <c r="BI65" s="24">
        <v>0</v>
      </c>
      <c r="BJ65" s="24">
        <v>3500000</v>
      </c>
    </row>
    <row r="66" spans="1:62" ht="12.75">
      <c r="A66" s="17" t="s">
        <v>193</v>
      </c>
      <c r="B66" s="24">
        <v>558701000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547000</v>
      </c>
      <c r="I66" s="24">
        <v>56769420</v>
      </c>
      <c r="J66" s="24">
        <v>0</v>
      </c>
      <c r="K66" s="24">
        <v>0</v>
      </c>
      <c r="L66" s="24">
        <v>0</v>
      </c>
      <c r="M66" s="24">
        <v>0</v>
      </c>
      <c r="N66" s="24">
        <v>36900000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105124000</v>
      </c>
      <c r="AC66" s="24">
        <v>11600000</v>
      </c>
      <c r="AD66" s="24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1550000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26986000</v>
      </c>
      <c r="AS66" s="24">
        <v>0</v>
      </c>
      <c r="AT66" s="24">
        <v>79806900</v>
      </c>
      <c r="AU66" s="24">
        <v>0</v>
      </c>
      <c r="AV66" s="24">
        <v>2270000</v>
      </c>
      <c r="AW66" s="24">
        <v>0</v>
      </c>
      <c r="AX66" s="24">
        <v>0</v>
      </c>
      <c r="AY66" s="24">
        <v>4550000</v>
      </c>
      <c r="AZ66" s="24">
        <v>0</v>
      </c>
      <c r="BA66" s="24">
        <v>0</v>
      </c>
      <c r="BB66" s="24">
        <v>0</v>
      </c>
      <c r="BC66" s="24">
        <v>0</v>
      </c>
      <c r="BD66" s="24">
        <v>77095743</v>
      </c>
      <c r="BE66" s="24">
        <v>0</v>
      </c>
      <c r="BF66" s="24">
        <v>0</v>
      </c>
      <c r="BG66" s="24">
        <v>0</v>
      </c>
      <c r="BH66" s="24">
        <v>0</v>
      </c>
      <c r="BI66" s="24">
        <v>0</v>
      </c>
      <c r="BJ66" s="24">
        <v>275749875</v>
      </c>
    </row>
    <row r="67" spans="1:62" ht="12.75">
      <c r="A67" s="17" t="s">
        <v>194</v>
      </c>
      <c r="B67" s="24">
        <v>84198000</v>
      </c>
      <c r="C67" s="24">
        <v>0</v>
      </c>
      <c r="D67" s="24">
        <v>0</v>
      </c>
      <c r="E67" s="24">
        <v>0</v>
      </c>
      <c r="F67" s="24">
        <v>190000</v>
      </c>
      <c r="G67" s="24">
        <v>0</v>
      </c>
      <c r="H67" s="24">
        <v>1557900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4700000</v>
      </c>
      <c r="O67" s="24">
        <v>0</v>
      </c>
      <c r="P67" s="24">
        <v>300000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1500000</v>
      </c>
      <c r="Y67" s="24">
        <v>35000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1650000</v>
      </c>
      <c r="AI67" s="24">
        <v>320000</v>
      </c>
      <c r="AJ67" s="24">
        <v>550000</v>
      </c>
      <c r="AK67" s="24">
        <v>0</v>
      </c>
      <c r="AL67" s="24">
        <v>0</v>
      </c>
      <c r="AM67" s="24">
        <v>0</v>
      </c>
      <c r="AN67" s="24">
        <v>2000000</v>
      </c>
      <c r="AO67" s="24">
        <v>0</v>
      </c>
      <c r="AP67" s="24">
        <v>0</v>
      </c>
      <c r="AQ67" s="24">
        <v>7150000</v>
      </c>
      <c r="AR67" s="24">
        <v>0</v>
      </c>
      <c r="AS67" s="24">
        <v>0</v>
      </c>
      <c r="AT67" s="24">
        <v>1778400</v>
      </c>
      <c r="AU67" s="24">
        <v>0</v>
      </c>
      <c r="AV67" s="24">
        <v>0</v>
      </c>
      <c r="AW67" s="24">
        <v>0</v>
      </c>
      <c r="AX67" s="24">
        <v>0</v>
      </c>
      <c r="AY67" s="24">
        <v>350000</v>
      </c>
      <c r="AZ67" s="24">
        <v>1100000</v>
      </c>
      <c r="BA67" s="24">
        <v>1802693</v>
      </c>
      <c r="BB67" s="24">
        <v>0</v>
      </c>
      <c r="BC67" s="24">
        <v>0</v>
      </c>
      <c r="BD67" s="24">
        <v>0</v>
      </c>
      <c r="BE67" s="24">
        <v>0</v>
      </c>
      <c r="BF67" s="24">
        <v>0</v>
      </c>
      <c r="BG67" s="24">
        <v>0</v>
      </c>
      <c r="BH67" s="24">
        <v>0</v>
      </c>
      <c r="BI67" s="24">
        <v>0</v>
      </c>
      <c r="BJ67" s="24">
        <v>0</v>
      </c>
    </row>
    <row r="68" spans="1:62" ht="12.75">
      <c r="A68" s="8" t="s">
        <v>195</v>
      </c>
      <c r="B68" s="11">
        <v>2106035000</v>
      </c>
      <c r="C68" s="11">
        <v>38310000</v>
      </c>
      <c r="D68" s="11">
        <v>55376500</v>
      </c>
      <c r="E68" s="11">
        <v>0</v>
      </c>
      <c r="F68" s="11">
        <v>21958400</v>
      </c>
      <c r="G68" s="11">
        <v>31200000</v>
      </c>
      <c r="H68" s="11">
        <v>3822750</v>
      </c>
      <c r="I68" s="11">
        <v>680000</v>
      </c>
      <c r="J68" s="11">
        <v>14424000</v>
      </c>
      <c r="K68" s="11">
        <v>18749000</v>
      </c>
      <c r="L68" s="11">
        <v>12295000</v>
      </c>
      <c r="M68" s="11">
        <v>13246000</v>
      </c>
      <c r="N68" s="11">
        <v>328151000</v>
      </c>
      <c r="O68" s="11">
        <v>16851000</v>
      </c>
      <c r="P68" s="11">
        <v>22667000</v>
      </c>
      <c r="Q68" s="11">
        <v>0</v>
      </c>
      <c r="R68" s="11">
        <v>110575000</v>
      </c>
      <c r="S68" s="11">
        <v>39034000</v>
      </c>
      <c r="T68" s="11">
        <v>17985000</v>
      </c>
      <c r="U68" s="11">
        <v>77230000</v>
      </c>
      <c r="V68" s="11">
        <v>11427215</v>
      </c>
      <c r="W68" s="11">
        <v>2311000</v>
      </c>
      <c r="X68" s="11">
        <v>12295150</v>
      </c>
      <c r="Y68" s="11">
        <v>45173000</v>
      </c>
      <c r="Z68" s="11">
        <v>38048000</v>
      </c>
      <c r="AA68" s="11">
        <v>47253000</v>
      </c>
      <c r="AB68" s="11">
        <v>16000</v>
      </c>
      <c r="AC68" s="11">
        <v>122699055</v>
      </c>
      <c r="AD68" s="11">
        <v>3700000</v>
      </c>
      <c r="AE68" s="11">
        <v>0</v>
      </c>
      <c r="AF68" s="11">
        <v>180000</v>
      </c>
      <c r="AG68" s="11">
        <v>13241500</v>
      </c>
      <c r="AH68" s="11">
        <v>28749500</v>
      </c>
      <c r="AI68" s="11">
        <v>35926000</v>
      </c>
      <c r="AJ68" s="11">
        <v>46403000</v>
      </c>
      <c r="AK68" s="11">
        <v>11656000</v>
      </c>
      <c r="AL68" s="11">
        <v>2181000</v>
      </c>
      <c r="AM68" s="11">
        <v>84154364</v>
      </c>
      <c r="AN68" s="11">
        <v>0</v>
      </c>
      <c r="AO68" s="11">
        <v>11419000</v>
      </c>
      <c r="AP68" s="11">
        <v>3600000</v>
      </c>
      <c r="AQ68" s="11">
        <v>27200000</v>
      </c>
      <c r="AR68" s="11">
        <v>52275000</v>
      </c>
      <c r="AS68" s="11">
        <v>0</v>
      </c>
      <c r="AT68" s="11">
        <v>42983500</v>
      </c>
      <c r="AU68" s="11">
        <v>15366838</v>
      </c>
      <c r="AV68" s="11">
        <v>39034130</v>
      </c>
      <c r="AW68" s="11">
        <v>4104000</v>
      </c>
      <c r="AX68" s="11">
        <v>57188000</v>
      </c>
      <c r="AY68" s="11">
        <v>170000</v>
      </c>
      <c r="AZ68" s="11">
        <v>70686000</v>
      </c>
      <c r="BA68" s="11">
        <v>185402007</v>
      </c>
      <c r="BB68" s="11">
        <v>32187000</v>
      </c>
      <c r="BC68" s="11">
        <v>22839000</v>
      </c>
      <c r="BD68" s="11">
        <v>1856140</v>
      </c>
      <c r="BE68" s="11">
        <v>89572538</v>
      </c>
      <c r="BF68" s="11">
        <v>325000</v>
      </c>
      <c r="BG68" s="11">
        <v>21767000</v>
      </c>
      <c r="BH68" s="11">
        <v>64226120</v>
      </c>
      <c r="BI68" s="11">
        <v>50748880</v>
      </c>
      <c r="BJ68" s="11">
        <v>24800000</v>
      </c>
    </row>
    <row r="69" spans="1:62" ht="12.75">
      <c r="A69" s="17" t="s">
        <v>196</v>
      </c>
      <c r="B69" s="24">
        <v>230674000</v>
      </c>
      <c r="C69" s="24">
        <v>18310000</v>
      </c>
      <c r="D69" s="24">
        <v>292500</v>
      </c>
      <c r="E69" s="24">
        <v>0</v>
      </c>
      <c r="F69" s="24">
        <v>200000</v>
      </c>
      <c r="G69" s="24">
        <v>19300000</v>
      </c>
      <c r="H69" s="24">
        <v>812250</v>
      </c>
      <c r="I69" s="24">
        <v>680000</v>
      </c>
      <c r="J69" s="24">
        <v>0</v>
      </c>
      <c r="K69" s="24">
        <v>0</v>
      </c>
      <c r="L69" s="24">
        <v>0</v>
      </c>
      <c r="M69" s="24">
        <v>3981000</v>
      </c>
      <c r="N69" s="24">
        <v>8550000</v>
      </c>
      <c r="O69" s="24">
        <v>0</v>
      </c>
      <c r="P69" s="24">
        <v>130000</v>
      </c>
      <c r="Q69" s="24">
        <v>0</v>
      </c>
      <c r="R69" s="24">
        <v>7500000</v>
      </c>
      <c r="S69" s="24">
        <v>0</v>
      </c>
      <c r="T69" s="24">
        <v>0</v>
      </c>
      <c r="U69" s="24">
        <v>77230000</v>
      </c>
      <c r="V69" s="24">
        <v>2862595</v>
      </c>
      <c r="W69" s="24">
        <v>0</v>
      </c>
      <c r="X69" s="24">
        <v>320000</v>
      </c>
      <c r="Y69" s="24">
        <v>0</v>
      </c>
      <c r="Z69" s="24">
        <v>0</v>
      </c>
      <c r="AA69" s="24">
        <v>10122000</v>
      </c>
      <c r="AB69" s="24">
        <v>16000</v>
      </c>
      <c r="AC69" s="24">
        <v>41269055</v>
      </c>
      <c r="AD69" s="24">
        <v>0</v>
      </c>
      <c r="AE69" s="24">
        <v>0</v>
      </c>
      <c r="AF69" s="24">
        <v>180000</v>
      </c>
      <c r="AG69" s="24">
        <v>0</v>
      </c>
      <c r="AH69" s="24">
        <v>26749500</v>
      </c>
      <c r="AI69" s="24">
        <v>40000</v>
      </c>
      <c r="AJ69" s="24">
        <v>46403000</v>
      </c>
      <c r="AK69" s="24">
        <v>0</v>
      </c>
      <c r="AL69" s="24">
        <v>2181000</v>
      </c>
      <c r="AM69" s="24">
        <v>84154364</v>
      </c>
      <c r="AN69" s="24">
        <v>0</v>
      </c>
      <c r="AO69" s="24">
        <v>0</v>
      </c>
      <c r="AP69" s="24">
        <v>0</v>
      </c>
      <c r="AQ69" s="24">
        <v>0</v>
      </c>
      <c r="AR69" s="24">
        <v>52275000</v>
      </c>
      <c r="AS69" s="24">
        <v>0</v>
      </c>
      <c r="AT69" s="24">
        <v>0</v>
      </c>
      <c r="AU69" s="24">
        <v>0</v>
      </c>
      <c r="AV69" s="24">
        <v>0</v>
      </c>
      <c r="AW69" s="24">
        <v>0</v>
      </c>
      <c r="AX69" s="24">
        <v>57188000</v>
      </c>
      <c r="AY69" s="24">
        <v>170000</v>
      </c>
      <c r="AZ69" s="24">
        <v>25423000</v>
      </c>
      <c r="BA69" s="24">
        <v>20796862</v>
      </c>
      <c r="BB69" s="24">
        <v>780000</v>
      </c>
      <c r="BC69" s="24">
        <v>0</v>
      </c>
      <c r="BD69" s="24">
        <v>0</v>
      </c>
      <c r="BE69" s="24">
        <v>89572538</v>
      </c>
      <c r="BF69" s="24">
        <v>325000</v>
      </c>
      <c r="BG69" s="24">
        <v>5167000</v>
      </c>
      <c r="BH69" s="24">
        <v>0</v>
      </c>
      <c r="BI69" s="24">
        <v>550000</v>
      </c>
      <c r="BJ69" s="24">
        <v>24800000</v>
      </c>
    </row>
    <row r="70" spans="1:62" ht="12.75">
      <c r="A70" s="17" t="s">
        <v>197</v>
      </c>
      <c r="B70" s="24">
        <v>1875361000</v>
      </c>
      <c r="C70" s="24">
        <v>20000000</v>
      </c>
      <c r="D70" s="24">
        <v>55084000</v>
      </c>
      <c r="E70" s="24">
        <v>0</v>
      </c>
      <c r="F70" s="24">
        <v>21758400</v>
      </c>
      <c r="G70" s="24">
        <v>11900000</v>
      </c>
      <c r="H70" s="24">
        <v>3010500</v>
      </c>
      <c r="I70" s="24">
        <v>0</v>
      </c>
      <c r="J70" s="24">
        <v>14424000</v>
      </c>
      <c r="K70" s="24">
        <v>18749000</v>
      </c>
      <c r="L70" s="24">
        <v>12295000</v>
      </c>
      <c r="M70" s="24">
        <v>9265000</v>
      </c>
      <c r="N70" s="24">
        <v>319601000</v>
      </c>
      <c r="O70" s="24">
        <v>16851000</v>
      </c>
      <c r="P70" s="24">
        <v>22537000</v>
      </c>
      <c r="Q70" s="24">
        <v>0</v>
      </c>
      <c r="R70" s="24">
        <v>103075000</v>
      </c>
      <c r="S70" s="24">
        <v>39034000</v>
      </c>
      <c r="T70" s="24">
        <v>17985000</v>
      </c>
      <c r="U70" s="24">
        <v>0</v>
      </c>
      <c r="V70" s="24">
        <v>8564620</v>
      </c>
      <c r="W70" s="24">
        <v>2311000</v>
      </c>
      <c r="X70" s="24">
        <v>11975150</v>
      </c>
      <c r="Y70" s="24">
        <v>45173000</v>
      </c>
      <c r="Z70" s="24">
        <v>38048000</v>
      </c>
      <c r="AA70" s="24">
        <v>37131000</v>
      </c>
      <c r="AB70" s="24">
        <v>0</v>
      </c>
      <c r="AC70" s="24">
        <v>81430000</v>
      </c>
      <c r="AD70" s="24">
        <v>3700000</v>
      </c>
      <c r="AE70" s="24">
        <v>0</v>
      </c>
      <c r="AF70" s="24">
        <v>0</v>
      </c>
      <c r="AG70" s="24">
        <v>13241500</v>
      </c>
      <c r="AH70" s="24">
        <v>2000000</v>
      </c>
      <c r="AI70" s="24">
        <v>35886000</v>
      </c>
      <c r="AJ70" s="24">
        <v>0</v>
      </c>
      <c r="AK70" s="24">
        <v>11656000</v>
      </c>
      <c r="AL70" s="24">
        <v>0</v>
      </c>
      <c r="AM70" s="24">
        <v>0</v>
      </c>
      <c r="AN70" s="24">
        <v>0</v>
      </c>
      <c r="AO70" s="24">
        <v>11419000</v>
      </c>
      <c r="AP70" s="24">
        <v>3600000</v>
      </c>
      <c r="AQ70" s="24">
        <v>27200000</v>
      </c>
      <c r="AR70" s="24">
        <v>0</v>
      </c>
      <c r="AS70" s="24">
        <v>0</v>
      </c>
      <c r="AT70" s="24">
        <v>42983500</v>
      </c>
      <c r="AU70" s="24">
        <v>15366838</v>
      </c>
      <c r="AV70" s="24">
        <v>39034130</v>
      </c>
      <c r="AW70" s="24">
        <v>4104000</v>
      </c>
      <c r="AX70" s="24">
        <v>0</v>
      </c>
      <c r="AY70" s="24">
        <v>0</v>
      </c>
      <c r="AZ70" s="24">
        <v>45263000</v>
      </c>
      <c r="BA70" s="24">
        <v>164605145</v>
      </c>
      <c r="BB70" s="24">
        <v>31407000</v>
      </c>
      <c r="BC70" s="24">
        <v>22839000</v>
      </c>
      <c r="BD70" s="24">
        <v>1856140</v>
      </c>
      <c r="BE70" s="24">
        <v>0</v>
      </c>
      <c r="BF70" s="24">
        <v>0</v>
      </c>
      <c r="BG70" s="24">
        <v>16600000</v>
      </c>
      <c r="BH70" s="24">
        <v>64226120</v>
      </c>
      <c r="BI70" s="24">
        <v>50198880</v>
      </c>
      <c r="BJ70" s="24">
        <v>0</v>
      </c>
    </row>
    <row r="71" spans="1:62" ht="12.75">
      <c r="A71" s="17" t="s">
        <v>198</v>
      </c>
      <c r="B71" s="24">
        <v>0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24">
        <v>0</v>
      </c>
      <c r="Z71" s="24">
        <v>0</v>
      </c>
      <c r="AA71" s="24">
        <v>0</v>
      </c>
      <c r="AB71" s="24">
        <v>0</v>
      </c>
      <c r="AC71" s="24">
        <v>0</v>
      </c>
      <c r="AD71" s="24">
        <v>0</v>
      </c>
      <c r="AE71" s="24">
        <v>0</v>
      </c>
      <c r="AF71" s="24">
        <v>0</v>
      </c>
      <c r="AG71" s="24">
        <v>0</v>
      </c>
      <c r="AH71" s="24">
        <v>0</v>
      </c>
      <c r="AI71" s="24">
        <v>0</v>
      </c>
      <c r="AJ71" s="24">
        <v>0</v>
      </c>
      <c r="AK71" s="24">
        <v>0</v>
      </c>
      <c r="AL71" s="24">
        <v>0</v>
      </c>
      <c r="AM71" s="24">
        <v>0</v>
      </c>
      <c r="AN71" s="24">
        <v>0</v>
      </c>
      <c r="AO71" s="24">
        <v>0</v>
      </c>
      <c r="AP71" s="24">
        <v>0</v>
      </c>
      <c r="AQ71" s="24">
        <v>0</v>
      </c>
      <c r="AR71" s="24">
        <v>0</v>
      </c>
      <c r="AS71" s="24">
        <v>0</v>
      </c>
      <c r="AT71" s="24">
        <v>0</v>
      </c>
      <c r="AU71" s="24">
        <v>0</v>
      </c>
      <c r="AV71" s="24">
        <v>0</v>
      </c>
      <c r="AW71" s="24">
        <v>0</v>
      </c>
      <c r="AX71" s="24">
        <v>0</v>
      </c>
      <c r="AY71" s="24">
        <v>0</v>
      </c>
      <c r="AZ71" s="24">
        <v>0</v>
      </c>
      <c r="BA71" s="24">
        <v>0</v>
      </c>
      <c r="BB71" s="24">
        <v>0</v>
      </c>
      <c r="BC71" s="24">
        <v>0</v>
      </c>
      <c r="BD71" s="24">
        <v>0</v>
      </c>
      <c r="BE71" s="24">
        <v>0</v>
      </c>
      <c r="BF71" s="24">
        <v>0</v>
      </c>
      <c r="BG71" s="24">
        <v>0</v>
      </c>
      <c r="BH71" s="24">
        <v>0</v>
      </c>
      <c r="BI71" s="24">
        <v>0</v>
      </c>
      <c r="BJ71" s="24">
        <v>0</v>
      </c>
    </row>
    <row r="72" spans="1:62" ht="12.75">
      <c r="A72" s="8" t="s">
        <v>199</v>
      </c>
      <c r="B72" s="11">
        <v>241283000</v>
      </c>
      <c r="C72" s="11">
        <v>1220100</v>
      </c>
      <c r="D72" s="11">
        <v>380600</v>
      </c>
      <c r="E72" s="11">
        <v>6215000</v>
      </c>
      <c r="F72" s="11">
        <v>965973</v>
      </c>
      <c r="G72" s="11">
        <v>1050000</v>
      </c>
      <c r="H72" s="11">
        <v>152494707</v>
      </c>
      <c r="I72" s="11">
        <v>27374500</v>
      </c>
      <c r="J72" s="11">
        <v>5500000</v>
      </c>
      <c r="K72" s="11">
        <v>0</v>
      </c>
      <c r="L72" s="11">
        <v>0</v>
      </c>
      <c r="M72" s="11">
        <v>80000</v>
      </c>
      <c r="N72" s="11">
        <v>37859500</v>
      </c>
      <c r="O72" s="11">
        <v>2450000</v>
      </c>
      <c r="P72" s="11">
        <v>443000</v>
      </c>
      <c r="Q72" s="11">
        <v>400000</v>
      </c>
      <c r="R72" s="11">
        <v>0</v>
      </c>
      <c r="S72" s="11">
        <v>1595000</v>
      </c>
      <c r="T72" s="11">
        <v>1590000</v>
      </c>
      <c r="U72" s="11">
        <v>750000</v>
      </c>
      <c r="V72" s="11">
        <v>1910000</v>
      </c>
      <c r="W72" s="11">
        <v>2420000</v>
      </c>
      <c r="X72" s="11">
        <v>2417300</v>
      </c>
      <c r="Y72" s="11">
        <v>1505000</v>
      </c>
      <c r="Z72" s="11">
        <v>0</v>
      </c>
      <c r="AA72" s="11">
        <v>21090000</v>
      </c>
      <c r="AB72" s="11">
        <v>5600000</v>
      </c>
      <c r="AC72" s="11">
        <v>85974005</v>
      </c>
      <c r="AD72" s="11">
        <v>11195760</v>
      </c>
      <c r="AE72" s="11">
        <v>39686406</v>
      </c>
      <c r="AF72" s="11">
        <v>8537211</v>
      </c>
      <c r="AG72" s="11">
        <v>780000</v>
      </c>
      <c r="AH72" s="11">
        <v>11562500</v>
      </c>
      <c r="AI72" s="11">
        <v>1370000</v>
      </c>
      <c r="AJ72" s="11">
        <v>252000</v>
      </c>
      <c r="AK72" s="11">
        <v>500000</v>
      </c>
      <c r="AL72" s="11">
        <v>2500000</v>
      </c>
      <c r="AM72" s="11">
        <v>800000</v>
      </c>
      <c r="AN72" s="11">
        <v>3011700</v>
      </c>
      <c r="AO72" s="11">
        <v>300000</v>
      </c>
      <c r="AP72" s="11">
        <v>1507000</v>
      </c>
      <c r="AQ72" s="11">
        <v>900000</v>
      </c>
      <c r="AR72" s="11">
        <v>0</v>
      </c>
      <c r="AS72" s="11">
        <v>12875000</v>
      </c>
      <c r="AT72" s="11">
        <v>44605000</v>
      </c>
      <c r="AU72" s="11">
        <v>0</v>
      </c>
      <c r="AV72" s="11">
        <v>14629900</v>
      </c>
      <c r="AW72" s="11">
        <v>897000</v>
      </c>
      <c r="AX72" s="11">
        <v>3020000</v>
      </c>
      <c r="AY72" s="11">
        <v>3860000</v>
      </c>
      <c r="AZ72" s="11">
        <v>1300000</v>
      </c>
      <c r="BA72" s="11">
        <v>32334657</v>
      </c>
      <c r="BB72" s="11">
        <v>960000</v>
      </c>
      <c r="BC72" s="11">
        <v>2250000</v>
      </c>
      <c r="BD72" s="11">
        <v>20733752</v>
      </c>
      <c r="BE72" s="11">
        <v>945187</v>
      </c>
      <c r="BF72" s="11">
        <v>889900</v>
      </c>
      <c r="BG72" s="11">
        <v>8950000</v>
      </c>
      <c r="BH72" s="11">
        <v>6009785</v>
      </c>
      <c r="BI72" s="11">
        <v>2250000</v>
      </c>
      <c r="BJ72" s="11">
        <v>2600000</v>
      </c>
    </row>
    <row r="73" spans="1:62" ht="12.75">
      <c r="A73" s="8" t="s">
        <v>200</v>
      </c>
      <c r="B73" s="11">
        <v>1514950999</v>
      </c>
      <c r="C73" s="11">
        <v>0</v>
      </c>
      <c r="D73" s="11">
        <v>2177100</v>
      </c>
      <c r="E73" s="11">
        <v>50922000</v>
      </c>
      <c r="F73" s="11">
        <v>3046973</v>
      </c>
      <c r="G73" s="11">
        <v>11500000</v>
      </c>
      <c r="H73" s="11">
        <v>3481903</v>
      </c>
      <c r="I73" s="11">
        <v>3000000</v>
      </c>
      <c r="J73" s="11">
        <v>12340000</v>
      </c>
      <c r="K73" s="11">
        <v>3500000</v>
      </c>
      <c r="L73" s="11">
        <v>4300000</v>
      </c>
      <c r="M73" s="11">
        <v>27100</v>
      </c>
      <c r="N73" s="11">
        <v>83844000</v>
      </c>
      <c r="O73" s="11">
        <v>0</v>
      </c>
      <c r="P73" s="11">
        <v>2440400</v>
      </c>
      <c r="Q73" s="11">
        <v>0</v>
      </c>
      <c r="R73" s="11">
        <v>37700000</v>
      </c>
      <c r="S73" s="11">
        <v>11572000</v>
      </c>
      <c r="T73" s="11">
        <v>330000</v>
      </c>
      <c r="U73" s="11">
        <v>3082302</v>
      </c>
      <c r="V73" s="11">
        <v>15012379</v>
      </c>
      <c r="W73" s="11">
        <v>28410000</v>
      </c>
      <c r="X73" s="11">
        <v>17983450</v>
      </c>
      <c r="Y73" s="11">
        <v>63349000</v>
      </c>
      <c r="Z73" s="11">
        <v>0</v>
      </c>
      <c r="AA73" s="11">
        <v>10778000</v>
      </c>
      <c r="AB73" s="11">
        <v>60000</v>
      </c>
      <c r="AC73" s="11">
        <v>42332430</v>
      </c>
      <c r="AD73" s="11">
        <v>0</v>
      </c>
      <c r="AE73" s="11">
        <v>2850500</v>
      </c>
      <c r="AF73" s="11">
        <v>0</v>
      </c>
      <c r="AG73" s="11">
        <v>6600000</v>
      </c>
      <c r="AH73" s="11">
        <v>870000</v>
      </c>
      <c r="AI73" s="11">
        <v>1690000</v>
      </c>
      <c r="AJ73" s="11">
        <v>668000</v>
      </c>
      <c r="AK73" s="11">
        <v>24500000</v>
      </c>
      <c r="AL73" s="11">
        <v>0</v>
      </c>
      <c r="AM73" s="11">
        <v>0</v>
      </c>
      <c r="AN73" s="11">
        <v>24468000</v>
      </c>
      <c r="AO73" s="11">
        <v>0</v>
      </c>
      <c r="AP73" s="11">
        <v>11345000</v>
      </c>
      <c r="AQ73" s="11">
        <v>13000000</v>
      </c>
      <c r="AR73" s="11">
        <v>0</v>
      </c>
      <c r="AS73" s="11">
        <v>0</v>
      </c>
      <c r="AT73" s="11">
        <v>125976100</v>
      </c>
      <c r="AU73" s="11">
        <v>0</v>
      </c>
      <c r="AV73" s="11">
        <v>12266870</v>
      </c>
      <c r="AW73" s="11">
        <v>9214000</v>
      </c>
      <c r="AX73" s="11">
        <v>0</v>
      </c>
      <c r="AY73" s="11">
        <v>3964500</v>
      </c>
      <c r="AZ73" s="11">
        <v>7526000</v>
      </c>
      <c r="BA73" s="11">
        <v>43266823</v>
      </c>
      <c r="BB73" s="11">
        <v>0</v>
      </c>
      <c r="BC73" s="11">
        <v>491000</v>
      </c>
      <c r="BD73" s="11">
        <v>150000</v>
      </c>
      <c r="BE73" s="11">
        <v>700000</v>
      </c>
      <c r="BF73" s="11">
        <v>9101000</v>
      </c>
      <c r="BG73" s="11">
        <v>2550000</v>
      </c>
      <c r="BH73" s="11">
        <v>17952922</v>
      </c>
      <c r="BI73" s="11">
        <v>5150000</v>
      </c>
      <c r="BJ73" s="11">
        <v>0</v>
      </c>
    </row>
    <row r="74" spans="1:62" ht="12.75">
      <c r="A74" s="8" t="s">
        <v>201</v>
      </c>
      <c r="B74" s="11">
        <v>92145000</v>
      </c>
      <c r="C74" s="11">
        <v>0</v>
      </c>
      <c r="D74" s="11">
        <v>0</v>
      </c>
      <c r="E74" s="11">
        <v>0</v>
      </c>
      <c r="F74" s="11">
        <v>0</v>
      </c>
      <c r="G74" s="11">
        <v>1400000</v>
      </c>
      <c r="H74" s="11">
        <v>374500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1472500</v>
      </c>
      <c r="O74" s="11">
        <v>0</v>
      </c>
      <c r="P74" s="11">
        <v>0</v>
      </c>
      <c r="Q74" s="11">
        <v>7200000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20000000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v>0</v>
      </c>
      <c r="AM74" s="11">
        <v>0</v>
      </c>
      <c r="AN74" s="11">
        <v>21749000</v>
      </c>
      <c r="AO74" s="11">
        <v>0</v>
      </c>
      <c r="AP74" s="11">
        <v>0</v>
      </c>
      <c r="AQ74" s="11">
        <v>0</v>
      </c>
      <c r="AR74" s="11">
        <v>0</v>
      </c>
      <c r="AS74" s="11">
        <v>50382000</v>
      </c>
      <c r="AT74" s="11">
        <v>300000</v>
      </c>
      <c r="AU74" s="11">
        <v>0</v>
      </c>
      <c r="AV74" s="11">
        <v>0</v>
      </c>
      <c r="AW74" s="11">
        <v>0</v>
      </c>
      <c r="AX74" s="11">
        <v>0</v>
      </c>
      <c r="AY74" s="11">
        <v>0</v>
      </c>
      <c r="AZ74" s="11">
        <v>0</v>
      </c>
      <c r="BA74" s="11">
        <v>0</v>
      </c>
      <c r="BB74" s="11">
        <v>19780000</v>
      </c>
      <c r="BC74" s="11">
        <v>750000</v>
      </c>
      <c r="BD74" s="11">
        <v>0</v>
      </c>
      <c r="BE74" s="11">
        <v>0</v>
      </c>
      <c r="BF74" s="11">
        <v>4000</v>
      </c>
      <c r="BG74" s="11">
        <v>0</v>
      </c>
      <c r="BH74" s="11">
        <v>0</v>
      </c>
      <c r="BI74" s="11">
        <v>0</v>
      </c>
      <c r="BJ74" s="11">
        <v>0</v>
      </c>
    </row>
    <row r="75" spans="1:62" ht="25.5">
      <c r="A75" s="26" t="s">
        <v>202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</row>
    <row r="76" spans="1:62" ht="12.75">
      <c r="A76" s="9" t="s">
        <v>190</v>
      </c>
      <c r="B76" s="28">
        <f>IF(B40=0,0,B63*100/B40)</f>
        <v>34.60455775953014</v>
      </c>
      <c r="C76" s="28">
        <f aca="true" t="shared" si="40" ref="C76:BJ76">IF(C40=0,0,C63*100/C40)</f>
        <v>0</v>
      </c>
      <c r="D76" s="28">
        <f t="shared" si="40"/>
        <v>0</v>
      </c>
      <c r="E76" s="28">
        <f t="shared" si="40"/>
        <v>0</v>
      </c>
      <c r="F76" s="28">
        <f t="shared" si="40"/>
        <v>12.144237275258035</v>
      </c>
      <c r="G76" s="28">
        <f t="shared" si="40"/>
        <v>0</v>
      </c>
      <c r="H76" s="28">
        <f t="shared" si="40"/>
        <v>1.9361285730431197</v>
      </c>
      <c r="I76" s="28">
        <f t="shared" si="40"/>
        <v>92.17086313142482</v>
      </c>
      <c r="J76" s="28">
        <f t="shared" si="40"/>
        <v>0</v>
      </c>
      <c r="K76" s="28">
        <f t="shared" si="40"/>
        <v>18.3492972219164</v>
      </c>
      <c r="L76" s="28">
        <f t="shared" si="40"/>
        <v>0</v>
      </c>
      <c r="M76" s="28">
        <f t="shared" si="40"/>
        <v>0</v>
      </c>
      <c r="N76" s="28">
        <f t="shared" si="40"/>
        <v>36.34854596225989</v>
      </c>
      <c r="O76" s="28">
        <f t="shared" si="40"/>
        <v>0</v>
      </c>
      <c r="P76" s="28">
        <f t="shared" si="40"/>
        <v>1.1605236282610714</v>
      </c>
      <c r="Q76" s="28">
        <f t="shared" si="40"/>
        <v>97.08248879061483</v>
      </c>
      <c r="R76" s="28">
        <f t="shared" si="40"/>
        <v>11.885306789481504</v>
      </c>
      <c r="S76" s="28">
        <f t="shared" si="40"/>
        <v>13.288815800401986</v>
      </c>
      <c r="T76" s="28">
        <f t="shared" si="40"/>
        <v>43.02275654787462</v>
      </c>
      <c r="U76" s="28">
        <f t="shared" si="40"/>
        <v>0</v>
      </c>
      <c r="V76" s="28">
        <f t="shared" si="40"/>
        <v>0</v>
      </c>
      <c r="W76" s="28">
        <f t="shared" si="40"/>
        <v>89.61325101074999</v>
      </c>
      <c r="X76" s="28">
        <f t="shared" si="40"/>
        <v>28.679933426257364</v>
      </c>
      <c r="Y76" s="28">
        <f t="shared" si="40"/>
        <v>4.649369107043816</v>
      </c>
      <c r="Z76" s="28">
        <f t="shared" si="40"/>
        <v>0</v>
      </c>
      <c r="AA76" s="28">
        <f t="shared" si="40"/>
        <v>25.167642413294114</v>
      </c>
      <c r="AB76" s="28">
        <f t="shared" si="40"/>
        <v>98.66407766990291</v>
      </c>
      <c r="AC76" s="28">
        <f t="shared" si="40"/>
        <v>37.32845381516428</v>
      </c>
      <c r="AD76" s="28">
        <f t="shared" si="40"/>
        <v>40.16748233434127</v>
      </c>
      <c r="AE76" s="28">
        <f t="shared" si="40"/>
        <v>0</v>
      </c>
      <c r="AF76" s="28">
        <f t="shared" si="40"/>
        <v>87.63782895012538</v>
      </c>
      <c r="AG76" s="28">
        <f t="shared" si="40"/>
        <v>47.55668018768358</v>
      </c>
      <c r="AH76" s="28">
        <f t="shared" si="40"/>
        <v>26.89412767166087</v>
      </c>
      <c r="AI76" s="28">
        <f t="shared" si="40"/>
        <v>40.07777316672046</v>
      </c>
      <c r="AJ76" s="28">
        <f t="shared" si="40"/>
        <v>1.1488730599711738</v>
      </c>
      <c r="AK76" s="28">
        <f t="shared" si="40"/>
        <v>32.110975293551135</v>
      </c>
      <c r="AL76" s="28">
        <f t="shared" si="40"/>
        <v>99.07009730107711</v>
      </c>
      <c r="AM76" s="28">
        <f t="shared" si="40"/>
        <v>0</v>
      </c>
      <c r="AN76" s="28">
        <f t="shared" si="40"/>
        <v>25.66863006521342</v>
      </c>
      <c r="AO76" s="28">
        <f t="shared" si="40"/>
        <v>0</v>
      </c>
      <c r="AP76" s="28">
        <f t="shared" si="40"/>
        <v>0</v>
      </c>
      <c r="AQ76" s="28">
        <f t="shared" si="40"/>
        <v>14.818652849740932</v>
      </c>
      <c r="AR76" s="28">
        <f t="shared" si="40"/>
        <v>79.27018356445774</v>
      </c>
      <c r="AS76" s="28">
        <f t="shared" si="40"/>
        <v>0</v>
      </c>
      <c r="AT76" s="28">
        <f t="shared" si="40"/>
        <v>52.3454211944896</v>
      </c>
      <c r="AU76" s="28">
        <f t="shared" si="40"/>
        <v>0</v>
      </c>
      <c r="AV76" s="28">
        <f t="shared" si="40"/>
        <v>8.88979173317082</v>
      </c>
      <c r="AW76" s="28">
        <f t="shared" si="40"/>
        <v>50.90827462356679</v>
      </c>
      <c r="AX76" s="28">
        <f t="shared" si="40"/>
        <v>0</v>
      </c>
      <c r="AY76" s="28">
        <f t="shared" si="40"/>
        <v>98.4393209640421</v>
      </c>
      <c r="AZ76" s="28">
        <f t="shared" si="40"/>
        <v>3.166406858924396</v>
      </c>
      <c r="BA76" s="28">
        <f t="shared" si="40"/>
        <v>30.462847755048344</v>
      </c>
      <c r="BB76" s="28">
        <f t="shared" si="40"/>
        <v>14.533240751207066</v>
      </c>
      <c r="BC76" s="28">
        <f t="shared" si="40"/>
        <v>33.053648614289344</v>
      </c>
      <c r="BD76" s="28">
        <f t="shared" si="40"/>
        <v>94.64296758295639</v>
      </c>
      <c r="BE76" s="28">
        <f t="shared" si="40"/>
        <v>0</v>
      </c>
      <c r="BF76" s="28">
        <f t="shared" si="40"/>
        <v>0</v>
      </c>
      <c r="BG76" s="28">
        <f t="shared" si="40"/>
        <v>12.379171385677035</v>
      </c>
      <c r="BH76" s="28">
        <f t="shared" si="40"/>
        <v>0</v>
      </c>
      <c r="BI76" s="28">
        <f t="shared" si="40"/>
        <v>0</v>
      </c>
      <c r="BJ76" s="28">
        <f t="shared" si="40"/>
        <v>91.06472813660857</v>
      </c>
    </row>
    <row r="77" spans="1:62" ht="12.75">
      <c r="A77" s="17" t="s">
        <v>203</v>
      </c>
      <c r="B77" s="18">
        <f>IF(B40=0,0,B64*100/B40)</f>
        <v>10.524719503847859</v>
      </c>
      <c r="C77" s="18">
        <f aca="true" t="shared" si="41" ref="C77:BJ77">IF(C40=0,0,C64*100/C40)</f>
        <v>0</v>
      </c>
      <c r="D77" s="18">
        <f t="shared" si="41"/>
        <v>0</v>
      </c>
      <c r="E77" s="18">
        <f t="shared" si="41"/>
        <v>0</v>
      </c>
      <c r="F77" s="18">
        <f t="shared" si="41"/>
        <v>11.501506054561927</v>
      </c>
      <c r="G77" s="18">
        <f t="shared" si="41"/>
        <v>0</v>
      </c>
      <c r="H77" s="18">
        <f t="shared" si="41"/>
        <v>0.6474373785710533</v>
      </c>
      <c r="I77" s="18">
        <f t="shared" si="41"/>
        <v>0</v>
      </c>
      <c r="J77" s="18">
        <f t="shared" si="41"/>
        <v>0</v>
      </c>
      <c r="K77" s="18">
        <f t="shared" si="41"/>
        <v>18.3492972219164</v>
      </c>
      <c r="L77" s="18">
        <f t="shared" si="41"/>
        <v>0</v>
      </c>
      <c r="M77" s="18">
        <f t="shared" si="41"/>
        <v>0</v>
      </c>
      <c r="N77" s="18">
        <f t="shared" si="41"/>
        <v>18.757227879163963</v>
      </c>
      <c r="O77" s="18">
        <f t="shared" si="41"/>
        <v>0</v>
      </c>
      <c r="P77" s="18">
        <f t="shared" si="41"/>
        <v>0</v>
      </c>
      <c r="Q77" s="18">
        <f t="shared" si="41"/>
        <v>0</v>
      </c>
      <c r="R77" s="18">
        <f t="shared" si="41"/>
        <v>11.885306789481504</v>
      </c>
      <c r="S77" s="18">
        <f t="shared" si="41"/>
        <v>13.288815800401986</v>
      </c>
      <c r="T77" s="18">
        <f t="shared" si="41"/>
        <v>43.02275654787462</v>
      </c>
      <c r="U77" s="18">
        <f t="shared" si="41"/>
        <v>0</v>
      </c>
      <c r="V77" s="18">
        <f t="shared" si="41"/>
        <v>0</v>
      </c>
      <c r="W77" s="18">
        <f t="shared" si="41"/>
        <v>0</v>
      </c>
      <c r="X77" s="18">
        <f t="shared" si="41"/>
        <v>25.407960492017477</v>
      </c>
      <c r="Y77" s="18">
        <f t="shared" si="41"/>
        <v>4.619037714919578</v>
      </c>
      <c r="Z77" s="18">
        <f t="shared" si="41"/>
        <v>0</v>
      </c>
      <c r="AA77" s="18">
        <f t="shared" si="41"/>
        <v>25.167642413294114</v>
      </c>
      <c r="AB77" s="18">
        <f t="shared" si="41"/>
        <v>0</v>
      </c>
      <c r="AC77" s="18">
        <f t="shared" si="41"/>
        <v>8.389314320616972</v>
      </c>
      <c r="AD77" s="18">
        <f t="shared" si="41"/>
        <v>40.16748233434127</v>
      </c>
      <c r="AE77" s="18">
        <f t="shared" si="41"/>
        <v>0</v>
      </c>
      <c r="AF77" s="18">
        <f t="shared" si="41"/>
        <v>0</v>
      </c>
      <c r="AG77" s="18">
        <f t="shared" si="41"/>
        <v>47.55668018768358</v>
      </c>
      <c r="AH77" s="18">
        <f t="shared" si="41"/>
        <v>23.96506426187602</v>
      </c>
      <c r="AI77" s="18">
        <f t="shared" si="41"/>
        <v>34.09108375217104</v>
      </c>
      <c r="AJ77" s="18">
        <f t="shared" si="41"/>
        <v>0</v>
      </c>
      <c r="AK77" s="18">
        <f t="shared" si="41"/>
        <v>32.110975293551135</v>
      </c>
      <c r="AL77" s="18">
        <f t="shared" si="41"/>
        <v>0</v>
      </c>
      <c r="AM77" s="18">
        <f t="shared" si="41"/>
        <v>0</v>
      </c>
      <c r="AN77" s="18">
        <f t="shared" si="41"/>
        <v>22.648791234011842</v>
      </c>
      <c r="AO77" s="18">
        <f t="shared" si="41"/>
        <v>0</v>
      </c>
      <c r="AP77" s="18">
        <f t="shared" si="41"/>
        <v>0</v>
      </c>
      <c r="AQ77" s="18">
        <f t="shared" si="41"/>
        <v>0</v>
      </c>
      <c r="AR77" s="18">
        <f t="shared" si="41"/>
        <v>0</v>
      </c>
      <c r="AS77" s="18">
        <f t="shared" si="41"/>
        <v>0</v>
      </c>
      <c r="AT77" s="18">
        <f t="shared" si="41"/>
        <v>5.533124411739539</v>
      </c>
      <c r="AU77" s="18">
        <f t="shared" si="41"/>
        <v>0</v>
      </c>
      <c r="AV77" s="18">
        <f t="shared" si="41"/>
        <v>5.7528684882931955</v>
      </c>
      <c r="AW77" s="18">
        <f t="shared" si="41"/>
        <v>50.90827462356679</v>
      </c>
      <c r="AX77" s="18">
        <f t="shared" si="41"/>
        <v>0</v>
      </c>
      <c r="AY77" s="18">
        <f t="shared" si="41"/>
        <v>0</v>
      </c>
      <c r="AZ77" s="18">
        <f t="shared" si="41"/>
        <v>1.8267731878409976</v>
      </c>
      <c r="BA77" s="18">
        <f t="shared" si="41"/>
        <v>29.982570119554882</v>
      </c>
      <c r="BB77" s="18">
        <f t="shared" si="41"/>
        <v>14.533240751207066</v>
      </c>
      <c r="BC77" s="18">
        <f t="shared" si="41"/>
        <v>33.053648614289344</v>
      </c>
      <c r="BD77" s="18">
        <f t="shared" si="41"/>
        <v>0</v>
      </c>
      <c r="BE77" s="18">
        <f t="shared" si="41"/>
        <v>0</v>
      </c>
      <c r="BF77" s="18">
        <f t="shared" si="41"/>
        <v>0</v>
      </c>
      <c r="BG77" s="18">
        <f t="shared" si="41"/>
        <v>12.379171385677035</v>
      </c>
      <c r="BH77" s="18">
        <f t="shared" si="41"/>
        <v>0</v>
      </c>
      <c r="BI77" s="18">
        <f t="shared" si="41"/>
        <v>0</v>
      </c>
      <c r="BJ77" s="18">
        <f t="shared" si="41"/>
        <v>0</v>
      </c>
    </row>
    <row r="78" spans="1:62" ht="12.75">
      <c r="A78" s="17" t="s">
        <v>204</v>
      </c>
      <c r="B78" s="18">
        <f>IF(B40=0,0,B65*100/B40)</f>
        <v>13.448006476918687</v>
      </c>
      <c r="C78" s="18">
        <f aca="true" t="shared" si="42" ref="C78:BJ78">IF(C40=0,0,C65*100/C40)</f>
        <v>0</v>
      </c>
      <c r="D78" s="18">
        <f t="shared" si="42"/>
        <v>0</v>
      </c>
      <c r="E78" s="18">
        <f t="shared" si="42"/>
        <v>0</v>
      </c>
      <c r="F78" s="18">
        <f t="shared" si="42"/>
        <v>0</v>
      </c>
      <c r="G78" s="18">
        <f t="shared" si="42"/>
        <v>0</v>
      </c>
      <c r="H78" s="18">
        <f t="shared" si="42"/>
        <v>0</v>
      </c>
      <c r="I78" s="18">
        <f t="shared" si="42"/>
        <v>77.85874865108771</v>
      </c>
      <c r="J78" s="18">
        <f t="shared" si="42"/>
        <v>0</v>
      </c>
      <c r="K78" s="18">
        <f t="shared" si="42"/>
        <v>0</v>
      </c>
      <c r="L78" s="18">
        <f t="shared" si="42"/>
        <v>0</v>
      </c>
      <c r="M78" s="18">
        <f t="shared" si="42"/>
        <v>0</v>
      </c>
      <c r="N78" s="18">
        <f t="shared" si="42"/>
        <v>11.724395678785998</v>
      </c>
      <c r="O78" s="18">
        <f t="shared" si="42"/>
        <v>0</v>
      </c>
      <c r="P78" s="18">
        <f t="shared" si="42"/>
        <v>0</v>
      </c>
      <c r="Q78" s="18">
        <f t="shared" si="42"/>
        <v>97.08248879061483</v>
      </c>
      <c r="R78" s="18">
        <f t="shared" si="42"/>
        <v>0</v>
      </c>
      <c r="S78" s="18">
        <f t="shared" si="42"/>
        <v>0</v>
      </c>
      <c r="T78" s="18">
        <f t="shared" si="42"/>
        <v>0</v>
      </c>
      <c r="U78" s="18">
        <f t="shared" si="42"/>
        <v>0</v>
      </c>
      <c r="V78" s="18">
        <f t="shared" si="42"/>
        <v>0</v>
      </c>
      <c r="W78" s="18">
        <f t="shared" si="42"/>
        <v>89.61325101074999</v>
      </c>
      <c r="X78" s="18">
        <f t="shared" si="42"/>
        <v>0</v>
      </c>
      <c r="Y78" s="18">
        <f t="shared" si="42"/>
        <v>0</v>
      </c>
      <c r="Z78" s="18">
        <f t="shared" si="42"/>
        <v>0</v>
      </c>
      <c r="AA78" s="18">
        <f t="shared" si="42"/>
        <v>0</v>
      </c>
      <c r="AB78" s="18">
        <f t="shared" si="42"/>
        <v>73.92174168873198</v>
      </c>
      <c r="AC78" s="18">
        <f t="shared" si="42"/>
        <v>26.042828598143828</v>
      </c>
      <c r="AD78" s="18">
        <f t="shared" si="42"/>
        <v>0</v>
      </c>
      <c r="AE78" s="18">
        <f t="shared" si="42"/>
        <v>0</v>
      </c>
      <c r="AF78" s="18">
        <f t="shared" si="42"/>
        <v>87.63782895012538</v>
      </c>
      <c r="AG78" s="18">
        <f t="shared" si="42"/>
        <v>0</v>
      </c>
      <c r="AH78" s="18">
        <f t="shared" si="42"/>
        <v>0</v>
      </c>
      <c r="AI78" s="18">
        <f t="shared" si="42"/>
        <v>3.1124636879236407</v>
      </c>
      <c r="AJ78" s="18">
        <f t="shared" si="42"/>
        <v>0</v>
      </c>
      <c r="AK78" s="18">
        <f t="shared" si="42"/>
        <v>0</v>
      </c>
      <c r="AL78" s="18">
        <f t="shared" si="42"/>
        <v>99.07009730107711</v>
      </c>
      <c r="AM78" s="18">
        <f t="shared" si="42"/>
        <v>0</v>
      </c>
      <c r="AN78" s="18">
        <f t="shared" si="42"/>
        <v>0</v>
      </c>
      <c r="AO78" s="18">
        <f t="shared" si="42"/>
        <v>0</v>
      </c>
      <c r="AP78" s="18">
        <f t="shared" si="42"/>
        <v>0</v>
      </c>
      <c r="AQ78" s="18">
        <f t="shared" si="42"/>
        <v>0</v>
      </c>
      <c r="AR78" s="18">
        <f t="shared" si="42"/>
        <v>68.56879999048273</v>
      </c>
      <c r="AS78" s="18">
        <f t="shared" si="42"/>
        <v>0</v>
      </c>
      <c r="AT78" s="18">
        <f t="shared" si="42"/>
        <v>28.63297627705998</v>
      </c>
      <c r="AU78" s="18">
        <f t="shared" si="42"/>
        <v>0</v>
      </c>
      <c r="AV78" s="18">
        <f t="shared" si="42"/>
        <v>0</v>
      </c>
      <c r="AW78" s="18">
        <f t="shared" si="42"/>
        <v>0</v>
      </c>
      <c r="AX78" s="18">
        <f t="shared" si="42"/>
        <v>0</v>
      </c>
      <c r="AY78" s="18">
        <f t="shared" si="42"/>
        <v>97.48274741019961</v>
      </c>
      <c r="AZ78" s="18">
        <f t="shared" si="42"/>
        <v>0</v>
      </c>
      <c r="BA78" s="18">
        <f t="shared" si="42"/>
        <v>0</v>
      </c>
      <c r="BB78" s="18">
        <f t="shared" si="42"/>
        <v>0</v>
      </c>
      <c r="BC78" s="18">
        <f t="shared" si="42"/>
        <v>0</v>
      </c>
      <c r="BD78" s="18">
        <f t="shared" si="42"/>
        <v>76.48085870103809</v>
      </c>
      <c r="BE78" s="18">
        <f t="shared" si="42"/>
        <v>0</v>
      </c>
      <c r="BF78" s="18">
        <f t="shared" si="42"/>
        <v>0</v>
      </c>
      <c r="BG78" s="18">
        <f t="shared" si="42"/>
        <v>0</v>
      </c>
      <c r="BH78" s="18">
        <f t="shared" si="42"/>
        <v>0</v>
      </c>
      <c r="BI78" s="18">
        <f t="shared" si="42"/>
        <v>0</v>
      </c>
      <c r="BJ78" s="18">
        <f t="shared" si="42"/>
        <v>1.141366843863869</v>
      </c>
    </row>
    <row r="79" spans="1:62" ht="12.75">
      <c r="A79" s="17" t="s">
        <v>205</v>
      </c>
      <c r="B79" s="18">
        <f>IF(B40=0,0,B66*100/B40)</f>
        <v>9.239421816843702</v>
      </c>
      <c r="C79" s="18">
        <f aca="true" t="shared" si="43" ref="C79:BJ79">IF(C40=0,0,C66*100/C40)</f>
        <v>0</v>
      </c>
      <c r="D79" s="18">
        <f t="shared" si="43"/>
        <v>0</v>
      </c>
      <c r="E79" s="18">
        <f t="shared" si="43"/>
        <v>0</v>
      </c>
      <c r="F79" s="18">
        <f t="shared" si="43"/>
        <v>0</v>
      </c>
      <c r="G79" s="18">
        <f t="shared" si="43"/>
        <v>0</v>
      </c>
      <c r="H79" s="18">
        <f t="shared" si="43"/>
        <v>0.33489195846654013</v>
      </c>
      <c r="I79" s="18">
        <f t="shared" si="43"/>
        <v>14.312114480337117</v>
      </c>
      <c r="J79" s="18">
        <f t="shared" si="43"/>
        <v>0</v>
      </c>
      <c r="K79" s="18">
        <f t="shared" si="43"/>
        <v>0</v>
      </c>
      <c r="L79" s="18">
        <f t="shared" si="43"/>
        <v>0</v>
      </c>
      <c r="M79" s="18">
        <f t="shared" si="43"/>
        <v>0</v>
      </c>
      <c r="N79" s="18">
        <f t="shared" si="43"/>
        <v>5.2040729980537614</v>
      </c>
      <c r="O79" s="18">
        <f t="shared" si="43"/>
        <v>0</v>
      </c>
      <c r="P79" s="18">
        <f t="shared" si="43"/>
        <v>0</v>
      </c>
      <c r="Q79" s="18">
        <f t="shared" si="43"/>
        <v>0</v>
      </c>
      <c r="R79" s="18">
        <f t="shared" si="43"/>
        <v>0</v>
      </c>
      <c r="S79" s="18">
        <f t="shared" si="43"/>
        <v>0</v>
      </c>
      <c r="T79" s="18">
        <f t="shared" si="43"/>
        <v>0</v>
      </c>
      <c r="U79" s="18">
        <f t="shared" si="43"/>
        <v>0</v>
      </c>
      <c r="V79" s="18">
        <f t="shared" si="43"/>
        <v>0</v>
      </c>
      <c r="W79" s="18">
        <f t="shared" si="43"/>
        <v>0</v>
      </c>
      <c r="X79" s="18">
        <f t="shared" si="43"/>
        <v>0</v>
      </c>
      <c r="Y79" s="18">
        <f t="shared" si="43"/>
        <v>0</v>
      </c>
      <c r="Z79" s="18">
        <f t="shared" si="43"/>
        <v>0</v>
      </c>
      <c r="AA79" s="18">
        <f t="shared" si="43"/>
        <v>0</v>
      </c>
      <c r="AB79" s="18">
        <f t="shared" si="43"/>
        <v>24.742335981170932</v>
      </c>
      <c r="AC79" s="18">
        <f t="shared" si="43"/>
        <v>2.8963108964034783</v>
      </c>
      <c r="AD79" s="18">
        <f t="shared" si="43"/>
        <v>0</v>
      </c>
      <c r="AE79" s="18">
        <f t="shared" si="43"/>
        <v>0</v>
      </c>
      <c r="AF79" s="18">
        <f t="shared" si="43"/>
        <v>0</v>
      </c>
      <c r="AG79" s="18">
        <f t="shared" si="43"/>
        <v>0</v>
      </c>
      <c r="AH79" s="18">
        <f t="shared" si="43"/>
        <v>0</v>
      </c>
      <c r="AI79" s="18">
        <f t="shared" si="43"/>
        <v>2.3823796129785895</v>
      </c>
      <c r="AJ79" s="18">
        <f t="shared" si="43"/>
        <v>0</v>
      </c>
      <c r="AK79" s="18">
        <f t="shared" si="43"/>
        <v>0</v>
      </c>
      <c r="AL79" s="18">
        <f t="shared" si="43"/>
        <v>0</v>
      </c>
      <c r="AM79" s="18">
        <f t="shared" si="43"/>
        <v>0</v>
      </c>
      <c r="AN79" s="18">
        <f t="shared" si="43"/>
        <v>0</v>
      </c>
      <c r="AO79" s="18">
        <f t="shared" si="43"/>
        <v>0</v>
      </c>
      <c r="AP79" s="18">
        <f t="shared" si="43"/>
        <v>0</v>
      </c>
      <c r="AQ79" s="18">
        <f t="shared" si="43"/>
        <v>0</v>
      </c>
      <c r="AR79" s="18">
        <f t="shared" si="43"/>
        <v>10.70138357397501</v>
      </c>
      <c r="AS79" s="18">
        <f t="shared" si="43"/>
        <v>0</v>
      </c>
      <c r="AT79" s="18">
        <f t="shared" si="43"/>
        <v>17.78304686831522</v>
      </c>
      <c r="AU79" s="18">
        <f t="shared" si="43"/>
        <v>0</v>
      </c>
      <c r="AV79" s="18">
        <f t="shared" si="43"/>
        <v>3.1369232448776256</v>
      </c>
      <c r="AW79" s="18">
        <f t="shared" si="43"/>
        <v>0</v>
      </c>
      <c r="AX79" s="18">
        <f t="shared" si="43"/>
        <v>0</v>
      </c>
      <c r="AY79" s="18">
        <f t="shared" si="43"/>
        <v>0.8882468714251662</v>
      </c>
      <c r="AZ79" s="18">
        <f t="shared" si="43"/>
        <v>0</v>
      </c>
      <c r="BA79" s="18">
        <f t="shared" si="43"/>
        <v>0</v>
      </c>
      <c r="BB79" s="18">
        <f t="shared" si="43"/>
        <v>0</v>
      </c>
      <c r="BC79" s="18">
        <f t="shared" si="43"/>
        <v>0</v>
      </c>
      <c r="BD79" s="18">
        <f t="shared" si="43"/>
        <v>18.1621088819183</v>
      </c>
      <c r="BE79" s="18">
        <f t="shared" si="43"/>
        <v>0</v>
      </c>
      <c r="BF79" s="18">
        <f t="shared" si="43"/>
        <v>0</v>
      </c>
      <c r="BG79" s="18">
        <f t="shared" si="43"/>
        <v>0</v>
      </c>
      <c r="BH79" s="18">
        <f t="shared" si="43"/>
        <v>0</v>
      </c>
      <c r="BI79" s="18">
        <f t="shared" si="43"/>
        <v>0</v>
      </c>
      <c r="BJ79" s="18">
        <f t="shared" si="43"/>
        <v>89.9233612927447</v>
      </c>
    </row>
    <row r="80" spans="1:62" ht="12.75">
      <c r="A80" s="17" t="s">
        <v>206</v>
      </c>
      <c r="B80" s="18">
        <f>IF(B40=0,0,B67*100/B40)</f>
        <v>1.3924099619198929</v>
      </c>
      <c r="C80" s="18">
        <f aca="true" t="shared" si="44" ref="C80:BJ80">IF(C40=0,0,C67*100/C40)</f>
        <v>0</v>
      </c>
      <c r="D80" s="18">
        <f t="shared" si="44"/>
        <v>0</v>
      </c>
      <c r="E80" s="18">
        <f t="shared" si="44"/>
        <v>0</v>
      </c>
      <c r="F80" s="18">
        <f t="shared" si="44"/>
        <v>0.6427312206961077</v>
      </c>
      <c r="G80" s="18">
        <f t="shared" si="44"/>
        <v>0</v>
      </c>
      <c r="H80" s="18">
        <f t="shared" si="44"/>
        <v>0.9537992360055263</v>
      </c>
      <c r="I80" s="18">
        <f t="shared" si="44"/>
        <v>0</v>
      </c>
      <c r="J80" s="18">
        <f t="shared" si="44"/>
        <v>0</v>
      </c>
      <c r="K80" s="18">
        <f t="shared" si="44"/>
        <v>0</v>
      </c>
      <c r="L80" s="18">
        <f t="shared" si="44"/>
        <v>0</v>
      </c>
      <c r="M80" s="18">
        <f t="shared" si="44"/>
        <v>0</v>
      </c>
      <c r="N80" s="18">
        <f t="shared" si="44"/>
        <v>0.6628494062561702</v>
      </c>
      <c r="O80" s="18">
        <f t="shared" si="44"/>
        <v>0</v>
      </c>
      <c r="P80" s="18">
        <f t="shared" si="44"/>
        <v>1.1605236282610714</v>
      </c>
      <c r="Q80" s="18">
        <f t="shared" si="44"/>
        <v>0</v>
      </c>
      <c r="R80" s="18">
        <f t="shared" si="44"/>
        <v>0</v>
      </c>
      <c r="S80" s="18">
        <f t="shared" si="44"/>
        <v>0</v>
      </c>
      <c r="T80" s="18">
        <f t="shared" si="44"/>
        <v>0</v>
      </c>
      <c r="U80" s="18">
        <f t="shared" si="44"/>
        <v>0</v>
      </c>
      <c r="V80" s="18">
        <f t="shared" si="44"/>
        <v>0</v>
      </c>
      <c r="W80" s="18">
        <f t="shared" si="44"/>
        <v>0</v>
      </c>
      <c r="X80" s="18">
        <f t="shared" si="44"/>
        <v>3.271972934239888</v>
      </c>
      <c r="Y80" s="18">
        <f t="shared" si="44"/>
        <v>0.030331392124237383</v>
      </c>
      <c r="Z80" s="18">
        <f t="shared" si="44"/>
        <v>0</v>
      </c>
      <c r="AA80" s="18">
        <f t="shared" si="44"/>
        <v>0</v>
      </c>
      <c r="AB80" s="18">
        <f t="shared" si="44"/>
        <v>0</v>
      </c>
      <c r="AC80" s="18">
        <f t="shared" si="44"/>
        <v>0</v>
      </c>
      <c r="AD80" s="18">
        <f t="shared" si="44"/>
        <v>0</v>
      </c>
      <c r="AE80" s="18">
        <f t="shared" si="44"/>
        <v>0</v>
      </c>
      <c r="AF80" s="18">
        <f t="shared" si="44"/>
        <v>0</v>
      </c>
      <c r="AG80" s="18">
        <f t="shared" si="44"/>
        <v>0</v>
      </c>
      <c r="AH80" s="18">
        <f t="shared" si="44"/>
        <v>2.929063409784847</v>
      </c>
      <c r="AI80" s="18">
        <f t="shared" si="44"/>
        <v>0.49184611364719266</v>
      </c>
      <c r="AJ80" s="18">
        <f t="shared" si="44"/>
        <v>1.1488730599711738</v>
      </c>
      <c r="AK80" s="18">
        <f t="shared" si="44"/>
        <v>0</v>
      </c>
      <c r="AL80" s="18">
        <f t="shared" si="44"/>
        <v>0</v>
      </c>
      <c r="AM80" s="18">
        <f t="shared" si="44"/>
        <v>0</v>
      </c>
      <c r="AN80" s="18">
        <f t="shared" si="44"/>
        <v>3.0198388312015787</v>
      </c>
      <c r="AO80" s="18">
        <f t="shared" si="44"/>
        <v>0</v>
      </c>
      <c r="AP80" s="18">
        <f t="shared" si="44"/>
        <v>0</v>
      </c>
      <c r="AQ80" s="18">
        <f t="shared" si="44"/>
        <v>14.818652849740932</v>
      </c>
      <c r="AR80" s="18">
        <f t="shared" si="44"/>
        <v>0</v>
      </c>
      <c r="AS80" s="18">
        <f t="shared" si="44"/>
        <v>0</v>
      </c>
      <c r="AT80" s="18">
        <f t="shared" si="44"/>
        <v>0.39627363737486093</v>
      </c>
      <c r="AU80" s="18">
        <f t="shared" si="44"/>
        <v>0</v>
      </c>
      <c r="AV80" s="18">
        <f t="shared" si="44"/>
        <v>0</v>
      </c>
      <c r="AW80" s="18">
        <f t="shared" si="44"/>
        <v>0</v>
      </c>
      <c r="AX80" s="18">
        <f t="shared" si="44"/>
        <v>0</v>
      </c>
      <c r="AY80" s="18">
        <f t="shared" si="44"/>
        <v>0.06832668241732048</v>
      </c>
      <c r="AZ80" s="18">
        <f t="shared" si="44"/>
        <v>1.3396336710833983</v>
      </c>
      <c r="BA80" s="18">
        <f t="shared" si="44"/>
        <v>0.48027763549346236</v>
      </c>
      <c r="BB80" s="18">
        <f t="shared" si="44"/>
        <v>0</v>
      </c>
      <c r="BC80" s="18">
        <f t="shared" si="44"/>
        <v>0</v>
      </c>
      <c r="BD80" s="18">
        <f t="shared" si="44"/>
        <v>0</v>
      </c>
      <c r="BE80" s="18">
        <f t="shared" si="44"/>
        <v>0</v>
      </c>
      <c r="BF80" s="18">
        <f t="shared" si="44"/>
        <v>0</v>
      </c>
      <c r="BG80" s="18">
        <f t="shared" si="44"/>
        <v>0</v>
      </c>
      <c r="BH80" s="18">
        <f t="shared" si="44"/>
        <v>0</v>
      </c>
      <c r="BI80" s="18">
        <f t="shared" si="44"/>
        <v>0</v>
      </c>
      <c r="BJ80" s="18">
        <f t="shared" si="44"/>
        <v>0</v>
      </c>
    </row>
    <row r="81" spans="1:62" ht="12.75">
      <c r="A81" s="8" t="s">
        <v>195</v>
      </c>
      <c r="B81" s="29">
        <f>IF(B40=0,0,B68*100/B40)</f>
        <v>34.82819204912185</v>
      </c>
      <c r="C81" s="29">
        <f aca="true" t="shared" si="45" ref="C81:BJ81">IF(C40=0,0,C68*100/C40)</f>
        <v>96.9134912383222</v>
      </c>
      <c r="D81" s="29">
        <f t="shared" si="45"/>
        <v>95.58516385830822</v>
      </c>
      <c r="E81" s="29">
        <f t="shared" si="45"/>
        <v>0</v>
      </c>
      <c r="F81" s="29">
        <f t="shared" si="45"/>
        <v>74.280785455439</v>
      </c>
      <c r="G81" s="29">
        <f t="shared" si="45"/>
        <v>69.1029900332226</v>
      </c>
      <c r="H81" s="29">
        <f t="shared" si="45"/>
        <v>2.3404172472174887</v>
      </c>
      <c r="I81" s="29">
        <f t="shared" si="45"/>
        <v>0.171434512570839</v>
      </c>
      <c r="J81" s="29">
        <f t="shared" si="45"/>
        <v>44.70617406397223</v>
      </c>
      <c r="K81" s="29">
        <f t="shared" si="45"/>
        <v>68.80619472274212</v>
      </c>
      <c r="L81" s="29">
        <f t="shared" si="45"/>
        <v>74.08858089786081</v>
      </c>
      <c r="M81" s="29">
        <f t="shared" si="45"/>
        <v>99.19793905535045</v>
      </c>
      <c r="N81" s="29">
        <f t="shared" si="45"/>
        <v>46.2797224494401</v>
      </c>
      <c r="O81" s="29">
        <f t="shared" si="45"/>
        <v>87.30635718356562</v>
      </c>
      <c r="P81" s="29">
        <f t="shared" si="45"/>
        <v>87.68529693931235</v>
      </c>
      <c r="Q81" s="29">
        <f t="shared" si="45"/>
        <v>0</v>
      </c>
      <c r="R81" s="29">
        <f t="shared" si="45"/>
        <v>65.71088991234586</v>
      </c>
      <c r="S81" s="29">
        <f t="shared" si="45"/>
        <v>64.8394544941114</v>
      </c>
      <c r="T81" s="29">
        <f t="shared" si="45"/>
        <v>51.4813224559897</v>
      </c>
      <c r="U81" s="29">
        <f t="shared" si="45"/>
        <v>95.272399246693</v>
      </c>
      <c r="V81" s="29">
        <f t="shared" si="45"/>
        <v>40.30821393773752</v>
      </c>
      <c r="W81" s="29">
        <f t="shared" si="45"/>
        <v>0.7242924750054847</v>
      </c>
      <c r="X81" s="29">
        <f t="shared" si="45"/>
        <v>26.81959868161304</v>
      </c>
      <c r="Y81" s="29">
        <f t="shared" si="45"/>
        <v>39.147427897947864</v>
      </c>
      <c r="Z81" s="29">
        <f t="shared" si="45"/>
        <v>65.5457552370452</v>
      </c>
      <c r="AA81" s="29">
        <f t="shared" si="45"/>
        <v>44.69171766085633</v>
      </c>
      <c r="AB81" s="29">
        <f t="shared" si="45"/>
        <v>0.0037658134745513386</v>
      </c>
      <c r="AC81" s="29">
        <f t="shared" si="45"/>
        <v>30.635742239216356</v>
      </c>
      <c r="AD81" s="29">
        <f t="shared" si="45"/>
        <v>14.861968463706269</v>
      </c>
      <c r="AE81" s="29">
        <f t="shared" si="45"/>
        <v>0</v>
      </c>
      <c r="AF81" s="29">
        <f t="shared" si="45"/>
        <v>0.25526407344934415</v>
      </c>
      <c r="AG81" s="29">
        <f t="shared" si="45"/>
        <v>33.674961535038086</v>
      </c>
      <c r="AH81" s="29">
        <f t="shared" si="45"/>
        <v>51.035823333096644</v>
      </c>
      <c r="AI81" s="29">
        <f t="shared" si="45"/>
        <v>55.218948371528256</v>
      </c>
      <c r="AJ81" s="29">
        <f t="shared" si="45"/>
        <v>96.92937563971341</v>
      </c>
      <c r="AK81" s="29">
        <f t="shared" si="45"/>
        <v>21.58758380560803</v>
      </c>
      <c r="AL81" s="29">
        <f t="shared" si="45"/>
        <v>0.43326592316830426</v>
      </c>
      <c r="AM81" s="29">
        <f t="shared" si="45"/>
        <v>99.0583179458562</v>
      </c>
      <c r="AN81" s="29">
        <f t="shared" si="45"/>
        <v>0</v>
      </c>
      <c r="AO81" s="29">
        <f t="shared" si="45"/>
        <v>97.44005461216827</v>
      </c>
      <c r="AP81" s="29">
        <f t="shared" si="45"/>
        <v>21.88183807439825</v>
      </c>
      <c r="AQ81" s="29">
        <f t="shared" si="45"/>
        <v>56.373056994818654</v>
      </c>
      <c r="AR81" s="29">
        <f t="shared" si="45"/>
        <v>20.729816435542265</v>
      </c>
      <c r="AS81" s="29">
        <f t="shared" si="45"/>
        <v>0</v>
      </c>
      <c r="AT81" s="29">
        <f t="shared" si="45"/>
        <v>9.577838445851516</v>
      </c>
      <c r="AU81" s="29">
        <f t="shared" si="45"/>
        <v>100</v>
      </c>
      <c r="AV81" s="29">
        <f t="shared" si="45"/>
        <v>53.94144041435025</v>
      </c>
      <c r="AW81" s="29">
        <f t="shared" si="45"/>
        <v>14.173228346456693</v>
      </c>
      <c r="AX81" s="29">
        <f t="shared" si="45"/>
        <v>94.9840552750465</v>
      </c>
      <c r="AY81" s="29">
        <f t="shared" si="45"/>
        <v>0.03318724574555566</v>
      </c>
      <c r="AZ81" s="29">
        <f t="shared" si="45"/>
        <v>86.08485970381918</v>
      </c>
      <c r="BA81" s="29">
        <f t="shared" si="45"/>
        <v>49.39523121113931</v>
      </c>
      <c r="BB81" s="29">
        <f t="shared" si="45"/>
        <v>51.9757133399002</v>
      </c>
      <c r="BC81" s="29">
        <f t="shared" si="45"/>
        <v>58.07017543859649</v>
      </c>
      <c r="BD81" s="29">
        <f t="shared" si="45"/>
        <v>0.4372669030517526</v>
      </c>
      <c r="BE81" s="29">
        <f t="shared" si="45"/>
        <v>98.19641741777708</v>
      </c>
      <c r="BF81" s="29">
        <f t="shared" si="45"/>
        <v>3.1492553222414945</v>
      </c>
      <c r="BG81" s="29">
        <f t="shared" si="45"/>
        <v>57.33136671319831</v>
      </c>
      <c r="BH81" s="29">
        <f t="shared" si="45"/>
        <v>72.82795585885273</v>
      </c>
      <c r="BI81" s="29">
        <f t="shared" si="45"/>
        <v>87.27404551901945</v>
      </c>
      <c r="BJ81" s="29">
        <f t="shared" si="45"/>
        <v>8.087399350806844</v>
      </c>
    </row>
    <row r="82" spans="1:62" ht="12.75">
      <c r="A82" s="17" t="s">
        <v>207</v>
      </c>
      <c r="B82" s="18">
        <f>IF(B40=0,0,B69*100/B40)</f>
        <v>3.814731651059519</v>
      </c>
      <c r="C82" s="18">
        <f aca="true" t="shared" si="46" ref="C82:BJ82">IF(C40=0,0,C69*100/C40)</f>
        <v>46.31913402698197</v>
      </c>
      <c r="D82" s="18">
        <f t="shared" si="46"/>
        <v>0.5048831260291848</v>
      </c>
      <c r="E82" s="18">
        <f t="shared" si="46"/>
        <v>0</v>
      </c>
      <c r="F82" s="18">
        <f t="shared" si="46"/>
        <v>0.6765591796801134</v>
      </c>
      <c r="G82" s="18">
        <f t="shared" si="46"/>
        <v>42.74640088593577</v>
      </c>
      <c r="H82" s="18">
        <f t="shared" si="46"/>
        <v>0.4972870077960644</v>
      </c>
      <c r="I82" s="18">
        <f t="shared" si="46"/>
        <v>0.171434512570839</v>
      </c>
      <c r="J82" s="18">
        <f t="shared" si="46"/>
        <v>0</v>
      </c>
      <c r="K82" s="18">
        <f t="shared" si="46"/>
        <v>0</v>
      </c>
      <c r="L82" s="18">
        <f t="shared" si="46"/>
        <v>0</v>
      </c>
      <c r="M82" s="18">
        <f t="shared" si="46"/>
        <v>29.813301780110987</v>
      </c>
      <c r="N82" s="18">
        <f t="shared" si="46"/>
        <v>1.2058217922319692</v>
      </c>
      <c r="O82" s="18">
        <f t="shared" si="46"/>
        <v>0</v>
      </c>
      <c r="P82" s="18">
        <f t="shared" si="46"/>
        <v>0.5028935722464642</v>
      </c>
      <c r="Q82" s="18">
        <f t="shared" si="46"/>
        <v>0</v>
      </c>
      <c r="R82" s="18">
        <f t="shared" si="46"/>
        <v>4.456990046055564</v>
      </c>
      <c r="S82" s="18">
        <f t="shared" si="46"/>
        <v>0</v>
      </c>
      <c r="T82" s="18">
        <f t="shared" si="46"/>
        <v>0</v>
      </c>
      <c r="U82" s="18">
        <f t="shared" si="46"/>
        <v>95.272399246693</v>
      </c>
      <c r="V82" s="18">
        <f t="shared" si="46"/>
        <v>10.097481466577616</v>
      </c>
      <c r="W82" s="18">
        <f t="shared" si="46"/>
        <v>0</v>
      </c>
      <c r="X82" s="18">
        <f t="shared" si="46"/>
        <v>0.6980208926378427</v>
      </c>
      <c r="Y82" s="18">
        <f t="shared" si="46"/>
        <v>0</v>
      </c>
      <c r="Z82" s="18">
        <f t="shared" si="46"/>
        <v>0</v>
      </c>
      <c r="AA82" s="18">
        <f t="shared" si="46"/>
        <v>9.57335124041199</v>
      </c>
      <c r="AB82" s="18">
        <f t="shared" si="46"/>
        <v>0.0037658134745513386</v>
      </c>
      <c r="AC82" s="18">
        <f t="shared" si="46"/>
        <v>10.30413911041159</v>
      </c>
      <c r="AD82" s="18">
        <f t="shared" si="46"/>
        <v>0</v>
      </c>
      <c r="AE82" s="18">
        <f t="shared" si="46"/>
        <v>0</v>
      </c>
      <c r="AF82" s="18">
        <f t="shared" si="46"/>
        <v>0.25526407344934415</v>
      </c>
      <c r="AG82" s="18">
        <f t="shared" si="46"/>
        <v>0</v>
      </c>
      <c r="AH82" s="18">
        <f t="shared" si="46"/>
        <v>47.48544344244834</v>
      </c>
      <c r="AI82" s="18">
        <f t="shared" si="46"/>
        <v>0.06148076420589908</v>
      </c>
      <c r="AJ82" s="18">
        <f t="shared" si="46"/>
        <v>96.92937563971341</v>
      </c>
      <c r="AK82" s="18">
        <f t="shared" si="46"/>
        <v>0</v>
      </c>
      <c r="AL82" s="18">
        <f t="shared" si="46"/>
        <v>0.43326592316830426</v>
      </c>
      <c r="AM82" s="18">
        <f t="shared" si="46"/>
        <v>99.0583179458562</v>
      </c>
      <c r="AN82" s="18">
        <f t="shared" si="46"/>
        <v>0</v>
      </c>
      <c r="AO82" s="18">
        <f t="shared" si="46"/>
        <v>0</v>
      </c>
      <c r="AP82" s="18">
        <f t="shared" si="46"/>
        <v>0</v>
      </c>
      <c r="AQ82" s="18">
        <f t="shared" si="46"/>
        <v>0</v>
      </c>
      <c r="AR82" s="18">
        <f t="shared" si="46"/>
        <v>20.729816435542265</v>
      </c>
      <c r="AS82" s="18">
        <f t="shared" si="46"/>
        <v>0</v>
      </c>
      <c r="AT82" s="18">
        <f t="shared" si="46"/>
        <v>0</v>
      </c>
      <c r="AU82" s="18">
        <f t="shared" si="46"/>
        <v>0</v>
      </c>
      <c r="AV82" s="18">
        <f t="shared" si="46"/>
        <v>0</v>
      </c>
      <c r="AW82" s="18">
        <f t="shared" si="46"/>
        <v>0</v>
      </c>
      <c r="AX82" s="18">
        <f t="shared" si="46"/>
        <v>94.9840552750465</v>
      </c>
      <c r="AY82" s="18">
        <f t="shared" si="46"/>
        <v>0.03318724574555566</v>
      </c>
      <c r="AZ82" s="18">
        <f t="shared" si="46"/>
        <v>30.961369836321122</v>
      </c>
      <c r="BA82" s="18">
        <f t="shared" si="46"/>
        <v>5.540748040317369</v>
      </c>
      <c r="BB82" s="18">
        <f t="shared" si="46"/>
        <v>1.259547531771279</v>
      </c>
      <c r="BC82" s="18">
        <f t="shared" si="46"/>
        <v>0</v>
      </c>
      <c r="BD82" s="18">
        <f t="shared" si="46"/>
        <v>0</v>
      </c>
      <c r="BE82" s="18">
        <f t="shared" si="46"/>
        <v>98.19641741777708</v>
      </c>
      <c r="BF82" s="18">
        <f t="shared" si="46"/>
        <v>3.1492553222414945</v>
      </c>
      <c r="BG82" s="18">
        <f t="shared" si="46"/>
        <v>13.609186925487924</v>
      </c>
      <c r="BH82" s="18">
        <f t="shared" si="46"/>
        <v>0</v>
      </c>
      <c r="BI82" s="18">
        <f t="shared" si="46"/>
        <v>0.9458479681809865</v>
      </c>
      <c r="BJ82" s="18">
        <f t="shared" si="46"/>
        <v>8.087399350806844</v>
      </c>
    </row>
    <row r="83" spans="1:62" ht="12.75">
      <c r="A83" s="17" t="s">
        <v>208</v>
      </c>
      <c r="B83" s="18">
        <f>IF(B40=0,0,B70*100/B40)</f>
        <v>31.013460398062332</v>
      </c>
      <c r="C83" s="18">
        <f aca="true" t="shared" si="47" ref="C83:BJ83">IF(C40=0,0,C70*100/C40)</f>
        <v>50.59435721134022</v>
      </c>
      <c r="D83" s="18">
        <f t="shared" si="47"/>
        <v>95.08028073227904</v>
      </c>
      <c r="E83" s="18">
        <f t="shared" si="47"/>
        <v>0</v>
      </c>
      <c r="F83" s="18">
        <f t="shared" si="47"/>
        <v>73.60422627575889</v>
      </c>
      <c r="G83" s="18">
        <f t="shared" si="47"/>
        <v>26.356589147286822</v>
      </c>
      <c r="H83" s="18">
        <f t="shared" si="47"/>
        <v>1.8431302394214242</v>
      </c>
      <c r="I83" s="18">
        <f t="shared" si="47"/>
        <v>0</v>
      </c>
      <c r="J83" s="18">
        <f t="shared" si="47"/>
        <v>44.70617406397223</v>
      </c>
      <c r="K83" s="18">
        <f t="shared" si="47"/>
        <v>68.80619472274212</v>
      </c>
      <c r="L83" s="18">
        <f t="shared" si="47"/>
        <v>74.08858089786081</v>
      </c>
      <c r="M83" s="18">
        <f t="shared" si="47"/>
        <v>69.38463727523946</v>
      </c>
      <c r="N83" s="18">
        <f t="shared" si="47"/>
        <v>45.073900657208135</v>
      </c>
      <c r="O83" s="18">
        <f t="shared" si="47"/>
        <v>87.30635718356562</v>
      </c>
      <c r="P83" s="18">
        <f t="shared" si="47"/>
        <v>87.18240336706589</v>
      </c>
      <c r="Q83" s="18">
        <f t="shared" si="47"/>
        <v>0</v>
      </c>
      <c r="R83" s="18">
        <f t="shared" si="47"/>
        <v>61.2538998662903</v>
      </c>
      <c r="S83" s="18">
        <f t="shared" si="47"/>
        <v>64.8394544941114</v>
      </c>
      <c r="T83" s="18">
        <f t="shared" si="47"/>
        <v>51.4813224559897</v>
      </c>
      <c r="U83" s="18">
        <f t="shared" si="47"/>
        <v>0</v>
      </c>
      <c r="V83" s="18">
        <f t="shared" si="47"/>
        <v>30.210732471159904</v>
      </c>
      <c r="W83" s="18">
        <f t="shared" si="47"/>
        <v>0.7242924750054847</v>
      </c>
      <c r="X83" s="18">
        <f t="shared" si="47"/>
        <v>26.121577788975195</v>
      </c>
      <c r="Y83" s="18">
        <f t="shared" si="47"/>
        <v>39.147427897947864</v>
      </c>
      <c r="Z83" s="18">
        <f t="shared" si="47"/>
        <v>65.5457552370452</v>
      </c>
      <c r="AA83" s="18">
        <f t="shared" si="47"/>
        <v>35.11836642044433</v>
      </c>
      <c r="AB83" s="18">
        <f t="shared" si="47"/>
        <v>0</v>
      </c>
      <c r="AC83" s="18">
        <f t="shared" si="47"/>
        <v>20.331603128804762</v>
      </c>
      <c r="AD83" s="18">
        <f t="shared" si="47"/>
        <v>14.861968463706269</v>
      </c>
      <c r="AE83" s="18">
        <f t="shared" si="47"/>
        <v>0</v>
      </c>
      <c r="AF83" s="18">
        <f t="shared" si="47"/>
        <v>0</v>
      </c>
      <c r="AG83" s="18">
        <f t="shared" si="47"/>
        <v>33.674961535038086</v>
      </c>
      <c r="AH83" s="18">
        <f t="shared" si="47"/>
        <v>3.5503798906482995</v>
      </c>
      <c r="AI83" s="18">
        <f t="shared" si="47"/>
        <v>55.15746760732236</v>
      </c>
      <c r="AJ83" s="18">
        <f t="shared" si="47"/>
        <v>0</v>
      </c>
      <c r="AK83" s="18">
        <f t="shared" si="47"/>
        <v>21.58758380560803</v>
      </c>
      <c r="AL83" s="18">
        <f t="shared" si="47"/>
        <v>0</v>
      </c>
      <c r="AM83" s="18">
        <f t="shared" si="47"/>
        <v>0</v>
      </c>
      <c r="AN83" s="18">
        <f t="shared" si="47"/>
        <v>0</v>
      </c>
      <c r="AO83" s="18">
        <f t="shared" si="47"/>
        <v>97.44005461216827</v>
      </c>
      <c r="AP83" s="18">
        <f t="shared" si="47"/>
        <v>21.88183807439825</v>
      </c>
      <c r="AQ83" s="18">
        <f t="shared" si="47"/>
        <v>56.373056994818654</v>
      </c>
      <c r="AR83" s="18">
        <f t="shared" si="47"/>
        <v>0</v>
      </c>
      <c r="AS83" s="18">
        <f t="shared" si="47"/>
        <v>0</v>
      </c>
      <c r="AT83" s="18">
        <f t="shared" si="47"/>
        <v>9.577838445851516</v>
      </c>
      <c r="AU83" s="18">
        <f t="shared" si="47"/>
        <v>100</v>
      </c>
      <c r="AV83" s="18">
        <f t="shared" si="47"/>
        <v>53.94144041435025</v>
      </c>
      <c r="AW83" s="18">
        <f t="shared" si="47"/>
        <v>14.173228346456693</v>
      </c>
      <c r="AX83" s="18">
        <f t="shared" si="47"/>
        <v>0</v>
      </c>
      <c r="AY83" s="18">
        <f t="shared" si="47"/>
        <v>0</v>
      </c>
      <c r="AZ83" s="18">
        <f t="shared" si="47"/>
        <v>55.12348986749805</v>
      </c>
      <c r="BA83" s="18">
        <f t="shared" si="47"/>
        <v>43.85448317082194</v>
      </c>
      <c r="BB83" s="18">
        <f t="shared" si="47"/>
        <v>50.71616580812893</v>
      </c>
      <c r="BC83" s="18">
        <f t="shared" si="47"/>
        <v>58.07017543859649</v>
      </c>
      <c r="BD83" s="18">
        <f t="shared" si="47"/>
        <v>0.4372669030517526</v>
      </c>
      <c r="BE83" s="18">
        <f t="shared" si="47"/>
        <v>0</v>
      </c>
      <c r="BF83" s="18">
        <f t="shared" si="47"/>
        <v>0</v>
      </c>
      <c r="BG83" s="18">
        <f t="shared" si="47"/>
        <v>43.72217978771038</v>
      </c>
      <c r="BH83" s="18">
        <f t="shared" si="47"/>
        <v>72.82795585885273</v>
      </c>
      <c r="BI83" s="18">
        <f t="shared" si="47"/>
        <v>86.32819755083847</v>
      </c>
      <c r="BJ83" s="18">
        <f t="shared" si="47"/>
        <v>0</v>
      </c>
    </row>
    <row r="84" spans="1:62" ht="12.75">
      <c r="A84" s="17" t="s">
        <v>209</v>
      </c>
      <c r="B84" s="18">
        <f>IF(B40=0,0,B71*100/B40)</f>
        <v>0</v>
      </c>
      <c r="C84" s="18">
        <f aca="true" t="shared" si="48" ref="C84:BJ84">IF(C40=0,0,C71*100/C40)</f>
        <v>0</v>
      </c>
      <c r="D84" s="18">
        <f t="shared" si="48"/>
        <v>0</v>
      </c>
      <c r="E84" s="18">
        <f t="shared" si="48"/>
        <v>0</v>
      </c>
      <c r="F84" s="18">
        <f t="shared" si="48"/>
        <v>0</v>
      </c>
      <c r="G84" s="18">
        <f t="shared" si="48"/>
        <v>0</v>
      </c>
      <c r="H84" s="18">
        <f t="shared" si="48"/>
        <v>0</v>
      </c>
      <c r="I84" s="18">
        <f t="shared" si="48"/>
        <v>0</v>
      </c>
      <c r="J84" s="18">
        <f t="shared" si="48"/>
        <v>0</v>
      </c>
      <c r="K84" s="18">
        <f t="shared" si="48"/>
        <v>0</v>
      </c>
      <c r="L84" s="18">
        <f t="shared" si="48"/>
        <v>0</v>
      </c>
      <c r="M84" s="18">
        <f t="shared" si="48"/>
        <v>0</v>
      </c>
      <c r="N84" s="18">
        <f t="shared" si="48"/>
        <v>0</v>
      </c>
      <c r="O84" s="18">
        <f t="shared" si="48"/>
        <v>0</v>
      </c>
      <c r="P84" s="18">
        <f t="shared" si="48"/>
        <v>0</v>
      </c>
      <c r="Q84" s="18">
        <f t="shared" si="48"/>
        <v>0</v>
      </c>
      <c r="R84" s="18">
        <f t="shared" si="48"/>
        <v>0</v>
      </c>
      <c r="S84" s="18">
        <f t="shared" si="48"/>
        <v>0</v>
      </c>
      <c r="T84" s="18">
        <f t="shared" si="48"/>
        <v>0</v>
      </c>
      <c r="U84" s="18">
        <f t="shared" si="48"/>
        <v>0</v>
      </c>
      <c r="V84" s="18">
        <f t="shared" si="48"/>
        <v>0</v>
      </c>
      <c r="W84" s="18">
        <f t="shared" si="48"/>
        <v>0</v>
      </c>
      <c r="X84" s="18">
        <f t="shared" si="48"/>
        <v>0</v>
      </c>
      <c r="Y84" s="18">
        <f t="shared" si="48"/>
        <v>0</v>
      </c>
      <c r="Z84" s="18">
        <f t="shared" si="48"/>
        <v>0</v>
      </c>
      <c r="AA84" s="18">
        <f t="shared" si="48"/>
        <v>0</v>
      </c>
      <c r="AB84" s="18">
        <f t="shared" si="48"/>
        <v>0</v>
      </c>
      <c r="AC84" s="18">
        <f t="shared" si="48"/>
        <v>0</v>
      </c>
      <c r="AD84" s="18">
        <f t="shared" si="48"/>
        <v>0</v>
      </c>
      <c r="AE84" s="18">
        <f t="shared" si="48"/>
        <v>0</v>
      </c>
      <c r="AF84" s="18">
        <f t="shared" si="48"/>
        <v>0</v>
      </c>
      <c r="AG84" s="18">
        <f t="shared" si="48"/>
        <v>0</v>
      </c>
      <c r="AH84" s="18">
        <f t="shared" si="48"/>
        <v>0</v>
      </c>
      <c r="AI84" s="18">
        <f t="shared" si="48"/>
        <v>0</v>
      </c>
      <c r="AJ84" s="18">
        <f t="shared" si="48"/>
        <v>0</v>
      </c>
      <c r="AK84" s="18">
        <f t="shared" si="48"/>
        <v>0</v>
      </c>
      <c r="AL84" s="18">
        <f t="shared" si="48"/>
        <v>0</v>
      </c>
      <c r="AM84" s="18">
        <f t="shared" si="48"/>
        <v>0</v>
      </c>
      <c r="AN84" s="18">
        <f t="shared" si="48"/>
        <v>0</v>
      </c>
      <c r="AO84" s="18">
        <f t="shared" si="48"/>
        <v>0</v>
      </c>
      <c r="AP84" s="18">
        <f t="shared" si="48"/>
        <v>0</v>
      </c>
      <c r="AQ84" s="18">
        <f t="shared" si="48"/>
        <v>0</v>
      </c>
      <c r="AR84" s="18">
        <f t="shared" si="48"/>
        <v>0</v>
      </c>
      <c r="AS84" s="18">
        <f t="shared" si="48"/>
        <v>0</v>
      </c>
      <c r="AT84" s="18">
        <f t="shared" si="48"/>
        <v>0</v>
      </c>
      <c r="AU84" s="18">
        <f t="shared" si="48"/>
        <v>0</v>
      </c>
      <c r="AV84" s="18">
        <f t="shared" si="48"/>
        <v>0</v>
      </c>
      <c r="AW84" s="18">
        <f t="shared" si="48"/>
        <v>0</v>
      </c>
      <c r="AX84" s="18">
        <f t="shared" si="48"/>
        <v>0</v>
      </c>
      <c r="AY84" s="18">
        <f t="shared" si="48"/>
        <v>0</v>
      </c>
      <c r="AZ84" s="18">
        <f t="shared" si="48"/>
        <v>0</v>
      </c>
      <c r="BA84" s="18">
        <f t="shared" si="48"/>
        <v>0</v>
      </c>
      <c r="BB84" s="18">
        <f t="shared" si="48"/>
        <v>0</v>
      </c>
      <c r="BC84" s="18">
        <f t="shared" si="48"/>
        <v>0</v>
      </c>
      <c r="BD84" s="18">
        <f t="shared" si="48"/>
        <v>0</v>
      </c>
      <c r="BE84" s="18">
        <f t="shared" si="48"/>
        <v>0</v>
      </c>
      <c r="BF84" s="18">
        <f t="shared" si="48"/>
        <v>0</v>
      </c>
      <c r="BG84" s="18">
        <f t="shared" si="48"/>
        <v>0</v>
      </c>
      <c r="BH84" s="18">
        <f t="shared" si="48"/>
        <v>0</v>
      </c>
      <c r="BI84" s="18">
        <f t="shared" si="48"/>
        <v>0</v>
      </c>
      <c r="BJ84" s="18">
        <f t="shared" si="48"/>
        <v>0</v>
      </c>
    </row>
    <row r="85" spans="1:62" ht="12.75">
      <c r="A85" s="8" t="s">
        <v>199</v>
      </c>
      <c r="B85" s="29">
        <f>IF(B40=0,0,B72*100/B40)</f>
        <v>3.990176166202493</v>
      </c>
      <c r="C85" s="29">
        <f aca="true" t="shared" si="49" ref="C85:BJ85">IF(C40=0,0,C72*100/C40)</f>
        <v>3.08650876167781</v>
      </c>
      <c r="D85" s="29">
        <f t="shared" si="49"/>
        <v>0.6569521974930179</v>
      </c>
      <c r="E85" s="29">
        <f t="shared" si="49"/>
        <v>10.877364929905315</v>
      </c>
      <c r="F85" s="29">
        <f t="shared" si="49"/>
        <v>3.2676895023656907</v>
      </c>
      <c r="G85" s="29">
        <f t="shared" si="49"/>
        <v>2.3255813953488373</v>
      </c>
      <c r="H85" s="29">
        <f t="shared" si="49"/>
        <v>93.36243342415212</v>
      </c>
      <c r="I85" s="29">
        <f t="shared" si="49"/>
        <v>6.901373624074165</v>
      </c>
      <c r="J85" s="29">
        <f t="shared" si="49"/>
        <v>17.046863377138607</v>
      </c>
      <c r="K85" s="29">
        <f t="shared" si="49"/>
        <v>0</v>
      </c>
      <c r="L85" s="29">
        <f t="shared" si="49"/>
        <v>0</v>
      </c>
      <c r="M85" s="29">
        <f t="shared" si="49"/>
        <v>0.5991118167316952</v>
      </c>
      <c r="N85" s="29">
        <f t="shared" si="49"/>
        <v>5.3393929991820155</v>
      </c>
      <c r="O85" s="29">
        <f t="shared" si="49"/>
        <v>12.693642816434382</v>
      </c>
      <c r="P85" s="29">
        <f t="shared" si="49"/>
        <v>1.7137065577321822</v>
      </c>
      <c r="Q85" s="29">
        <f t="shared" si="49"/>
        <v>0.15355322154658804</v>
      </c>
      <c r="R85" s="29">
        <f t="shared" si="49"/>
        <v>0</v>
      </c>
      <c r="S85" s="29">
        <f t="shared" si="49"/>
        <v>2.649457650205146</v>
      </c>
      <c r="T85" s="29">
        <f t="shared" si="49"/>
        <v>4.55130957492486</v>
      </c>
      <c r="U85" s="29">
        <f t="shared" si="49"/>
        <v>0.925214287647543</v>
      </c>
      <c r="V85" s="29">
        <f t="shared" si="49"/>
        <v>6.7373098888118115</v>
      </c>
      <c r="W85" s="29">
        <f t="shared" si="49"/>
        <v>0.7584542576864011</v>
      </c>
      <c r="X85" s="29">
        <f t="shared" si="49"/>
        <v>5.272893449292054</v>
      </c>
      <c r="Y85" s="29">
        <f t="shared" si="49"/>
        <v>1.3042498613422073</v>
      </c>
      <c r="Z85" s="29">
        <f t="shared" si="49"/>
        <v>0</v>
      </c>
      <c r="AA85" s="29">
        <f t="shared" si="49"/>
        <v>19.946846241877974</v>
      </c>
      <c r="AB85" s="29">
        <f t="shared" si="49"/>
        <v>1.3180347160929686</v>
      </c>
      <c r="AC85" s="29">
        <f t="shared" si="49"/>
        <v>21.466159266288546</v>
      </c>
      <c r="AD85" s="29">
        <f t="shared" si="49"/>
        <v>44.97054920195246</v>
      </c>
      <c r="AE85" s="29">
        <f t="shared" si="49"/>
        <v>93.29876037528446</v>
      </c>
      <c r="AF85" s="29">
        <f t="shared" si="49"/>
        <v>12.106906976425272</v>
      </c>
      <c r="AG85" s="29">
        <f t="shared" si="49"/>
        <v>1.9836476228017752</v>
      </c>
      <c r="AH85" s="29">
        <f t="shared" si="49"/>
        <v>20.52563374281048</v>
      </c>
      <c r="AI85" s="29">
        <f t="shared" si="49"/>
        <v>2.1057161740520436</v>
      </c>
      <c r="AJ85" s="29">
        <f t="shared" si="49"/>
        <v>0.5263927474777014</v>
      </c>
      <c r="AK85" s="29">
        <f t="shared" si="49"/>
        <v>0.9260288180168167</v>
      </c>
      <c r="AL85" s="29">
        <f t="shared" si="49"/>
        <v>0.4966367757545899</v>
      </c>
      <c r="AM85" s="29">
        <f t="shared" si="49"/>
        <v>0.9416820541437989</v>
      </c>
      <c r="AN85" s="29">
        <f t="shared" si="49"/>
        <v>4.547424303964897</v>
      </c>
      <c r="AO85" s="29">
        <f t="shared" si="49"/>
        <v>2.559945387831726</v>
      </c>
      <c r="AP85" s="29">
        <f t="shared" si="49"/>
        <v>9.159980549477266</v>
      </c>
      <c r="AQ85" s="29">
        <f t="shared" si="49"/>
        <v>1.8652849740932642</v>
      </c>
      <c r="AR85" s="29">
        <f t="shared" si="49"/>
        <v>0</v>
      </c>
      <c r="AS85" s="29">
        <f t="shared" si="49"/>
        <v>20.353478666392654</v>
      </c>
      <c r="AT85" s="29">
        <f t="shared" si="49"/>
        <v>9.939150694503864</v>
      </c>
      <c r="AU85" s="29">
        <f t="shared" si="49"/>
        <v>0</v>
      </c>
      <c r="AV85" s="29">
        <f t="shared" si="49"/>
        <v>20.217124837108006</v>
      </c>
      <c r="AW85" s="29">
        <f t="shared" si="49"/>
        <v>3.0978035640281805</v>
      </c>
      <c r="AX85" s="29">
        <f t="shared" si="49"/>
        <v>5.015944724953495</v>
      </c>
      <c r="AY85" s="29">
        <f t="shared" si="49"/>
        <v>0.7535456975167345</v>
      </c>
      <c r="AZ85" s="29">
        <f t="shared" si="49"/>
        <v>1.583203429462198</v>
      </c>
      <c r="BA85" s="29">
        <f t="shared" si="49"/>
        <v>8.614674050685352</v>
      </c>
      <c r="BB85" s="29">
        <f t="shared" si="49"/>
        <v>1.5502123467954203</v>
      </c>
      <c r="BC85" s="29">
        <f t="shared" si="49"/>
        <v>5.720823798627002</v>
      </c>
      <c r="BD85" s="29">
        <f t="shared" si="49"/>
        <v>4.884428720723157</v>
      </c>
      <c r="BE85" s="29">
        <f t="shared" si="49"/>
        <v>1.0361878680925225</v>
      </c>
      <c r="BF85" s="29">
        <f t="shared" si="49"/>
        <v>8.623145573116018</v>
      </c>
      <c r="BG85" s="29">
        <f t="shared" si="49"/>
        <v>23.5731029578318</v>
      </c>
      <c r="BH85" s="29">
        <f t="shared" si="49"/>
        <v>6.814678462612957</v>
      </c>
      <c r="BI85" s="29">
        <f t="shared" si="49"/>
        <v>3.8693780516494902</v>
      </c>
      <c r="BJ85" s="29">
        <f t="shared" si="49"/>
        <v>0.8478725125845885</v>
      </c>
    </row>
    <row r="86" spans="1:62" ht="12.75">
      <c r="A86" s="8" t="s">
        <v>200</v>
      </c>
      <c r="B86" s="29">
        <f>IF(B40=0,0,B73*100/B40)</f>
        <v>25.05324191581859</v>
      </c>
      <c r="C86" s="29">
        <f aca="true" t="shared" si="50" ref="C86:BJ86">IF(C40=0,0,C73*100/C40)</f>
        <v>0</v>
      </c>
      <c r="D86" s="29">
        <f t="shared" si="50"/>
        <v>3.7578839441987633</v>
      </c>
      <c r="E86" s="29">
        <f t="shared" si="50"/>
        <v>89.12263507009469</v>
      </c>
      <c r="F86" s="29">
        <f t="shared" si="50"/>
        <v>10.30728776693727</v>
      </c>
      <c r="G86" s="29">
        <f t="shared" si="50"/>
        <v>25.47065337763012</v>
      </c>
      <c r="H86" s="29">
        <f t="shared" si="50"/>
        <v>2.1317391496536042</v>
      </c>
      <c r="I86" s="29">
        <f t="shared" si="50"/>
        <v>0.7563287319301721</v>
      </c>
      <c r="J86" s="29">
        <f t="shared" si="50"/>
        <v>38.246962558889166</v>
      </c>
      <c r="K86" s="29">
        <f t="shared" si="50"/>
        <v>12.84450805534148</v>
      </c>
      <c r="L86" s="29">
        <f t="shared" si="50"/>
        <v>25.9114191021392</v>
      </c>
      <c r="M86" s="29">
        <f t="shared" si="50"/>
        <v>0.20294912791786177</v>
      </c>
      <c r="N86" s="29">
        <f t="shared" si="50"/>
        <v>11.824669280455815</v>
      </c>
      <c r="O86" s="29">
        <f t="shared" si="50"/>
        <v>0</v>
      </c>
      <c r="P86" s="29">
        <f t="shared" si="50"/>
        <v>9.440472874694395</v>
      </c>
      <c r="Q86" s="29">
        <f t="shared" si="50"/>
        <v>0</v>
      </c>
      <c r="R86" s="29">
        <f t="shared" si="50"/>
        <v>22.403803298172633</v>
      </c>
      <c r="S86" s="29">
        <f t="shared" si="50"/>
        <v>19.222272055281472</v>
      </c>
      <c r="T86" s="29">
        <f t="shared" si="50"/>
        <v>0.9446114212108201</v>
      </c>
      <c r="U86" s="29">
        <f t="shared" si="50"/>
        <v>3.802386465659463</v>
      </c>
      <c r="V86" s="29">
        <f t="shared" si="50"/>
        <v>52.954476173450665</v>
      </c>
      <c r="W86" s="29">
        <f t="shared" si="50"/>
        <v>8.904002256558122</v>
      </c>
      <c r="X86" s="29">
        <f t="shared" si="50"/>
        <v>39.22757444283754</v>
      </c>
      <c r="Y86" s="29">
        <f t="shared" si="50"/>
        <v>54.89895313366611</v>
      </c>
      <c r="Z86" s="29">
        <f t="shared" si="50"/>
        <v>0</v>
      </c>
      <c r="AA86" s="29">
        <f t="shared" si="50"/>
        <v>10.193793683971588</v>
      </c>
      <c r="AB86" s="29">
        <f t="shared" si="50"/>
        <v>0.01412180052956752</v>
      </c>
      <c r="AC86" s="29">
        <f t="shared" si="50"/>
        <v>10.56964467933082</v>
      </c>
      <c r="AD86" s="29">
        <f t="shared" si="50"/>
        <v>0</v>
      </c>
      <c r="AE86" s="29">
        <f t="shared" si="50"/>
        <v>6.7012396247155355</v>
      </c>
      <c r="AF86" s="29">
        <f t="shared" si="50"/>
        <v>0</v>
      </c>
      <c r="AG86" s="29">
        <f t="shared" si="50"/>
        <v>16.78471065447656</v>
      </c>
      <c r="AH86" s="29">
        <f t="shared" si="50"/>
        <v>1.5444152524320103</v>
      </c>
      <c r="AI86" s="29">
        <f t="shared" si="50"/>
        <v>2.597562287699236</v>
      </c>
      <c r="AJ86" s="29">
        <f t="shared" si="50"/>
        <v>1.3953585528377164</v>
      </c>
      <c r="AK86" s="29">
        <f t="shared" si="50"/>
        <v>45.37541208282402</v>
      </c>
      <c r="AL86" s="29">
        <f t="shared" si="50"/>
        <v>0</v>
      </c>
      <c r="AM86" s="29">
        <f t="shared" si="50"/>
        <v>0</v>
      </c>
      <c r="AN86" s="29">
        <f t="shared" si="50"/>
        <v>36.944708260920116</v>
      </c>
      <c r="AO86" s="29">
        <f t="shared" si="50"/>
        <v>0</v>
      </c>
      <c r="AP86" s="29">
        <f t="shared" si="50"/>
        <v>68.95818137612449</v>
      </c>
      <c r="AQ86" s="29">
        <f t="shared" si="50"/>
        <v>26.94300518134715</v>
      </c>
      <c r="AR86" s="29">
        <f t="shared" si="50"/>
        <v>0</v>
      </c>
      <c r="AS86" s="29">
        <f t="shared" si="50"/>
        <v>0</v>
      </c>
      <c r="AT86" s="29">
        <f t="shared" si="50"/>
        <v>28.07074188557086</v>
      </c>
      <c r="AU86" s="29">
        <f t="shared" si="50"/>
        <v>0</v>
      </c>
      <c r="AV86" s="29">
        <f t="shared" si="50"/>
        <v>16.951643015370923</v>
      </c>
      <c r="AW86" s="29">
        <f t="shared" si="50"/>
        <v>31.820693465948334</v>
      </c>
      <c r="AX86" s="29">
        <f t="shared" si="50"/>
        <v>0</v>
      </c>
      <c r="AY86" s="29">
        <f t="shared" si="50"/>
        <v>0.7739460926956202</v>
      </c>
      <c r="AZ86" s="29">
        <f t="shared" si="50"/>
        <v>9.165530007794231</v>
      </c>
      <c r="BA86" s="29">
        <f t="shared" si="50"/>
        <v>11.527246983126995</v>
      </c>
      <c r="BB86" s="29">
        <f t="shared" si="50"/>
        <v>0</v>
      </c>
      <c r="BC86" s="29">
        <f t="shared" si="50"/>
        <v>1.2484108822781592</v>
      </c>
      <c r="BD86" s="29">
        <f t="shared" si="50"/>
        <v>0.035336793268698964</v>
      </c>
      <c r="BE86" s="29">
        <f t="shared" si="50"/>
        <v>0.7673947141303952</v>
      </c>
      <c r="BF86" s="29">
        <f t="shared" si="50"/>
        <v>88.18883903913797</v>
      </c>
      <c r="BG86" s="29">
        <f t="shared" si="50"/>
        <v>6.716358943292859</v>
      </c>
      <c r="BH86" s="29">
        <f t="shared" si="50"/>
        <v>20.35736567853431</v>
      </c>
      <c r="BI86" s="29">
        <f t="shared" si="50"/>
        <v>8.856576429331055</v>
      </c>
      <c r="BJ86" s="29">
        <f t="shared" si="50"/>
        <v>0</v>
      </c>
    </row>
    <row r="87" spans="1:62" ht="12.75">
      <c r="A87" s="8" t="s">
        <v>201</v>
      </c>
      <c r="B87" s="29">
        <f>IF(B40=0,0,B74*100/B40)</f>
        <v>1.523832109326926</v>
      </c>
      <c r="C87" s="29">
        <f aca="true" t="shared" si="51" ref="C87:BJ87">IF(C40=0,0,C74*100/C40)</f>
        <v>0</v>
      </c>
      <c r="D87" s="29">
        <f t="shared" si="51"/>
        <v>0</v>
      </c>
      <c r="E87" s="29">
        <f t="shared" si="51"/>
        <v>0</v>
      </c>
      <c r="F87" s="29">
        <f t="shared" si="51"/>
        <v>0</v>
      </c>
      <c r="G87" s="29">
        <f t="shared" si="51"/>
        <v>3.10077519379845</v>
      </c>
      <c r="H87" s="29">
        <f t="shared" si="51"/>
        <v>0.22928160593367328</v>
      </c>
      <c r="I87" s="29">
        <f t="shared" si="51"/>
        <v>0</v>
      </c>
      <c r="J87" s="29">
        <f t="shared" si="51"/>
        <v>0</v>
      </c>
      <c r="K87" s="29">
        <f t="shared" si="51"/>
        <v>0</v>
      </c>
      <c r="L87" s="29">
        <f t="shared" si="51"/>
        <v>0</v>
      </c>
      <c r="M87" s="29">
        <f t="shared" si="51"/>
        <v>0</v>
      </c>
      <c r="N87" s="29">
        <f t="shared" si="51"/>
        <v>0.20766930866217245</v>
      </c>
      <c r="O87" s="29">
        <f t="shared" si="51"/>
        <v>0</v>
      </c>
      <c r="P87" s="29">
        <f t="shared" si="51"/>
        <v>0</v>
      </c>
      <c r="Q87" s="29">
        <f t="shared" si="51"/>
        <v>2.7639579878385847</v>
      </c>
      <c r="R87" s="29">
        <f t="shared" si="51"/>
        <v>0</v>
      </c>
      <c r="S87" s="29">
        <f t="shared" si="51"/>
        <v>0</v>
      </c>
      <c r="T87" s="29">
        <f t="shared" si="51"/>
        <v>0</v>
      </c>
      <c r="U87" s="29">
        <f t="shared" si="51"/>
        <v>0</v>
      </c>
      <c r="V87" s="29">
        <f t="shared" si="51"/>
        <v>0</v>
      </c>
      <c r="W87" s="29">
        <f t="shared" si="51"/>
        <v>0</v>
      </c>
      <c r="X87" s="29">
        <f t="shared" si="51"/>
        <v>0</v>
      </c>
      <c r="Y87" s="29">
        <f t="shared" si="51"/>
        <v>0</v>
      </c>
      <c r="Z87" s="29">
        <f t="shared" si="51"/>
        <v>34.454244762954794</v>
      </c>
      <c r="AA87" s="29">
        <f t="shared" si="51"/>
        <v>0</v>
      </c>
      <c r="AB87" s="29">
        <f t="shared" si="51"/>
        <v>0</v>
      </c>
      <c r="AC87" s="29">
        <f t="shared" si="51"/>
        <v>0</v>
      </c>
      <c r="AD87" s="29">
        <f t="shared" si="51"/>
        <v>0</v>
      </c>
      <c r="AE87" s="29">
        <f t="shared" si="51"/>
        <v>0</v>
      </c>
      <c r="AF87" s="29">
        <f t="shared" si="51"/>
        <v>0</v>
      </c>
      <c r="AG87" s="29">
        <f t="shared" si="51"/>
        <v>0</v>
      </c>
      <c r="AH87" s="29">
        <f t="shared" si="51"/>
        <v>0</v>
      </c>
      <c r="AI87" s="29">
        <f t="shared" si="51"/>
        <v>0</v>
      </c>
      <c r="AJ87" s="29">
        <f t="shared" si="51"/>
        <v>0</v>
      </c>
      <c r="AK87" s="29">
        <f t="shared" si="51"/>
        <v>0</v>
      </c>
      <c r="AL87" s="29">
        <f t="shared" si="51"/>
        <v>0</v>
      </c>
      <c r="AM87" s="29">
        <f t="shared" si="51"/>
        <v>0</v>
      </c>
      <c r="AN87" s="29">
        <f t="shared" si="51"/>
        <v>32.83923736990157</v>
      </c>
      <c r="AO87" s="29">
        <f t="shared" si="51"/>
        <v>0</v>
      </c>
      <c r="AP87" s="29">
        <f t="shared" si="51"/>
        <v>0</v>
      </c>
      <c r="AQ87" s="29">
        <f t="shared" si="51"/>
        <v>0</v>
      </c>
      <c r="AR87" s="29">
        <f t="shared" si="51"/>
        <v>0</v>
      </c>
      <c r="AS87" s="29">
        <f t="shared" si="51"/>
        <v>79.64652133360735</v>
      </c>
      <c r="AT87" s="29">
        <f t="shared" si="51"/>
        <v>0.06684777958415333</v>
      </c>
      <c r="AU87" s="29">
        <f t="shared" si="51"/>
        <v>0</v>
      </c>
      <c r="AV87" s="29">
        <f t="shared" si="51"/>
        <v>0</v>
      </c>
      <c r="AW87" s="29">
        <f t="shared" si="51"/>
        <v>0</v>
      </c>
      <c r="AX87" s="29">
        <f t="shared" si="51"/>
        <v>0</v>
      </c>
      <c r="AY87" s="29">
        <f t="shared" si="51"/>
        <v>0</v>
      </c>
      <c r="AZ87" s="29">
        <f t="shared" si="51"/>
        <v>0</v>
      </c>
      <c r="BA87" s="29">
        <f t="shared" si="51"/>
        <v>0</v>
      </c>
      <c r="BB87" s="29">
        <f t="shared" si="51"/>
        <v>31.940833562097307</v>
      </c>
      <c r="BC87" s="29">
        <f t="shared" si="51"/>
        <v>1.9069412662090008</v>
      </c>
      <c r="BD87" s="29">
        <f t="shared" si="51"/>
        <v>0</v>
      </c>
      <c r="BE87" s="29">
        <f t="shared" si="51"/>
        <v>0</v>
      </c>
      <c r="BF87" s="29">
        <f t="shared" si="51"/>
        <v>0.0387600655045107</v>
      </c>
      <c r="BG87" s="29">
        <f t="shared" si="51"/>
        <v>0</v>
      </c>
      <c r="BH87" s="29">
        <f t="shared" si="51"/>
        <v>0</v>
      </c>
      <c r="BI87" s="29">
        <f t="shared" si="51"/>
        <v>0</v>
      </c>
      <c r="BJ87" s="29">
        <f t="shared" si="51"/>
        <v>0</v>
      </c>
    </row>
    <row r="88" spans="1:62" ht="12.75">
      <c r="A88" s="9" t="s">
        <v>210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</row>
    <row r="89" spans="1:62" ht="12.75">
      <c r="A89" s="17" t="s">
        <v>211</v>
      </c>
      <c r="B89" s="24">
        <v>45276545308</v>
      </c>
      <c r="C89" s="24">
        <v>165747397</v>
      </c>
      <c r="D89" s="24">
        <v>726887519</v>
      </c>
      <c r="E89" s="24">
        <v>267504168</v>
      </c>
      <c r="F89" s="24">
        <v>232349511</v>
      </c>
      <c r="G89" s="24">
        <v>126234000</v>
      </c>
      <c r="H89" s="24">
        <v>570069250</v>
      </c>
      <c r="I89" s="24">
        <v>2579253144</v>
      </c>
      <c r="J89" s="24">
        <v>197500000</v>
      </c>
      <c r="K89" s="24">
        <v>796981873</v>
      </c>
      <c r="L89" s="24">
        <v>52000000</v>
      </c>
      <c r="M89" s="24">
        <v>96670000</v>
      </c>
      <c r="N89" s="24">
        <v>6948898000</v>
      </c>
      <c r="O89" s="24">
        <v>107948000</v>
      </c>
      <c r="P89" s="24">
        <v>124480000</v>
      </c>
      <c r="Q89" s="24">
        <v>1116828000</v>
      </c>
      <c r="R89" s="24">
        <v>978964775</v>
      </c>
      <c r="S89" s="24">
        <v>178059000</v>
      </c>
      <c r="T89" s="24">
        <v>654606757</v>
      </c>
      <c r="U89" s="24">
        <v>263960247</v>
      </c>
      <c r="V89" s="24">
        <v>139884751</v>
      </c>
      <c r="W89" s="24">
        <v>2094782000</v>
      </c>
      <c r="X89" s="24">
        <v>217886000</v>
      </c>
      <c r="Y89" s="24">
        <v>215943000</v>
      </c>
      <c r="Z89" s="24">
        <v>171534000</v>
      </c>
      <c r="AA89" s="24">
        <v>485159000</v>
      </c>
      <c r="AB89" s="24">
        <v>1741522512</v>
      </c>
      <c r="AC89" s="24">
        <v>3223479723</v>
      </c>
      <c r="AD89" s="24">
        <v>94580336</v>
      </c>
      <c r="AE89" s="24">
        <v>244511000</v>
      </c>
      <c r="AF89" s="24">
        <v>370275280</v>
      </c>
      <c r="AG89" s="24">
        <v>193788389</v>
      </c>
      <c r="AH89" s="24">
        <v>267598475</v>
      </c>
      <c r="AI89" s="24">
        <v>2100000000</v>
      </c>
      <c r="AJ89" s="24">
        <v>300957574</v>
      </c>
      <c r="AK89" s="24">
        <v>523600000</v>
      </c>
      <c r="AL89" s="24">
        <v>3150781628</v>
      </c>
      <c r="AM89" s="24">
        <v>395016000</v>
      </c>
      <c r="AN89" s="24">
        <v>200308000</v>
      </c>
      <c r="AO89" s="24">
        <v>123475000</v>
      </c>
      <c r="AP89" s="24">
        <v>96841841</v>
      </c>
      <c r="AQ89" s="24">
        <v>325346587</v>
      </c>
      <c r="AR89" s="24">
        <v>1433453000</v>
      </c>
      <c r="AS89" s="24">
        <v>85762000</v>
      </c>
      <c r="AT89" s="24">
        <v>4587392934</v>
      </c>
      <c r="AU89" s="24">
        <v>91465000</v>
      </c>
      <c r="AV89" s="24">
        <v>571728000</v>
      </c>
      <c r="AW89" s="24">
        <v>216360000</v>
      </c>
      <c r="AX89" s="24">
        <v>318012927</v>
      </c>
      <c r="AY89" s="24">
        <v>2469678000</v>
      </c>
      <c r="AZ89" s="24">
        <v>297352000</v>
      </c>
      <c r="BA89" s="24">
        <v>1553912471</v>
      </c>
      <c r="BB89" s="24">
        <v>287920000</v>
      </c>
      <c r="BC89" s="24">
        <v>152818445</v>
      </c>
      <c r="BD89" s="24">
        <v>1579953296</v>
      </c>
      <c r="BE89" s="24">
        <v>193529000</v>
      </c>
      <c r="BF89" s="24">
        <v>86239957</v>
      </c>
      <c r="BG89" s="24">
        <v>564194947</v>
      </c>
      <c r="BH89" s="24">
        <v>215643940</v>
      </c>
      <c r="BI89" s="24">
        <v>539471521</v>
      </c>
      <c r="BJ89" s="24">
        <v>1627912940</v>
      </c>
    </row>
    <row r="90" spans="1:62" ht="12.75">
      <c r="A90" s="17" t="s">
        <v>212</v>
      </c>
      <c r="B90" s="24">
        <v>2929619272</v>
      </c>
      <c r="C90" s="24">
        <v>20000000</v>
      </c>
      <c r="D90" s="24">
        <v>34674000</v>
      </c>
      <c r="E90" s="24">
        <v>3000000</v>
      </c>
      <c r="F90" s="24">
        <v>0</v>
      </c>
      <c r="G90" s="24">
        <v>0</v>
      </c>
      <c r="H90" s="24">
        <v>0</v>
      </c>
      <c r="I90" s="24">
        <v>0</v>
      </c>
      <c r="J90" s="24">
        <v>5500000</v>
      </c>
      <c r="K90" s="24">
        <v>0</v>
      </c>
      <c r="L90" s="24">
        <v>16595000</v>
      </c>
      <c r="M90" s="24">
        <v>0</v>
      </c>
      <c r="N90" s="24">
        <v>636649670</v>
      </c>
      <c r="O90" s="24">
        <v>2450000</v>
      </c>
      <c r="P90" s="24">
        <v>10400000</v>
      </c>
      <c r="Q90" s="24">
        <v>252896000</v>
      </c>
      <c r="R90" s="24">
        <v>52000000</v>
      </c>
      <c r="S90" s="24">
        <v>11510000</v>
      </c>
      <c r="T90" s="24">
        <v>15000000</v>
      </c>
      <c r="U90" s="24">
        <v>6125000</v>
      </c>
      <c r="V90" s="24">
        <v>0</v>
      </c>
      <c r="W90" s="24">
        <v>52000000</v>
      </c>
      <c r="X90" s="24">
        <v>18928738</v>
      </c>
      <c r="Y90" s="24">
        <v>0</v>
      </c>
      <c r="Z90" s="24">
        <v>0</v>
      </c>
      <c r="AA90" s="24">
        <v>0</v>
      </c>
      <c r="AB90" s="24">
        <v>0</v>
      </c>
      <c r="AC90" s="24">
        <v>0</v>
      </c>
      <c r="AD90" s="24">
        <v>0</v>
      </c>
      <c r="AE90" s="24">
        <v>0</v>
      </c>
      <c r="AF90" s="24">
        <v>0</v>
      </c>
      <c r="AG90" s="24">
        <v>10183531</v>
      </c>
      <c r="AH90" s="24">
        <v>2590000</v>
      </c>
      <c r="AI90" s="24">
        <v>0</v>
      </c>
      <c r="AJ90" s="24">
        <v>0</v>
      </c>
      <c r="AK90" s="24">
        <v>0</v>
      </c>
      <c r="AL90" s="24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22000000</v>
      </c>
      <c r="AR90" s="24">
        <v>0</v>
      </c>
      <c r="AS90" s="24">
        <v>0</v>
      </c>
      <c r="AT90" s="24">
        <v>266279900</v>
      </c>
      <c r="AU90" s="24">
        <v>0</v>
      </c>
      <c r="AV90" s="24">
        <v>43818840</v>
      </c>
      <c r="AW90" s="24">
        <v>0</v>
      </c>
      <c r="AX90" s="24">
        <v>0</v>
      </c>
      <c r="AY90" s="24">
        <v>489510200</v>
      </c>
      <c r="AZ90" s="24">
        <v>23254000</v>
      </c>
      <c r="BA90" s="24">
        <v>96390996</v>
      </c>
      <c r="BB90" s="24">
        <v>0</v>
      </c>
      <c r="BC90" s="24">
        <v>0</v>
      </c>
      <c r="BD90" s="24">
        <v>3000000</v>
      </c>
      <c r="BE90" s="24">
        <v>0</v>
      </c>
      <c r="BF90" s="24">
        <v>9314900</v>
      </c>
      <c r="BG90" s="24">
        <v>23300000</v>
      </c>
      <c r="BH90" s="24">
        <v>6197000</v>
      </c>
      <c r="BI90" s="24">
        <v>2500000</v>
      </c>
      <c r="BJ90" s="24">
        <v>7000000</v>
      </c>
    </row>
    <row r="91" spans="1:62" ht="12.75">
      <c r="A91" s="17" t="s">
        <v>213</v>
      </c>
      <c r="B91" s="24">
        <v>3152219100</v>
      </c>
      <c r="C91" s="24">
        <v>7544439</v>
      </c>
      <c r="D91" s="24">
        <v>10075500</v>
      </c>
      <c r="E91" s="24">
        <v>11770030</v>
      </c>
      <c r="F91" s="24">
        <v>0</v>
      </c>
      <c r="G91" s="24">
        <v>2900000</v>
      </c>
      <c r="H91" s="24">
        <v>0</v>
      </c>
      <c r="I91" s="24">
        <v>58599574</v>
      </c>
      <c r="J91" s="24">
        <v>16075000</v>
      </c>
      <c r="K91" s="24">
        <v>24740923</v>
      </c>
      <c r="L91" s="24">
        <v>0</v>
      </c>
      <c r="M91" s="24">
        <v>1220000</v>
      </c>
      <c r="N91" s="24">
        <v>206214281</v>
      </c>
      <c r="O91" s="24">
        <v>7750000</v>
      </c>
      <c r="P91" s="24">
        <v>3076000</v>
      </c>
      <c r="Q91" s="24">
        <v>85022000</v>
      </c>
      <c r="R91" s="24">
        <v>40997000</v>
      </c>
      <c r="S91" s="24">
        <v>1128000</v>
      </c>
      <c r="T91" s="24">
        <v>14137000</v>
      </c>
      <c r="U91" s="24">
        <v>9983000</v>
      </c>
      <c r="V91" s="24">
        <v>7890000</v>
      </c>
      <c r="W91" s="24">
        <v>59604273</v>
      </c>
      <c r="X91" s="24">
        <v>0</v>
      </c>
      <c r="Y91" s="24">
        <v>12372020</v>
      </c>
      <c r="Z91" s="24">
        <v>0</v>
      </c>
      <c r="AA91" s="24">
        <v>12877385</v>
      </c>
      <c r="AB91" s="24">
        <v>11517626</v>
      </c>
      <c r="AC91" s="24">
        <v>108269870</v>
      </c>
      <c r="AD91" s="24">
        <v>7592546</v>
      </c>
      <c r="AE91" s="24">
        <v>0</v>
      </c>
      <c r="AF91" s="24">
        <v>5650000</v>
      </c>
      <c r="AG91" s="24">
        <v>3906667</v>
      </c>
      <c r="AH91" s="24">
        <v>18348714</v>
      </c>
      <c r="AI91" s="24">
        <v>25620500</v>
      </c>
      <c r="AJ91" s="24">
        <v>7192000</v>
      </c>
      <c r="AK91" s="24">
        <v>0</v>
      </c>
      <c r="AL91" s="24">
        <v>34035000</v>
      </c>
      <c r="AM91" s="24">
        <v>24225828</v>
      </c>
      <c r="AN91" s="24">
        <v>0</v>
      </c>
      <c r="AO91" s="24">
        <v>2500000</v>
      </c>
      <c r="AP91" s="24">
        <v>1937000</v>
      </c>
      <c r="AQ91" s="24">
        <v>12618828</v>
      </c>
      <c r="AR91" s="24">
        <v>29072460</v>
      </c>
      <c r="AS91" s="24">
        <v>5000000</v>
      </c>
      <c r="AT91" s="24">
        <v>405482000</v>
      </c>
      <c r="AU91" s="24">
        <v>3583000</v>
      </c>
      <c r="AV91" s="24">
        <v>19491460</v>
      </c>
      <c r="AW91" s="24">
        <v>6822000</v>
      </c>
      <c r="AX91" s="24">
        <v>10866000</v>
      </c>
      <c r="AY91" s="24">
        <v>47625917</v>
      </c>
      <c r="AZ91" s="24">
        <v>29484340</v>
      </c>
      <c r="BA91" s="24">
        <v>94004496</v>
      </c>
      <c r="BB91" s="24">
        <v>9599000</v>
      </c>
      <c r="BC91" s="24">
        <v>4386000</v>
      </c>
      <c r="BD91" s="24">
        <v>50850480</v>
      </c>
      <c r="BE91" s="24">
        <v>0</v>
      </c>
      <c r="BF91" s="24">
        <v>0</v>
      </c>
      <c r="BG91" s="24">
        <v>11650000</v>
      </c>
      <c r="BH91" s="24">
        <v>4311000</v>
      </c>
      <c r="BI91" s="24">
        <v>13690000</v>
      </c>
      <c r="BJ91" s="24">
        <v>0</v>
      </c>
    </row>
    <row r="92" spans="1:62" ht="12.75">
      <c r="A92" s="17" t="s">
        <v>214</v>
      </c>
      <c r="B92" s="18">
        <f>IF(B176=0,0,B90*100/B176)</f>
        <v>136.55473555521124</v>
      </c>
      <c r="C92" s="18">
        <f aca="true" t="shared" si="52" ref="C92:BJ92">IF(C176=0,0,C90*100/C176)</f>
        <v>166.95207123243853</v>
      </c>
      <c r="D92" s="18">
        <f t="shared" si="52"/>
        <v>119.56551724137931</v>
      </c>
      <c r="E92" s="18">
        <f t="shared" si="52"/>
        <v>19.35483870967742</v>
      </c>
      <c r="F92" s="18">
        <f t="shared" si="52"/>
        <v>0</v>
      </c>
      <c r="G92" s="18">
        <f t="shared" si="52"/>
        <v>0</v>
      </c>
      <c r="H92" s="18">
        <f t="shared" si="52"/>
        <v>0</v>
      </c>
      <c r="I92" s="18">
        <f t="shared" si="52"/>
        <v>0</v>
      </c>
      <c r="J92" s="18">
        <f t="shared" si="52"/>
        <v>55</v>
      </c>
      <c r="K92" s="18">
        <f t="shared" si="52"/>
        <v>0</v>
      </c>
      <c r="L92" s="18">
        <f t="shared" si="52"/>
        <v>160.0726138377204</v>
      </c>
      <c r="M92" s="18">
        <f t="shared" si="52"/>
        <v>0</v>
      </c>
      <c r="N92" s="18">
        <f t="shared" si="52"/>
        <v>131.06648590317812</v>
      </c>
      <c r="O92" s="18">
        <f t="shared" si="52"/>
        <v>52.12765957446808</v>
      </c>
      <c r="P92" s="18">
        <f t="shared" si="52"/>
        <v>131.6616690091472</v>
      </c>
      <c r="Q92" s="18">
        <f t="shared" si="52"/>
        <v>842.9866666666667</v>
      </c>
      <c r="R92" s="18">
        <f t="shared" si="52"/>
        <v>71.7767527658723</v>
      </c>
      <c r="S92" s="18">
        <f t="shared" si="52"/>
        <v>88.53846153846153</v>
      </c>
      <c r="T92" s="18">
        <f t="shared" si="52"/>
        <v>33.75641219927932</v>
      </c>
      <c r="U92" s="18">
        <f t="shared" si="52"/>
        <v>47.24990874017626</v>
      </c>
      <c r="V92" s="18">
        <f t="shared" si="52"/>
        <v>0</v>
      </c>
      <c r="W92" s="18">
        <f t="shared" si="52"/>
        <v>101.10795654286697</v>
      </c>
      <c r="X92" s="18">
        <f t="shared" si="52"/>
        <v>177.4980483758971</v>
      </c>
      <c r="Y92" s="18">
        <f t="shared" si="52"/>
        <v>0</v>
      </c>
      <c r="Z92" s="18">
        <f t="shared" si="52"/>
        <v>0</v>
      </c>
      <c r="AA92" s="18">
        <f t="shared" si="52"/>
        <v>0</v>
      </c>
      <c r="AB92" s="18">
        <f t="shared" si="52"/>
        <v>0</v>
      </c>
      <c r="AC92" s="18">
        <f t="shared" si="52"/>
        <v>0</v>
      </c>
      <c r="AD92" s="18">
        <f t="shared" si="52"/>
        <v>0</v>
      </c>
      <c r="AE92" s="18">
        <f t="shared" si="52"/>
        <v>0</v>
      </c>
      <c r="AF92" s="18">
        <f t="shared" si="52"/>
        <v>0</v>
      </c>
      <c r="AG92" s="18">
        <f t="shared" si="52"/>
        <v>497.41443945737126</v>
      </c>
      <c r="AH92" s="18">
        <f t="shared" si="52"/>
        <v>33.066106423838036</v>
      </c>
      <c r="AI92" s="18">
        <f t="shared" si="52"/>
        <v>0</v>
      </c>
      <c r="AJ92" s="18">
        <f t="shared" si="52"/>
        <v>0</v>
      </c>
      <c r="AK92" s="18">
        <f t="shared" si="52"/>
        <v>0</v>
      </c>
      <c r="AL92" s="18">
        <f t="shared" si="52"/>
        <v>0</v>
      </c>
      <c r="AM92" s="18">
        <f t="shared" si="52"/>
        <v>0</v>
      </c>
      <c r="AN92" s="18">
        <f t="shared" si="52"/>
        <v>0</v>
      </c>
      <c r="AO92" s="18">
        <f t="shared" si="52"/>
        <v>0</v>
      </c>
      <c r="AP92" s="18">
        <f t="shared" si="52"/>
        <v>0</v>
      </c>
      <c r="AQ92" s="18">
        <f t="shared" si="52"/>
        <v>133.1719128329298</v>
      </c>
      <c r="AR92" s="18">
        <f t="shared" si="52"/>
        <v>0</v>
      </c>
      <c r="AS92" s="18">
        <f t="shared" si="52"/>
        <v>0</v>
      </c>
      <c r="AT92" s="18">
        <f t="shared" si="52"/>
        <v>129.88363732853628</v>
      </c>
      <c r="AU92" s="18">
        <f t="shared" si="52"/>
        <v>0</v>
      </c>
      <c r="AV92" s="18">
        <f t="shared" si="52"/>
        <v>153.8347899811651</v>
      </c>
      <c r="AW92" s="18">
        <f t="shared" si="52"/>
        <v>0</v>
      </c>
      <c r="AX92" s="18">
        <f t="shared" si="52"/>
        <v>0</v>
      </c>
      <c r="AY92" s="18">
        <f t="shared" si="52"/>
        <v>924.997738574102</v>
      </c>
      <c r="AZ92" s="18">
        <f t="shared" si="52"/>
        <v>122.38947368421053</v>
      </c>
      <c r="BA92" s="18">
        <f t="shared" si="52"/>
        <v>135.60627109848724</v>
      </c>
      <c r="BB92" s="18">
        <f t="shared" si="52"/>
        <v>0</v>
      </c>
      <c r="BC92" s="18">
        <f t="shared" si="52"/>
        <v>0</v>
      </c>
      <c r="BD92" s="18">
        <f t="shared" si="52"/>
        <v>4.952084292662107</v>
      </c>
      <c r="BE92" s="18">
        <f t="shared" si="52"/>
        <v>0</v>
      </c>
      <c r="BF92" s="18">
        <f t="shared" si="52"/>
        <v>306.59937975086024</v>
      </c>
      <c r="BG92" s="18">
        <f t="shared" si="52"/>
        <v>55.476190476190474</v>
      </c>
      <c r="BH92" s="18">
        <f t="shared" si="52"/>
        <v>34.42777777777778</v>
      </c>
      <c r="BI92" s="18">
        <f t="shared" si="52"/>
        <v>6.763118475010926</v>
      </c>
      <c r="BJ92" s="18">
        <f t="shared" si="52"/>
        <v>23.10254506877496</v>
      </c>
    </row>
    <row r="93" spans="1:62" ht="12.75">
      <c r="A93" s="17" t="s">
        <v>215</v>
      </c>
      <c r="B93" s="18">
        <f>IF(B89=0,0,B91*100/B89)</f>
        <v>6.962145805419983</v>
      </c>
      <c r="C93" s="18">
        <f aca="true" t="shared" si="53" ref="C93:BJ93">IF(C89=0,0,C91*100/C89)</f>
        <v>4.551769220243019</v>
      </c>
      <c r="D93" s="18">
        <f t="shared" si="53"/>
        <v>1.3861154218002194</v>
      </c>
      <c r="E93" s="18">
        <f t="shared" si="53"/>
        <v>4.399942658089723</v>
      </c>
      <c r="F93" s="18">
        <f t="shared" si="53"/>
        <v>0</v>
      </c>
      <c r="G93" s="18">
        <f t="shared" si="53"/>
        <v>2.2973208485827907</v>
      </c>
      <c r="H93" s="18">
        <f t="shared" si="53"/>
        <v>0</v>
      </c>
      <c r="I93" s="18">
        <f t="shared" si="53"/>
        <v>2.2719590024080243</v>
      </c>
      <c r="J93" s="18">
        <f t="shared" si="53"/>
        <v>8.139240506329115</v>
      </c>
      <c r="K93" s="18">
        <f t="shared" si="53"/>
        <v>3.1043269411975696</v>
      </c>
      <c r="L93" s="18">
        <f t="shared" si="53"/>
        <v>0</v>
      </c>
      <c r="M93" s="18">
        <f t="shared" si="53"/>
        <v>1.2620254473983656</v>
      </c>
      <c r="N93" s="18">
        <f t="shared" si="53"/>
        <v>2.9675825001316753</v>
      </c>
      <c r="O93" s="18">
        <f t="shared" si="53"/>
        <v>7.179382665727943</v>
      </c>
      <c r="P93" s="18">
        <f t="shared" si="53"/>
        <v>2.4710796915167097</v>
      </c>
      <c r="Q93" s="18">
        <f t="shared" si="53"/>
        <v>7.6128105670703095</v>
      </c>
      <c r="R93" s="18">
        <f t="shared" si="53"/>
        <v>4.187791128644031</v>
      </c>
      <c r="S93" s="18">
        <f t="shared" si="53"/>
        <v>0.6334978855323236</v>
      </c>
      <c r="T93" s="18">
        <f t="shared" si="53"/>
        <v>2.1596171821978305</v>
      </c>
      <c r="U93" s="18">
        <f t="shared" si="53"/>
        <v>3.782008887118521</v>
      </c>
      <c r="V93" s="18">
        <f t="shared" si="53"/>
        <v>5.640357468270434</v>
      </c>
      <c r="W93" s="18">
        <f t="shared" si="53"/>
        <v>2.845368778230861</v>
      </c>
      <c r="X93" s="18">
        <f t="shared" si="53"/>
        <v>0</v>
      </c>
      <c r="Y93" s="18">
        <f t="shared" si="53"/>
        <v>5.729298935367203</v>
      </c>
      <c r="Z93" s="18">
        <f t="shared" si="53"/>
        <v>0</v>
      </c>
      <c r="AA93" s="18">
        <f t="shared" si="53"/>
        <v>2.6542607681193178</v>
      </c>
      <c r="AB93" s="18">
        <f t="shared" si="53"/>
        <v>0.6613538395649519</v>
      </c>
      <c r="AC93" s="18">
        <f t="shared" si="53"/>
        <v>3.358788616769593</v>
      </c>
      <c r="AD93" s="18">
        <f t="shared" si="53"/>
        <v>8.027615803775534</v>
      </c>
      <c r="AE93" s="18">
        <f t="shared" si="53"/>
        <v>0</v>
      </c>
      <c r="AF93" s="18">
        <f t="shared" si="53"/>
        <v>1.525891763554942</v>
      </c>
      <c r="AG93" s="18">
        <f t="shared" si="53"/>
        <v>2.015944825259887</v>
      </c>
      <c r="AH93" s="18">
        <f t="shared" si="53"/>
        <v>6.856808133902856</v>
      </c>
      <c r="AI93" s="18">
        <f t="shared" si="53"/>
        <v>1.2200238095238096</v>
      </c>
      <c r="AJ93" s="18">
        <f t="shared" si="53"/>
        <v>2.3897056001654238</v>
      </c>
      <c r="AK93" s="18">
        <f t="shared" si="53"/>
        <v>0</v>
      </c>
      <c r="AL93" s="18">
        <f t="shared" si="53"/>
        <v>1.0802081520833344</v>
      </c>
      <c r="AM93" s="18">
        <f t="shared" si="53"/>
        <v>6.132872592502582</v>
      </c>
      <c r="AN93" s="18">
        <f t="shared" si="53"/>
        <v>0</v>
      </c>
      <c r="AO93" s="18">
        <f t="shared" si="53"/>
        <v>2.024701356549909</v>
      </c>
      <c r="AP93" s="18">
        <f t="shared" si="53"/>
        <v>2.000168501546764</v>
      </c>
      <c r="AQ93" s="18">
        <f t="shared" si="53"/>
        <v>3.878580106328271</v>
      </c>
      <c r="AR93" s="18">
        <f t="shared" si="53"/>
        <v>2.028141836530392</v>
      </c>
      <c r="AS93" s="18">
        <f t="shared" si="53"/>
        <v>5.830087917725799</v>
      </c>
      <c r="AT93" s="18">
        <f t="shared" si="53"/>
        <v>8.839050978056026</v>
      </c>
      <c r="AU93" s="18">
        <f t="shared" si="53"/>
        <v>3.917345432679167</v>
      </c>
      <c r="AV93" s="18">
        <f t="shared" si="53"/>
        <v>3.4092190692077353</v>
      </c>
      <c r="AW93" s="18">
        <f t="shared" si="53"/>
        <v>3.153078202995008</v>
      </c>
      <c r="AX93" s="18">
        <f t="shared" si="53"/>
        <v>3.4168422342152147</v>
      </c>
      <c r="AY93" s="18">
        <f t="shared" si="53"/>
        <v>1.9284261753961447</v>
      </c>
      <c r="AZ93" s="18">
        <f t="shared" si="53"/>
        <v>9.915635341279023</v>
      </c>
      <c r="BA93" s="18">
        <f t="shared" si="53"/>
        <v>6.049536106721934</v>
      </c>
      <c r="BB93" s="18">
        <f t="shared" si="53"/>
        <v>3.3339121978327313</v>
      </c>
      <c r="BC93" s="18">
        <f t="shared" si="53"/>
        <v>2.8700723921120908</v>
      </c>
      <c r="BD93" s="18">
        <f t="shared" si="53"/>
        <v>3.2184799467641985</v>
      </c>
      <c r="BE93" s="18">
        <f t="shared" si="53"/>
        <v>0</v>
      </c>
      <c r="BF93" s="18">
        <f t="shared" si="53"/>
        <v>0</v>
      </c>
      <c r="BG93" s="18">
        <f t="shared" si="53"/>
        <v>2.064889106495312</v>
      </c>
      <c r="BH93" s="18">
        <f t="shared" si="53"/>
        <v>1.9991287489924363</v>
      </c>
      <c r="BI93" s="18">
        <f t="shared" si="53"/>
        <v>2.537668712265536</v>
      </c>
      <c r="BJ93" s="18">
        <f t="shared" si="53"/>
        <v>0</v>
      </c>
    </row>
    <row r="94" spans="1:62" ht="12.75">
      <c r="A94" s="17" t="s">
        <v>216</v>
      </c>
      <c r="B94" s="18">
        <f>IF(B89=0,0,(B91+B90)*100/B89)</f>
        <v>13.432646706208365</v>
      </c>
      <c r="C94" s="18">
        <f aca="true" t="shared" si="54" ref="C94:BJ94">IF(C89=0,0,(C91+C90)*100/C89)</f>
        <v>16.61832372547003</v>
      </c>
      <c r="D94" s="18">
        <f t="shared" si="54"/>
        <v>6.156317013334219</v>
      </c>
      <c r="E94" s="18">
        <f t="shared" si="54"/>
        <v>5.5214205111002235</v>
      </c>
      <c r="F94" s="18">
        <f t="shared" si="54"/>
        <v>0</v>
      </c>
      <c r="G94" s="18">
        <f t="shared" si="54"/>
        <v>2.2973208485827907</v>
      </c>
      <c r="H94" s="18">
        <f t="shared" si="54"/>
        <v>0</v>
      </c>
      <c r="I94" s="18">
        <f t="shared" si="54"/>
        <v>2.2719590024080243</v>
      </c>
      <c r="J94" s="18">
        <f t="shared" si="54"/>
        <v>10.924050632911392</v>
      </c>
      <c r="K94" s="18">
        <f t="shared" si="54"/>
        <v>3.1043269411975696</v>
      </c>
      <c r="L94" s="18">
        <f t="shared" si="54"/>
        <v>31.91346153846154</v>
      </c>
      <c r="M94" s="18">
        <f t="shared" si="54"/>
        <v>1.2620254473983656</v>
      </c>
      <c r="N94" s="18">
        <f t="shared" si="54"/>
        <v>12.12946212478583</v>
      </c>
      <c r="O94" s="18">
        <f t="shared" si="54"/>
        <v>9.44899396005484</v>
      </c>
      <c r="P94" s="18">
        <f t="shared" si="54"/>
        <v>10.825835475578407</v>
      </c>
      <c r="Q94" s="18">
        <f t="shared" si="54"/>
        <v>30.25694198211363</v>
      </c>
      <c r="R94" s="18">
        <f t="shared" si="54"/>
        <v>9.49952463815667</v>
      </c>
      <c r="S94" s="18">
        <f t="shared" si="54"/>
        <v>7.09764740900488</v>
      </c>
      <c r="T94" s="18">
        <f t="shared" si="54"/>
        <v>4.4510692394212485</v>
      </c>
      <c r="U94" s="18">
        <f t="shared" si="54"/>
        <v>6.1024340532610575</v>
      </c>
      <c r="V94" s="18">
        <f t="shared" si="54"/>
        <v>5.640357468270434</v>
      </c>
      <c r="W94" s="18">
        <f t="shared" si="54"/>
        <v>5.327727324370746</v>
      </c>
      <c r="X94" s="18">
        <f t="shared" si="54"/>
        <v>8.68745031805623</v>
      </c>
      <c r="Y94" s="18">
        <f t="shared" si="54"/>
        <v>5.729298935367203</v>
      </c>
      <c r="Z94" s="18">
        <f t="shared" si="54"/>
        <v>0</v>
      </c>
      <c r="AA94" s="18">
        <f t="shared" si="54"/>
        <v>2.6542607681193178</v>
      </c>
      <c r="AB94" s="18">
        <f t="shared" si="54"/>
        <v>0.6613538395649519</v>
      </c>
      <c r="AC94" s="18">
        <f t="shared" si="54"/>
        <v>3.358788616769593</v>
      </c>
      <c r="AD94" s="18">
        <f t="shared" si="54"/>
        <v>8.027615803775534</v>
      </c>
      <c r="AE94" s="18">
        <f t="shared" si="54"/>
        <v>0</v>
      </c>
      <c r="AF94" s="18">
        <f t="shared" si="54"/>
        <v>1.525891763554942</v>
      </c>
      <c r="AG94" s="18">
        <f t="shared" si="54"/>
        <v>7.270919621505291</v>
      </c>
      <c r="AH94" s="18">
        <f t="shared" si="54"/>
        <v>7.824676130908444</v>
      </c>
      <c r="AI94" s="18">
        <f t="shared" si="54"/>
        <v>1.2200238095238096</v>
      </c>
      <c r="AJ94" s="18">
        <f t="shared" si="54"/>
        <v>2.3897056001654238</v>
      </c>
      <c r="AK94" s="18">
        <f t="shared" si="54"/>
        <v>0</v>
      </c>
      <c r="AL94" s="18">
        <f t="shared" si="54"/>
        <v>1.0802081520833344</v>
      </c>
      <c r="AM94" s="18">
        <f t="shared" si="54"/>
        <v>6.132872592502582</v>
      </c>
      <c r="AN94" s="18">
        <f t="shared" si="54"/>
        <v>0</v>
      </c>
      <c r="AO94" s="18">
        <f t="shared" si="54"/>
        <v>2.024701356549909</v>
      </c>
      <c r="AP94" s="18">
        <f t="shared" si="54"/>
        <v>2.000168501546764</v>
      </c>
      <c r="AQ94" s="18">
        <f t="shared" si="54"/>
        <v>10.64059971220783</v>
      </c>
      <c r="AR94" s="18">
        <f t="shared" si="54"/>
        <v>2.028141836530392</v>
      </c>
      <c r="AS94" s="18">
        <f t="shared" si="54"/>
        <v>5.830087917725799</v>
      </c>
      <c r="AT94" s="18">
        <f t="shared" si="54"/>
        <v>14.643652934571138</v>
      </c>
      <c r="AU94" s="18">
        <f t="shared" si="54"/>
        <v>3.917345432679167</v>
      </c>
      <c r="AV94" s="18">
        <f t="shared" si="54"/>
        <v>11.073499986007333</v>
      </c>
      <c r="AW94" s="18">
        <f t="shared" si="54"/>
        <v>3.153078202995008</v>
      </c>
      <c r="AX94" s="18">
        <f t="shared" si="54"/>
        <v>3.4168422342152147</v>
      </c>
      <c r="AY94" s="18">
        <f t="shared" si="54"/>
        <v>21.74923682358591</v>
      </c>
      <c r="AZ94" s="18">
        <f t="shared" si="54"/>
        <v>17.735996394845166</v>
      </c>
      <c r="BA94" s="18">
        <f t="shared" si="54"/>
        <v>12.252652292408303</v>
      </c>
      <c r="BB94" s="18">
        <f t="shared" si="54"/>
        <v>3.3339121978327313</v>
      </c>
      <c r="BC94" s="18">
        <f t="shared" si="54"/>
        <v>2.8700723921120908</v>
      </c>
      <c r="BD94" s="18">
        <f t="shared" si="54"/>
        <v>3.4083589772137164</v>
      </c>
      <c r="BE94" s="18">
        <f t="shared" si="54"/>
        <v>0</v>
      </c>
      <c r="BF94" s="18">
        <f t="shared" si="54"/>
        <v>10.80114174917782</v>
      </c>
      <c r="BG94" s="18">
        <f t="shared" si="54"/>
        <v>6.194667319485936</v>
      </c>
      <c r="BH94" s="18">
        <f t="shared" si="54"/>
        <v>4.8728473427076135</v>
      </c>
      <c r="BI94" s="18">
        <f t="shared" si="54"/>
        <v>3.0010852046441947</v>
      </c>
      <c r="BJ94" s="18">
        <f t="shared" si="54"/>
        <v>0.4299984248543414</v>
      </c>
    </row>
    <row r="95" spans="1:62" ht="12.75">
      <c r="A95" s="17" t="s">
        <v>217</v>
      </c>
      <c r="B95" s="18">
        <f>IF(B89=0,0,B176*100/B89)</f>
        <v>4.738393637159699</v>
      </c>
      <c r="C95" s="18">
        <f aca="true" t="shared" si="55" ref="C95:BJ95">IF(C89=0,0,C176*100/C89)</f>
        <v>7.227556038180196</v>
      </c>
      <c r="D95" s="18">
        <f t="shared" si="55"/>
        <v>3.9896131439835605</v>
      </c>
      <c r="E95" s="18">
        <f t="shared" si="55"/>
        <v>5.794302240554248</v>
      </c>
      <c r="F95" s="18">
        <f t="shared" si="55"/>
        <v>2.693813287173219</v>
      </c>
      <c r="G95" s="18">
        <f t="shared" si="55"/>
        <v>8.234706972764865</v>
      </c>
      <c r="H95" s="18">
        <f t="shared" si="55"/>
        <v>9.740286465196991</v>
      </c>
      <c r="I95" s="18">
        <f t="shared" si="55"/>
        <v>2.7250063129127273</v>
      </c>
      <c r="J95" s="18">
        <f t="shared" si="55"/>
        <v>5.063291139240507</v>
      </c>
      <c r="K95" s="18">
        <f t="shared" si="55"/>
        <v>1.4093625439332922</v>
      </c>
      <c r="L95" s="18">
        <f t="shared" si="55"/>
        <v>19.936865384615384</v>
      </c>
      <c r="M95" s="18">
        <f t="shared" si="55"/>
        <v>3.930898934519499</v>
      </c>
      <c r="N95" s="18">
        <f t="shared" si="55"/>
        <v>6.990253504944238</v>
      </c>
      <c r="O95" s="18">
        <f t="shared" si="55"/>
        <v>4.353948197280172</v>
      </c>
      <c r="P95" s="18">
        <f t="shared" si="55"/>
        <v>6.345625</v>
      </c>
      <c r="Q95" s="18">
        <f t="shared" si="55"/>
        <v>2.6861790714416185</v>
      </c>
      <c r="R95" s="18">
        <f t="shared" si="55"/>
        <v>7.400353603121215</v>
      </c>
      <c r="S95" s="18">
        <f t="shared" si="55"/>
        <v>7.300950808439899</v>
      </c>
      <c r="T95" s="18">
        <f t="shared" si="55"/>
        <v>6.788197879845594</v>
      </c>
      <c r="U95" s="18">
        <f t="shared" si="55"/>
        <v>4.9109622177312175</v>
      </c>
      <c r="V95" s="18">
        <f t="shared" si="55"/>
        <v>6.598396132541995</v>
      </c>
      <c r="W95" s="18">
        <f t="shared" si="55"/>
        <v>2.455156479289969</v>
      </c>
      <c r="X95" s="18">
        <f t="shared" si="55"/>
        <v>4.894392021515839</v>
      </c>
      <c r="Y95" s="18">
        <f t="shared" si="55"/>
        <v>3.0100535789537055</v>
      </c>
      <c r="Z95" s="18">
        <f t="shared" si="55"/>
        <v>12.849930625998345</v>
      </c>
      <c r="AA95" s="18">
        <f t="shared" si="55"/>
        <v>5.1228566305067</v>
      </c>
      <c r="AB95" s="18">
        <f t="shared" si="55"/>
        <v>3.5162823666100276</v>
      </c>
      <c r="AC95" s="18">
        <f t="shared" si="55"/>
        <v>7.692046369357603</v>
      </c>
      <c r="AD95" s="18">
        <f t="shared" si="55"/>
        <v>5.597517648911714</v>
      </c>
      <c r="AE95" s="18">
        <f t="shared" si="55"/>
        <v>2.0448977755602</v>
      </c>
      <c r="AF95" s="18">
        <f t="shared" si="55"/>
        <v>0.7251361743619504</v>
      </c>
      <c r="AG95" s="18">
        <f t="shared" si="55"/>
        <v>1.0564580316522472</v>
      </c>
      <c r="AH95" s="18">
        <f t="shared" si="55"/>
        <v>2.9270697450723513</v>
      </c>
      <c r="AI95" s="18">
        <f t="shared" si="55"/>
        <v>1.0473185714285713</v>
      </c>
      <c r="AJ95" s="18">
        <f t="shared" si="55"/>
        <v>6.090559462045637</v>
      </c>
      <c r="AK95" s="18">
        <f t="shared" si="55"/>
        <v>15.576394194041253</v>
      </c>
      <c r="AL95" s="18">
        <f t="shared" si="55"/>
        <v>1.0335530622181222</v>
      </c>
      <c r="AM95" s="18">
        <f t="shared" si="55"/>
        <v>3.037851631326326</v>
      </c>
      <c r="AN95" s="18">
        <f t="shared" si="55"/>
        <v>6.856306787547178</v>
      </c>
      <c r="AO95" s="18">
        <f t="shared" si="55"/>
        <v>3.2395221704798542</v>
      </c>
      <c r="AP95" s="18">
        <f t="shared" si="55"/>
        <v>4.868928503744574</v>
      </c>
      <c r="AQ95" s="18">
        <f t="shared" si="55"/>
        <v>5.0776619949604695</v>
      </c>
      <c r="AR95" s="18">
        <f t="shared" si="55"/>
        <v>1.716624123706881</v>
      </c>
      <c r="AS95" s="18">
        <f t="shared" si="55"/>
        <v>2.04053077120403</v>
      </c>
      <c r="AT95" s="18">
        <f t="shared" si="55"/>
        <v>4.4690786891289225</v>
      </c>
      <c r="AU95" s="18">
        <f t="shared" si="55"/>
        <v>3.088667796424862</v>
      </c>
      <c r="AV95" s="18">
        <f t="shared" si="55"/>
        <v>4.982150603083984</v>
      </c>
      <c r="AW95" s="18">
        <f t="shared" si="55"/>
        <v>2.5942872989462007</v>
      </c>
      <c r="AX95" s="18">
        <f t="shared" si="55"/>
        <v>0.812860038233603</v>
      </c>
      <c r="AY95" s="18">
        <f t="shared" si="55"/>
        <v>2.142795579018803</v>
      </c>
      <c r="AZ95" s="18">
        <f t="shared" si="55"/>
        <v>6.389733379967177</v>
      </c>
      <c r="BA95" s="18">
        <f t="shared" si="55"/>
        <v>4.574357907962243</v>
      </c>
      <c r="BB95" s="18">
        <f t="shared" si="55"/>
        <v>5.026396221172548</v>
      </c>
      <c r="BC95" s="18">
        <f t="shared" si="55"/>
        <v>7.926489501970786</v>
      </c>
      <c r="BD95" s="18">
        <f t="shared" si="55"/>
        <v>3.8343254926188655</v>
      </c>
      <c r="BE95" s="18">
        <f t="shared" si="55"/>
        <v>3.2718610647499857</v>
      </c>
      <c r="BF95" s="18">
        <f t="shared" si="55"/>
        <v>3.5228844096014567</v>
      </c>
      <c r="BG95" s="18">
        <f t="shared" si="55"/>
        <v>7.444235405390825</v>
      </c>
      <c r="BH95" s="18">
        <f t="shared" si="55"/>
        <v>8.347092897671969</v>
      </c>
      <c r="BI95" s="18">
        <f t="shared" si="55"/>
        <v>6.852112588163853</v>
      </c>
      <c r="BJ95" s="18">
        <f t="shared" si="55"/>
        <v>1.861259976224527</v>
      </c>
    </row>
    <row r="96" spans="1:62" ht="12.75">
      <c r="A96" s="17" t="s">
        <v>218</v>
      </c>
      <c r="B96" s="18">
        <f>IF(B5=0,0,B91*100/B5)</f>
        <v>10.673083905675364</v>
      </c>
      <c r="C96" s="18">
        <f aca="true" t="shared" si="56" ref="C96:BJ96">IF(C5=0,0,C91*100/C5)</f>
        <v>8.57487796967434</v>
      </c>
      <c r="D96" s="18">
        <f t="shared" si="56"/>
        <v>5.762815552616033</v>
      </c>
      <c r="E96" s="18">
        <f t="shared" si="56"/>
        <v>7.598619254992853</v>
      </c>
      <c r="F96" s="18">
        <f t="shared" si="56"/>
        <v>0</v>
      </c>
      <c r="G96" s="18">
        <f t="shared" si="56"/>
        <v>5.229322658638851</v>
      </c>
      <c r="H96" s="18">
        <f t="shared" si="56"/>
        <v>0</v>
      </c>
      <c r="I96" s="18">
        <f t="shared" si="56"/>
        <v>7.2537367797643695</v>
      </c>
      <c r="J96" s="18">
        <f t="shared" si="56"/>
        <v>11.031960085922327</v>
      </c>
      <c r="K96" s="18">
        <f t="shared" si="56"/>
        <v>7.775081884600864</v>
      </c>
      <c r="L96" s="18">
        <f t="shared" si="56"/>
        <v>0</v>
      </c>
      <c r="M96" s="18">
        <f t="shared" si="56"/>
        <v>2.019526470372115</v>
      </c>
      <c r="N96" s="18">
        <f t="shared" si="56"/>
        <v>5.108622790702239</v>
      </c>
      <c r="O96" s="18">
        <f t="shared" si="56"/>
        <v>9.150218931680179</v>
      </c>
      <c r="P96" s="18">
        <f t="shared" si="56"/>
        <v>3.4824298620398504</v>
      </c>
      <c r="Q96" s="18">
        <f t="shared" si="56"/>
        <v>14.68426853734758</v>
      </c>
      <c r="R96" s="18">
        <f t="shared" si="56"/>
        <v>6.463781610764729</v>
      </c>
      <c r="S96" s="18">
        <f t="shared" si="56"/>
        <v>1.2462981740096537</v>
      </c>
      <c r="T96" s="18">
        <f t="shared" si="56"/>
        <v>4.051227204897672</v>
      </c>
      <c r="U96" s="18">
        <f t="shared" si="56"/>
        <v>7.121711018644516</v>
      </c>
      <c r="V96" s="18">
        <f t="shared" si="56"/>
        <v>6.3676386949184725</v>
      </c>
      <c r="W96" s="18">
        <f t="shared" si="56"/>
        <v>11.497467066791245</v>
      </c>
      <c r="X96" s="18">
        <f t="shared" si="56"/>
        <v>0</v>
      </c>
      <c r="Y96" s="18">
        <f t="shared" si="56"/>
        <v>7.716227402067935</v>
      </c>
      <c r="Z96" s="18">
        <f t="shared" si="56"/>
        <v>0</v>
      </c>
      <c r="AA96" s="18">
        <f t="shared" si="56"/>
        <v>6.286465732292537</v>
      </c>
      <c r="AB96" s="18">
        <f t="shared" si="56"/>
        <v>3.7074294821874196</v>
      </c>
      <c r="AC96" s="18">
        <f t="shared" si="56"/>
        <v>6.848356296940496</v>
      </c>
      <c r="AD96" s="18">
        <f t="shared" si="56"/>
        <v>11.040473512679462</v>
      </c>
      <c r="AE96" s="18">
        <f t="shared" si="56"/>
        <v>0</v>
      </c>
      <c r="AF96" s="18">
        <f t="shared" si="56"/>
        <v>3.4626869162227782</v>
      </c>
      <c r="AG96" s="18">
        <f t="shared" si="56"/>
        <v>3.543908230008309</v>
      </c>
      <c r="AH96" s="18">
        <f t="shared" si="56"/>
        <v>9.868530505036926</v>
      </c>
      <c r="AI96" s="18">
        <f t="shared" si="56"/>
        <v>5.591397342584231</v>
      </c>
      <c r="AJ96" s="18">
        <f t="shared" si="56"/>
        <v>4.70715297316466</v>
      </c>
      <c r="AK96" s="18">
        <f t="shared" si="56"/>
        <v>0</v>
      </c>
      <c r="AL96" s="18">
        <f t="shared" si="56"/>
        <v>7.320233424144949</v>
      </c>
      <c r="AM96" s="18">
        <f t="shared" si="56"/>
        <v>15.412943399002252</v>
      </c>
      <c r="AN96" s="18">
        <f t="shared" si="56"/>
        <v>0</v>
      </c>
      <c r="AO96" s="18">
        <f t="shared" si="56"/>
        <v>3.5283325100557477</v>
      </c>
      <c r="AP96" s="18">
        <f t="shared" si="56"/>
        <v>2.747646850411566</v>
      </c>
      <c r="AQ96" s="18">
        <f t="shared" si="56"/>
        <v>7.539896989466132</v>
      </c>
      <c r="AR96" s="18">
        <f t="shared" si="56"/>
        <v>7.925451987874294</v>
      </c>
      <c r="AS96" s="18">
        <f t="shared" si="56"/>
        <v>3.7989013577273454</v>
      </c>
      <c r="AT96" s="18">
        <f t="shared" si="56"/>
        <v>16.063140491690195</v>
      </c>
      <c r="AU96" s="18">
        <f t="shared" si="56"/>
        <v>5.310590705170855</v>
      </c>
      <c r="AV96" s="18">
        <f t="shared" si="56"/>
        <v>6.819645026452748</v>
      </c>
      <c r="AW96" s="18">
        <f t="shared" si="56"/>
        <v>6.002824548050314</v>
      </c>
      <c r="AX96" s="18">
        <f t="shared" si="56"/>
        <v>8.775985743457197</v>
      </c>
      <c r="AY96" s="18">
        <f t="shared" si="56"/>
        <v>7.689035396235682</v>
      </c>
      <c r="AZ96" s="18">
        <f t="shared" si="56"/>
        <v>14.538127310506406</v>
      </c>
      <c r="BA96" s="18">
        <f t="shared" si="56"/>
        <v>7.441736890325787</v>
      </c>
      <c r="BB96" s="18">
        <f t="shared" si="56"/>
        <v>7.654560093531883</v>
      </c>
      <c r="BC96" s="18">
        <f t="shared" si="56"/>
        <v>4.351349680333542</v>
      </c>
      <c r="BD96" s="18">
        <f t="shared" si="56"/>
        <v>8.572703504286315</v>
      </c>
      <c r="BE96" s="18">
        <f t="shared" si="56"/>
        <v>0</v>
      </c>
      <c r="BF96" s="18">
        <f t="shared" si="56"/>
        <v>0</v>
      </c>
      <c r="BG96" s="18">
        <f t="shared" si="56"/>
        <v>3.9510943110204173</v>
      </c>
      <c r="BH96" s="18">
        <f t="shared" si="56"/>
        <v>3.830545720548708</v>
      </c>
      <c r="BI96" s="18">
        <f t="shared" si="56"/>
        <v>6.986423409440048</v>
      </c>
      <c r="BJ96" s="18">
        <f t="shared" si="56"/>
        <v>0</v>
      </c>
    </row>
    <row r="97" spans="1:62" ht="12.75">
      <c r="A97" s="9" t="s">
        <v>219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</row>
    <row r="98" spans="1:62" ht="12.75">
      <c r="A98" s="8" t="s">
        <v>220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</row>
    <row r="99" spans="1:62" ht="12.75">
      <c r="A99" s="15" t="s">
        <v>221</v>
      </c>
      <c r="B99" s="30">
        <v>6.9</v>
      </c>
      <c r="C99" s="30">
        <v>0</v>
      </c>
      <c r="D99" s="30">
        <v>0</v>
      </c>
      <c r="E99" s="30">
        <v>0</v>
      </c>
      <c r="F99" s="30">
        <v>6</v>
      </c>
      <c r="G99" s="30">
        <v>0</v>
      </c>
      <c r="H99" s="30">
        <v>0</v>
      </c>
      <c r="I99" s="30">
        <v>0</v>
      </c>
      <c r="J99" s="30">
        <v>6</v>
      </c>
      <c r="K99" s="30">
        <v>26.9</v>
      </c>
      <c r="L99" s="30">
        <v>0</v>
      </c>
      <c r="M99" s="30">
        <v>0</v>
      </c>
      <c r="N99" s="30">
        <v>6</v>
      </c>
      <c r="O99" s="30">
        <v>0</v>
      </c>
      <c r="P99" s="30">
        <v>4</v>
      </c>
      <c r="Q99" s="30">
        <v>0</v>
      </c>
      <c r="R99" s="30">
        <v>6</v>
      </c>
      <c r="S99" s="30">
        <v>0</v>
      </c>
      <c r="T99" s="30">
        <v>6</v>
      </c>
      <c r="U99" s="30">
        <v>0</v>
      </c>
      <c r="V99" s="30">
        <v>25</v>
      </c>
      <c r="W99" s="30">
        <v>0</v>
      </c>
      <c r="X99" s="30">
        <v>8</v>
      </c>
      <c r="Y99" s="30">
        <v>9.3</v>
      </c>
      <c r="Z99" s="30">
        <v>0</v>
      </c>
      <c r="AA99" s="30">
        <v>0</v>
      </c>
      <c r="AB99" s="30">
        <v>0</v>
      </c>
      <c r="AC99" s="30">
        <v>10</v>
      </c>
      <c r="AD99" s="30">
        <v>4.7</v>
      </c>
      <c r="AE99" s="30">
        <v>0</v>
      </c>
      <c r="AF99" s="30">
        <v>0</v>
      </c>
      <c r="AG99" s="30">
        <v>0</v>
      </c>
      <c r="AH99" s="30">
        <v>-42.8</v>
      </c>
      <c r="AI99" s="30">
        <v>7</v>
      </c>
      <c r="AJ99" s="30">
        <v>0</v>
      </c>
      <c r="AK99" s="30">
        <v>0</v>
      </c>
      <c r="AL99" s="30">
        <v>0</v>
      </c>
      <c r="AM99" s="30">
        <v>0</v>
      </c>
      <c r="AN99" s="30">
        <v>-100</v>
      </c>
      <c r="AO99" s="30">
        <v>5.8</v>
      </c>
      <c r="AP99" s="30">
        <v>-78.2</v>
      </c>
      <c r="AQ99" s="30">
        <v>0</v>
      </c>
      <c r="AR99" s="30">
        <v>0</v>
      </c>
      <c r="AS99" s="30">
        <v>2.4</v>
      </c>
      <c r="AT99" s="30">
        <v>8.1</v>
      </c>
      <c r="AU99" s="30">
        <v>0</v>
      </c>
      <c r="AV99" s="30">
        <v>1543.6</v>
      </c>
      <c r="AW99" s="30">
        <v>0</v>
      </c>
      <c r="AX99" s="30">
        <v>0</v>
      </c>
      <c r="AY99" s="30">
        <v>0</v>
      </c>
      <c r="AZ99" s="30">
        <v>0</v>
      </c>
      <c r="BA99" s="30">
        <v>-6</v>
      </c>
      <c r="BB99" s="30">
        <v>0</v>
      </c>
      <c r="BC99" s="30">
        <v>0</v>
      </c>
      <c r="BD99" s="30">
        <v>0</v>
      </c>
      <c r="BE99" s="30">
        <v>3</v>
      </c>
      <c r="BF99" s="30">
        <v>0</v>
      </c>
      <c r="BG99" s="30">
        <v>5.6</v>
      </c>
      <c r="BH99" s="30">
        <v>-100</v>
      </c>
      <c r="BI99" s="30">
        <v>0</v>
      </c>
      <c r="BJ99" s="30">
        <v>0</v>
      </c>
    </row>
    <row r="100" spans="1:62" ht="12.75">
      <c r="A100" s="17" t="s">
        <v>222</v>
      </c>
      <c r="B100" s="31">
        <v>0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26</v>
      </c>
      <c r="L100" s="31">
        <v>0</v>
      </c>
      <c r="M100" s="31">
        <v>0</v>
      </c>
      <c r="N100" s="31">
        <v>12.2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-61.7</v>
      </c>
      <c r="Z100" s="31">
        <v>0</v>
      </c>
      <c r="AA100" s="31">
        <v>0</v>
      </c>
      <c r="AB100" s="31">
        <v>0</v>
      </c>
      <c r="AC100" s="31">
        <v>12.2</v>
      </c>
      <c r="AD100" s="31">
        <v>0</v>
      </c>
      <c r="AE100" s="31">
        <v>0</v>
      </c>
      <c r="AF100" s="31">
        <v>0</v>
      </c>
      <c r="AG100" s="31">
        <v>7</v>
      </c>
      <c r="AH100" s="31">
        <v>-1.5</v>
      </c>
      <c r="AI100" s="31">
        <v>15</v>
      </c>
      <c r="AJ100" s="31">
        <v>0</v>
      </c>
      <c r="AK100" s="31">
        <v>0</v>
      </c>
      <c r="AL100" s="31">
        <v>0</v>
      </c>
      <c r="AM100" s="31">
        <v>0</v>
      </c>
      <c r="AN100" s="31">
        <v>0</v>
      </c>
      <c r="AO100" s="31">
        <v>0</v>
      </c>
      <c r="AP100" s="31">
        <v>0</v>
      </c>
      <c r="AQ100" s="31">
        <v>0</v>
      </c>
      <c r="AR100" s="31">
        <v>0</v>
      </c>
      <c r="AS100" s="31">
        <v>0</v>
      </c>
      <c r="AT100" s="31">
        <v>0</v>
      </c>
      <c r="AU100" s="31">
        <v>0</v>
      </c>
      <c r="AV100" s="31">
        <v>12.6</v>
      </c>
      <c r="AW100" s="31">
        <v>12.2</v>
      </c>
      <c r="AX100" s="31">
        <v>0</v>
      </c>
      <c r="AY100" s="31">
        <v>0</v>
      </c>
      <c r="AZ100" s="31">
        <v>11</v>
      </c>
      <c r="BA100" s="31">
        <v>0</v>
      </c>
      <c r="BB100" s="31">
        <v>0</v>
      </c>
      <c r="BC100" s="31">
        <v>0</v>
      </c>
      <c r="BD100" s="31">
        <v>0</v>
      </c>
      <c r="BE100" s="31">
        <v>0</v>
      </c>
      <c r="BF100" s="31">
        <v>0</v>
      </c>
      <c r="BG100" s="31">
        <v>5.6</v>
      </c>
      <c r="BH100" s="31">
        <v>0</v>
      </c>
      <c r="BI100" s="31">
        <v>0</v>
      </c>
      <c r="BJ100" s="31">
        <v>0</v>
      </c>
    </row>
    <row r="101" spans="1:62" ht="12.75">
      <c r="A101" s="17" t="s">
        <v>223</v>
      </c>
      <c r="B101" s="31">
        <v>12.2</v>
      </c>
      <c r="C101" s="31">
        <v>0</v>
      </c>
      <c r="D101" s="31">
        <v>0</v>
      </c>
      <c r="E101" s="31">
        <v>0</v>
      </c>
      <c r="F101" s="31">
        <v>6</v>
      </c>
      <c r="G101" s="31">
        <v>0</v>
      </c>
      <c r="H101" s="31">
        <v>0</v>
      </c>
      <c r="I101" s="31">
        <v>0</v>
      </c>
      <c r="J101" s="31">
        <v>0</v>
      </c>
      <c r="K101" s="31">
        <v>19.1</v>
      </c>
      <c r="L101" s="31">
        <v>0</v>
      </c>
      <c r="M101" s="31">
        <v>0</v>
      </c>
      <c r="N101" s="31">
        <v>12.2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6</v>
      </c>
      <c r="U101" s="31">
        <v>0</v>
      </c>
      <c r="V101" s="31">
        <v>0</v>
      </c>
      <c r="W101" s="31">
        <v>0</v>
      </c>
      <c r="X101" s="31">
        <v>12</v>
      </c>
      <c r="Y101" s="31">
        <v>-17.5</v>
      </c>
      <c r="Z101" s="31">
        <v>0</v>
      </c>
      <c r="AA101" s="31">
        <v>0</v>
      </c>
      <c r="AB101" s="31">
        <v>0</v>
      </c>
      <c r="AC101" s="31">
        <v>12.2</v>
      </c>
      <c r="AD101" s="31">
        <v>12.2</v>
      </c>
      <c r="AE101" s="31">
        <v>0</v>
      </c>
      <c r="AF101" s="31">
        <v>0</v>
      </c>
      <c r="AG101" s="31">
        <v>7</v>
      </c>
      <c r="AH101" s="31">
        <v>-58.5</v>
      </c>
      <c r="AI101" s="31">
        <v>15</v>
      </c>
      <c r="AJ101" s="31">
        <v>0</v>
      </c>
      <c r="AK101" s="31">
        <v>0</v>
      </c>
      <c r="AL101" s="31">
        <v>0</v>
      </c>
      <c r="AM101" s="31">
        <v>0</v>
      </c>
      <c r="AN101" s="31">
        <v>0</v>
      </c>
      <c r="AO101" s="31">
        <v>0</v>
      </c>
      <c r="AP101" s="31">
        <v>0</v>
      </c>
      <c r="AQ101" s="31">
        <v>0</v>
      </c>
      <c r="AR101" s="31">
        <v>0</v>
      </c>
      <c r="AS101" s="31">
        <v>0</v>
      </c>
      <c r="AT101" s="31">
        <v>11.6</v>
      </c>
      <c r="AU101" s="31">
        <v>0</v>
      </c>
      <c r="AV101" s="31">
        <v>289.8</v>
      </c>
      <c r="AW101" s="31">
        <v>22</v>
      </c>
      <c r="AX101" s="31">
        <v>0</v>
      </c>
      <c r="AY101" s="31">
        <v>0</v>
      </c>
      <c r="AZ101" s="31">
        <v>11</v>
      </c>
      <c r="BA101" s="31">
        <v>0</v>
      </c>
      <c r="BB101" s="31">
        <v>0</v>
      </c>
      <c r="BC101" s="31">
        <v>0</v>
      </c>
      <c r="BD101" s="31">
        <v>0</v>
      </c>
      <c r="BE101" s="31">
        <v>0</v>
      </c>
      <c r="BF101" s="31">
        <v>0</v>
      </c>
      <c r="BG101" s="31">
        <v>5.6</v>
      </c>
      <c r="BH101" s="31">
        <v>0</v>
      </c>
      <c r="BI101" s="31">
        <v>0</v>
      </c>
      <c r="BJ101" s="31">
        <v>0</v>
      </c>
    </row>
    <row r="102" spans="1:62" ht="12.75">
      <c r="A102" s="17" t="s">
        <v>224</v>
      </c>
      <c r="B102" s="31">
        <v>0</v>
      </c>
      <c r="C102" s="31">
        <v>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6.5</v>
      </c>
      <c r="J102" s="31">
        <v>0</v>
      </c>
      <c r="K102" s="31">
        <v>0</v>
      </c>
      <c r="L102" s="31">
        <v>0</v>
      </c>
      <c r="M102" s="31">
        <v>0</v>
      </c>
      <c r="N102" s="31">
        <v>12.2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1">
        <v>0</v>
      </c>
      <c r="W102" s="31">
        <v>9</v>
      </c>
      <c r="X102" s="31">
        <v>0</v>
      </c>
      <c r="Y102" s="31">
        <v>0</v>
      </c>
      <c r="Z102" s="31">
        <v>0</v>
      </c>
      <c r="AA102" s="31">
        <v>0</v>
      </c>
      <c r="AB102" s="31">
        <v>0</v>
      </c>
      <c r="AC102" s="31">
        <v>7</v>
      </c>
      <c r="AD102" s="31">
        <v>0</v>
      </c>
      <c r="AE102" s="31">
        <v>0</v>
      </c>
      <c r="AF102" s="31">
        <v>0</v>
      </c>
      <c r="AG102" s="31">
        <v>0</v>
      </c>
      <c r="AH102" s="31">
        <v>0</v>
      </c>
      <c r="AI102" s="31">
        <v>10</v>
      </c>
      <c r="AJ102" s="31">
        <v>0</v>
      </c>
      <c r="AK102" s="31">
        <v>0</v>
      </c>
      <c r="AL102" s="31">
        <v>36.3</v>
      </c>
      <c r="AM102" s="31">
        <v>0</v>
      </c>
      <c r="AN102" s="31">
        <v>0</v>
      </c>
      <c r="AO102" s="31">
        <v>0</v>
      </c>
      <c r="AP102" s="31">
        <v>0</v>
      </c>
      <c r="AQ102" s="31">
        <v>0</v>
      </c>
      <c r="AR102" s="31">
        <v>0</v>
      </c>
      <c r="AS102" s="31">
        <v>0</v>
      </c>
      <c r="AT102" s="31">
        <v>17.6</v>
      </c>
      <c r="AU102" s="31">
        <v>0</v>
      </c>
      <c r="AV102" s="31">
        <v>0</v>
      </c>
      <c r="AW102" s="31">
        <v>0</v>
      </c>
      <c r="AX102" s="31">
        <v>0</v>
      </c>
      <c r="AY102" s="31">
        <v>11.5</v>
      </c>
      <c r="AZ102" s="31">
        <v>0</v>
      </c>
      <c r="BA102" s="31">
        <v>0</v>
      </c>
      <c r="BB102" s="31">
        <v>0</v>
      </c>
      <c r="BC102" s="31">
        <v>0</v>
      </c>
      <c r="BD102" s="31">
        <v>17</v>
      </c>
      <c r="BE102" s="31">
        <v>0</v>
      </c>
      <c r="BF102" s="31">
        <v>0</v>
      </c>
      <c r="BG102" s="31">
        <v>0</v>
      </c>
      <c r="BH102" s="31">
        <v>0</v>
      </c>
      <c r="BI102" s="31">
        <v>0</v>
      </c>
      <c r="BJ102" s="31">
        <v>8</v>
      </c>
    </row>
    <row r="103" spans="1:62" ht="12.75">
      <c r="A103" s="17" t="s">
        <v>225</v>
      </c>
      <c r="B103" s="31">
        <v>9.5</v>
      </c>
      <c r="C103" s="31">
        <v>0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v>6.5</v>
      </c>
      <c r="J103" s="31">
        <v>0</v>
      </c>
      <c r="K103" s="31">
        <v>0</v>
      </c>
      <c r="L103" s="31">
        <v>0</v>
      </c>
      <c r="M103" s="31">
        <v>0</v>
      </c>
      <c r="N103" s="31">
        <v>8.2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1">
        <v>9</v>
      </c>
      <c r="X103" s="31">
        <v>0</v>
      </c>
      <c r="Y103" s="31">
        <v>0</v>
      </c>
      <c r="Z103" s="31">
        <v>0</v>
      </c>
      <c r="AA103" s="31">
        <v>0</v>
      </c>
      <c r="AB103" s="31">
        <v>0</v>
      </c>
      <c r="AC103" s="31">
        <v>7</v>
      </c>
      <c r="AD103" s="31">
        <v>0</v>
      </c>
      <c r="AE103" s="31">
        <v>0</v>
      </c>
      <c r="AF103" s="31">
        <v>12.3</v>
      </c>
      <c r="AG103" s="31">
        <v>0</v>
      </c>
      <c r="AH103" s="31">
        <v>0</v>
      </c>
      <c r="AI103" s="31">
        <v>10</v>
      </c>
      <c r="AJ103" s="31">
        <v>0</v>
      </c>
      <c r="AK103" s="31">
        <v>0</v>
      </c>
      <c r="AL103" s="31">
        <v>21</v>
      </c>
      <c r="AM103" s="31">
        <v>0</v>
      </c>
      <c r="AN103" s="31">
        <v>0</v>
      </c>
      <c r="AO103" s="31">
        <v>0</v>
      </c>
      <c r="AP103" s="31">
        <v>0</v>
      </c>
      <c r="AQ103" s="31">
        <v>0</v>
      </c>
      <c r="AR103" s="31">
        <v>0</v>
      </c>
      <c r="AS103" s="31">
        <v>0</v>
      </c>
      <c r="AT103" s="31">
        <v>38.7</v>
      </c>
      <c r="AU103" s="31">
        <v>0</v>
      </c>
      <c r="AV103" s="31">
        <v>0</v>
      </c>
      <c r="AW103" s="31">
        <v>0</v>
      </c>
      <c r="AX103" s="31">
        <v>0</v>
      </c>
      <c r="AY103" s="31">
        <v>9.9</v>
      </c>
      <c r="AZ103" s="31">
        <v>0</v>
      </c>
      <c r="BA103" s="31">
        <v>0</v>
      </c>
      <c r="BB103" s="31">
        <v>0</v>
      </c>
      <c r="BC103" s="31">
        <v>0</v>
      </c>
      <c r="BD103" s="31">
        <v>17</v>
      </c>
      <c r="BE103" s="31">
        <v>0</v>
      </c>
      <c r="BF103" s="31">
        <v>0</v>
      </c>
      <c r="BG103" s="31">
        <v>0</v>
      </c>
      <c r="BH103" s="31">
        <v>0</v>
      </c>
      <c r="BI103" s="31">
        <v>0</v>
      </c>
      <c r="BJ103" s="31">
        <v>8</v>
      </c>
    </row>
    <row r="104" spans="1:62" ht="12.75">
      <c r="A104" s="17" t="s">
        <v>226</v>
      </c>
      <c r="B104" s="31">
        <v>7.9</v>
      </c>
      <c r="C104" s="31"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6.5</v>
      </c>
      <c r="J104" s="31">
        <v>0</v>
      </c>
      <c r="K104" s="31">
        <v>0</v>
      </c>
      <c r="L104" s="31">
        <v>0</v>
      </c>
      <c r="M104" s="31">
        <v>0</v>
      </c>
      <c r="N104" s="31">
        <v>5.8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9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7</v>
      </c>
      <c r="AD104" s="31">
        <v>0</v>
      </c>
      <c r="AE104" s="31">
        <v>0</v>
      </c>
      <c r="AF104" s="31">
        <v>12.3</v>
      </c>
      <c r="AG104" s="31">
        <v>0</v>
      </c>
      <c r="AH104" s="31">
        <v>0</v>
      </c>
      <c r="AI104" s="31">
        <v>10</v>
      </c>
      <c r="AJ104" s="31">
        <v>0</v>
      </c>
      <c r="AK104" s="31">
        <v>0</v>
      </c>
      <c r="AL104" s="31">
        <v>50.7</v>
      </c>
      <c r="AM104" s="31">
        <v>0</v>
      </c>
      <c r="AN104" s="31">
        <v>0</v>
      </c>
      <c r="AO104" s="31">
        <v>0</v>
      </c>
      <c r="AP104" s="31">
        <v>0</v>
      </c>
      <c r="AQ104" s="31">
        <v>0</v>
      </c>
      <c r="AR104" s="31">
        <v>0</v>
      </c>
      <c r="AS104" s="31">
        <v>0</v>
      </c>
      <c r="AT104" s="31">
        <v>8</v>
      </c>
      <c r="AU104" s="31">
        <v>0</v>
      </c>
      <c r="AV104" s="31">
        <v>0</v>
      </c>
      <c r="AW104" s="31">
        <v>0</v>
      </c>
      <c r="AX104" s="31">
        <v>0</v>
      </c>
      <c r="AY104" s="31">
        <v>10</v>
      </c>
      <c r="AZ104" s="31">
        <v>0</v>
      </c>
      <c r="BA104" s="31">
        <v>0</v>
      </c>
      <c r="BB104" s="31">
        <v>0</v>
      </c>
      <c r="BC104" s="31">
        <v>0</v>
      </c>
      <c r="BD104" s="31">
        <v>17</v>
      </c>
      <c r="BE104" s="31">
        <v>0</v>
      </c>
      <c r="BF104" s="31">
        <v>0</v>
      </c>
      <c r="BG104" s="31">
        <v>0</v>
      </c>
      <c r="BH104" s="31">
        <v>0</v>
      </c>
      <c r="BI104" s="31">
        <v>0</v>
      </c>
      <c r="BJ104" s="31">
        <v>8</v>
      </c>
    </row>
    <row r="105" spans="1:62" ht="12.75">
      <c r="A105" s="17" t="s">
        <v>227</v>
      </c>
      <c r="B105" s="31">
        <v>7.9</v>
      </c>
      <c r="C105" s="31">
        <v>0</v>
      </c>
      <c r="D105" s="31">
        <v>0</v>
      </c>
      <c r="E105" s="31">
        <v>0</v>
      </c>
      <c r="F105" s="31">
        <v>6</v>
      </c>
      <c r="G105" s="31">
        <v>0</v>
      </c>
      <c r="H105" s="31">
        <v>0</v>
      </c>
      <c r="I105" s="31">
        <v>0</v>
      </c>
      <c r="J105" s="31">
        <v>0</v>
      </c>
      <c r="K105" s="31">
        <v>26.9</v>
      </c>
      <c r="L105" s="31">
        <v>0</v>
      </c>
      <c r="M105" s="31">
        <v>0</v>
      </c>
      <c r="N105" s="31">
        <v>5.8</v>
      </c>
      <c r="O105" s="31">
        <v>0</v>
      </c>
      <c r="P105" s="31">
        <v>12.3</v>
      </c>
      <c r="Q105" s="31">
        <v>0</v>
      </c>
      <c r="R105" s="31">
        <v>7</v>
      </c>
      <c r="S105" s="31">
        <v>0</v>
      </c>
      <c r="T105" s="31">
        <v>6</v>
      </c>
      <c r="U105" s="31">
        <v>0</v>
      </c>
      <c r="V105" s="31">
        <v>0</v>
      </c>
      <c r="W105" s="31">
        <v>0</v>
      </c>
      <c r="X105" s="31">
        <v>7</v>
      </c>
      <c r="Y105" s="31">
        <v>0</v>
      </c>
      <c r="Z105" s="31">
        <v>0</v>
      </c>
      <c r="AA105" s="31">
        <v>0</v>
      </c>
      <c r="AB105" s="31">
        <v>0</v>
      </c>
      <c r="AC105" s="31">
        <v>7</v>
      </c>
      <c r="AD105" s="31">
        <v>4.7</v>
      </c>
      <c r="AE105" s="31">
        <v>0</v>
      </c>
      <c r="AF105" s="31">
        <v>0</v>
      </c>
      <c r="AG105" s="31">
        <v>6</v>
      </c>
      <c r="AH105" s="31">
        <v>-7.2</v>
      </c>
      <c r="AI105" s="31">
        <v>10</v>
      </c>
      <c r="AJ105" s="31">
        <v>0</v>
      </c>
      <c r="AK105" s="31">
        <v>0</v>
      </c>
      <c r="AL105" s="31">
        <v>0</v>
      </c>
      <c r="AM105" s="31">
        <v>0</v>
      </c>
      <c r="AN105" s="31">
        <v>-100</v>
      </c>
      <c r="AO105" s="31">
        <v>5.8</v>
      </c>
      <c r="AP105" s="31">
        <v>0</v>
      </c>
      <c r="AQ105" s="31">
        <v>0</v>
      </c>
      <c r="AR105" s="31">
        <v>0</v>
      </c>
      <c r="AS105" s="31">
        <v>0</v>
      </c>
      <c r="AT105" s="31">
        <v>8</v>
      </c>
      <c r="AU105" s="31">
        <v>0</v>
      </c>
      <c r="AV105" s="31">
        <v>5.8</v>
      </c>
      <c r="AW105" s="31">
        <v>6</v>
      </c>
      <c r="AX105" s="31">
        <v>0</v>
      </c>
      <c r="AY105" s="31">
        <v>0</v>
      </c>
      <c r="AZ105" s="31">
        <v>6</v>
      </c>
      <c r="BA105" s="31">
        <v>0</v>
      </c>
      <c r="BB105" s="31">
        <v>0</v>
      </c>
      <c r="BC105" s="31">
        <v>0</v>
      </c>
      <c r="BD105" s="31">
        <v>0</v>
      </c>
      <c r="BE105" s="31">
        <v>1.2</v>
      </c>
      <c r="BF105" s="31">
        <v>0</v>
      </c>
      <c r="BG105" s="31">
        <v>5.6</v>
      </c>
      <c r="BH105" s="31">
        <v>0</v>
      </c>
      <c r="BI105" s="31">
        <v>0</v>
      </c>
      <c r="BJ105" s="31">
        <v>0</v>
      </c>
    </row>
    <row r="106" spans="1:62" ht="12.75">
      <c r="A106" s="17" t="s">
        <v>201</v>
      </c>
      <c r="B106" s="31">
        <v>0</v>
      </c>
      <c r="C106" s="31">
        <v>0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  <c r="Z106" s="31">
        <v>0</v>
      </c>
      <c r="AA106" s="31">
        <v>0</v>
      </c>
      <c r="AB106" s="31">
        <v>0</v>
      </c>
      <c r="AC106" s="31">
        <v>0</v>
      </c>
      <c r="AD106" s="31">
        <v>0</v>
      </c>
      <c r="AE106" s="31">
        <v>0</v>
      </c>
      <c r="AF106" s="31">
        <v>0</v>
      </c>
      <c r="AG106" s="31">
        <v>0</v>
      </c>
      <c r="AH106" s="31">
        <v>0</v>
      </c>
      <c r="AI106" s="31">
        <v>0</v>
      </c>
      <c r="AJ106" s="31">
        <v>0</v>
      </c>
      <c r="AK106" s="31">
        <v>0</v>
      </c>
      <c r="AL106" s="31">
        <v>0</v>
      </c>
      <c r="AM106" s="31">
        <v>0</v>
      </c>
      <c r="AN106" s="31">
        <v>0</v>
      </c>
      <c r="AO106" s="31">
        <v>0</v>
      </c>
      <c r="AP106" s="31">
        <v>0</v>
      </c>
      <c r="AQ106" s="31">
        <v>0</v>
      </c>
      <c r="AR106" s="31">
        <v>0</v>
      </c>
      <c r="AS106" s="31">
        <v>0</v>
      </c>
      <c r="AT106" s="31">
        <v>0</v>
      </c>
      <c r="AU106" s="31">
        <v>0</v>
      </c>
      <c r="AV106" s="31">
        <v>0</v>
      </c>
      <c r="AW106" s="31">
        <v>0</v>
      </c>
      <c r="AX106" s="31">
        <v>0</v>
      </c>
      <c r="AY106" s="31">
        <v>0</v>
      </c>
      <c r="AZ106" s="31">
        <v>0</v>
      </c>
      <c r="BA106" s="31">
        <v>0</v>
      </c>
      <c r="BB106" s="31">
        <v>0</v>
      </c>
      <c r="BC106" s="31">
        <v>0</v>
      </c>
      <c r="BD106" s="31">
        <v>0</v>
      </c>
      <c r="BE106" s="31">
        <v>0</v>
      </c>
      <c r="BF106" s="31">
        <v>0</v>
      </c>
      <c r="BG106" s="31">
        <v>0</v>
      </c>
      <c r="BH106" s="31">
        <v>0</v>
      </c>
      <c r="BI106" s="31">
        <v>0</v>
      </c>
      <c r="BJ106" s="31">
        <v>0</v>
      </c>
    </row>
    <row r="107" spans="1:62" ht="12.75">
      <c r="A107" s="8" t="s">
        <v>228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</row>
    <row r="108" spans="1:62" ht="12.75">
      <c r="A108" s="15" t="s">
        <v>221</v>
      </c>
      <c r="B108" s="32">
        <v>353.57</v>
      </c>
      <c r="C108" s="32">
        <v>0</v>
      </c>
      <c r="D108" s="32">
        <v>3868.99</v>
      </c>
      <c r="E108" s="32">
        <v>0</v>
      </c>
      <c r="F108" s="32">
        <v>373544</v>
      </c>
      <c r="G108" s="32">
        <v>0</v>
      </c>
      <c r="H108" s="32">
        <v>0</v>
      </c>
      <c r="I108" s="32">
        <v>0</v>
      </c>
      <c r="J108" s="32">
        <v>85.37</v>
      </c>
      <c r="K108" s="32">
        <v>5551.2</v>
      </c>
      <c r="L108" s="32">
        <v>0</v>
      </c>
      <c r="M108" s="32">
        <v>0</v>
      </c>
      <c r="N108" s="32">
        <v>374.53</v>
      </c>
      <c r="O108" s="32">
        <v>0</v>
      </c>
      <c r="P108" s="32">
        <v>308.4</v>
      </c>
      <c r="Q108" s="32">
        <v>0</v>
      </c>
      <c r="R108" s="32">
        <v>113.48</v>
      </c>
      <c r="S108" s="32">
        <v>0</v>
      </c>
      <c r="T108" s="32">
        <v>158.82</v>
      </c>
      <c r="U108" s="32">
        <v>0</v>
      </c>
      <c r="V108" s="32">
        <v>794525</v>
      </c>
      <c r="W108" s="32">
        <v>0</v>
      </c>
      <c r="X108" s="32">
        <v>409.41</v>
      </c>
      <c r="Y108" s="32">
        <v>5709000</v>
      </c>
      <c r="Z108" s="32">
        <v>0</v>
      </c>
      <c r="AA108" s="32">
        <v>0</v>
      </c>
      <c r="AB108" s="32">
        <v>0</v>
      </c>
      <c r="AC108" s="32">
        <v>463.94</v>
      </c>
      <c r="AD108" s="32">
        <v>118.32</v>
      </c>
      <c r="AE108" s="32">
        <v>0</v>
      </c>
      <c r="AF108" s="32">
        <v>0</v>
      </c>
      <c r="AG108" s="32">
        <v>496.36</v>
      </c>
      <c r="AH108" s="32">
        <v>882</v>
      </c>
      <c r="AI108" s="32">
        <v>282.21</v>
      </c>
      <c r="AJ108" s="32">
        <v>0</v>
      </c>
      <c r="AK108" s="32">
        <v>1958</v>
      </c>
      <c r="AL108" s="32">
        <v>0</v>
      </c>
      <c r="AM108" s="32">
        <v>0</v>
      </c>
      <c r="AN108" s="32">
        <v>0</v>
      </c>
      <c r="AO108" s="32">
        <v>1027.47</v>
      </c>
      <c r="AP108" s="32">
        <v>121603</v>
      </c>
      <c r="AQ108" s="32">
        <v>0</v>
      </c>
      <c r="AR108" s="32">
        <v>0</v>
      </c>
      <c r="AS108" s="32">
        <v>172851.2</v>
      </c>
      <c r="AT108" s="32">
        <v>315.25</v>
      </c>
      <c r="AU108" s="32">
        <v>0</v>
      </c>
      <c r="AV108" s="32">
        <v>7192.56</v>
      </c>
      <c r="AW108" s="32">
        <v>237.6</v>
      </c>
      <c r="AX108" s="32">
        <v>0</v>
      </c>
      <c r="AY108" s="32">
        <v>0</v>
      </c>
      <c r="AZ108" s="32">
        <v>69.47</v>
      </c>
      <c r="BA108" s="32">
        <v>2252.24</v>
      </c>
      <c r="BB108" s="32">
        <v>0</v>
      </c>
      <c r="BC108" s="32">
        <v>0</v>
      </c>
      <c r="BD108" s="32">
        <v>0</v>
      </c>
      <c r="BE108" s="32">
        <v>500</v>
      </c>
      <c r="BF108" s="32">
        <v>0</v>
      </c>
      <c r="BG108" s="32">
        <v>1754</v>
      </c>
      <c r="BH108" s="32">
        <v>0</v>
      </c>
      <c r="BI108" s="32">
        <v>4250</v>
      </c>
      <c r="BJ108" s="32">
        <v>0</v>
      </c>
    </row>
    <row r="109" spans="1:62" ht="12.75">
      <c r="A109" s="17" t="s">
        <v>222</v>
      </c>
      <c r="B109" s="33">
        <v>0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126.34</v>
      </c>
      <c r="L109" s="33">
        <v>0</v>
      </c>
      <c r="M109" s="33">
        <v>0</v>
      </c>
      <c r="N109" s="33">
        <v>30.33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33">
        <v>662941.23</v>
      </c>
      <c r="Z109" s="33">
        <v>0</v>
      </c>
      <c r="AA109" s="33">
        <v>0</v>
      </c>
      <c r="AB109" s="33">
        <v>0</v>
      </c>
      <c r="AC109" s="33">
        <v>175.1</v>
      </c>
      <c r="AD109" s="33">
        <v>0</v>
      </c>
      <c r="AE109" s="33">
        <v>0</v>
      </c>
      <c r="AF109" s="33">
        <v>0</v>
      </c>
      <c r="AG109" s="33">
        <v>155.58</v>
      </c>
      <c r="AH109" s="33">
        <v>261</v>
      </c>
      <c r="AI109" s="33">
        <v>64.49</v>
      </c>
      <c r="AJ109" s="33">
        <v>0</v>
      </c>
      <c r="AK109" s="33">
        <v>0</v>
      </c>
      <c r="AL109" s="33">
        <v>0</v>
      </c>
      <c r="AM109" s="33">
        <v>0</v>
      </c>
      <c r="AN109" s="33">
        <v>0</v>
      </c>
      <c r="AO109" s="33">
        <v>0</v>
      </c>
      <c r="AP109" s="33">
        <v>0</v>
      </c>
      <c r="AQ109" s="33">
        <v>0</v>
      </c>
      <c r="AR109" s="33">
        <v>0</v>
      </c>
      <c r="AS109" s="33">
        <v>0</v>
      </c>
      <c r="AT109" s="33">
        <v>0</v>
      </c>
      <c r="AU109" s="33">
        <v>0</v>
      </c>
      <c r="AV109" s="33">
        <v>215.07</v>
      </c>
      <c r="AW109" s="33">
        <v>73.22</v>
      </c>
      <c r="AX109" s="33">
        <v>0</v>
      </c>
      <c r="AY109" s="33">
        <v>0</v>
      </c>
      <c r="AZ109" s="33">
        <v>258.14</v>
      </c>
      <c r="BA109" s="33">
        <v>38.68</v>
      </c>
      <c r="BB109" s="33">
        <v>0</v>
      </c>
      <c r="BC109" s="33">
        <v>0</v>
      </c>
      <c r="BD109" s="33">
        <v>0</v>
      </c>
      <c r="BE109" s="33">
        <v>0</v>
      </c>
      <c r="BF109" s="33">
        <v>0</v>
      </c>
      <c r="BG109" s="33">
        <v>943.08</v>
      </c>
      <c r="BH109" s="33">
        <v>0</v>
      </c>
      <c r="BI109" s="33">
        <v>0</v>
      </c>
      <c r="BJ109" s="33">
        <v>0</v>
      </c>
    </row>
    <row r="110" spans="1:62" ht="12.75">
      <c r="A110" s="17" t="s">
        <v>223</v>
      </c>
      <c r="B110" s="33">
        <v>646.95</v>
      </c>
      <c r="C110" s="33">
        <v>0</v>
      </c>
      <c r="D110" s="33">
        <v>0</v>
      </c>
      <c r="E110" s="33">
        <v>0</v>
      </c>
      <c r="F110" s="33">
        <v>1036680</v>
      </c>
      <c r="G110" s="33">
        <v>0</v>
      </c>
      <c r="H110" s="33">
        <v>0</v>
      </c>
      <c r="I110" s="33">
        <v>0</v>
      </c>
      <c r="J110" s="33">
        <v>0</v>
      </c>
      <c r="K110" s="33">
        <v>507.18</v>
      </c>
      <c r="L110" s="33">
        <v>0</v>
      </c>
      <c r="M110" s="33">
        <v>0</v>
      </c>
      <c r="N110" s="33">
        <v>405.15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875.06</v>
      </c>
      <c r="U110" s="33">
        <v>0</v>
      </c>
      <c r="V110" s="33">
        <v>0</v>
      </c>
      <c r="W110" s="33">
        <v>0</v>
      </c>
      <c r="X110" s="33">
        <v>644.11</v>
      </c>
      <c r="Y110" s="33">
        <v>2651764.92</v>
      </c>
      <c r="Z110" s="33">
        <v>0</v>
      </c>
      <c r="AA110" s="33">
        <v>0</v>
      </c>
      <c r="AB110" s="33">
        <v>0</v>
      </c>
      <c r="AC110" s="33">
        <v>560.44</v>
      </c>
      <c r="AD110" s="33">
        <v>782.53</v>
      </c>
      <c r="AE110" s="33">
        <v>0</v>
      </c>
      <c r="AF110" s="33">
        <v>0</v>
      </c>
      <c r="AG110" s="33">
        <v>1721.24</v>
      </c>
      <c r="AH110" s="33">
        <v>548</v>
      </c>
      <c r="AI110" s="33">
        <v>676.18</v>
      </c>
      <c r="AJ110" s="33">
        <v>0</v>
      </c>
      <c r="AK110" s="33">
        <v>0</v>
      </c>
      <c r="AL110" s="33">
        <v>0</v>
      </c>
      <c r="AM110" s="33">
        <v>0</v>
      </c>
      <c r="AN110" s="33">
        <v>0</v>
      </c>
      <c r="AO110" s="33">
        <v>0</v>
      </c>
      <c r="AP110" s="33">
        <v>0</v>
      </c>
      <c r="AQ110" s="33">
        <v>0</v>
      </c>
      <c r="AR110" s="33">
        <v>0</v>
      </c>
      <c r="AS110" s="33">
        <v>0</v>
      </c>
      <c r="AT110" s="33">
        <v>689.46</v>
      </c>
      <c r="AU110" s="33">
        <v>0</v>
      </c>
      <c r="AV110" s="33">
        <v>1967.5</v>
      </c>
      <c r="AW110" s="33">
        <v>651.69</v>
      </c>
      <c r="AX110" s="33">
        <v>0</v>
      </c>
      <c r="AY110" s="33">
        <v>0</v>
      </c>
      <c r="AZ110" s="33">
        <v>398.19</v>
      </c>
      <c r="BA110" s="33">
        <v>0</v>
      </c>
      <c r="BB110" s="33">
        <v>0</v>
      </c>
      <c r="BC110" s="33">
        <v>0</v>
      </c>
      <c r="BD110" s="33">
        <v>0</v>
      </c>
      <c r="BE110" s="33">
        <v>0</v>
      </c>
      <c r="BF110" s="33">
        <v>0</v>
      </c>
      <c r="BG110" s="33">
        <v>1786.11</v>
      </c>
      <c r="BH110" s="33">
        <v>0</v>
      </c>
      <c r="BI110" s="33">
        <v>0</v>
      </c>
      <c r="BJ110" s="33">
        <v>0</v>
      </c>
    </row>
    <row r="111" spans="1:62" ht="12.75">
      <c r="A111" s="17" t="s">
        <v>224</v>
      </c>
      <c r="B111" s="33">
        <v>0</v>
      </c>
      <c r="C111" s="33">
        <v>0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138.65</v>
      </c>
      <c r="J111" s="33">
        <v>0</v>
      </c>
      <c r="K111" s="33">
        <v>0</v>
      </c>
      <c r="L111" s="33">
        <v>0</v>
      </c>
      <c r="M111" s="33">
        <v>0</v>
      </c>
      <c r="N111" s="33">
        <v>17.68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74.01</v>
      </c>
      <c r="X111" s="33">
        <v>0</v>
      </c>
      <c r="Y111" s="33">
        <v>0</v>
      </c>
      <c r="Z111" s="33">
        <v>0</v>
      </c>
      <c r="AA111" s="33">
        <v>0</v>
      </c>
      <c r="AB111" s="33">
        <v>0</v>
      </c>
      <c r="AC111" s="33">
        <v>38.15</v>
      </c>
      <c r="AD111" s="33">
        <v>0</v>
      </c>
      <c r="AE111" s="33">
        <v>0</v>
      </c>
      <c r="AF111" s="33">
        <v>0</v>
      </c>
      <c r="AG111" s="33">
        <v>0</v>
      </c>
      <c r="AH111" s="33">
        <v>0</v>
      </c>
      <c r="AI111" s="33">
        <v>36.54</v>
      </c>
      <c r="AJ111" s="33">
        <v>0</v>
      </c>
      <c r="AK111" s="33">
        <v>0</v>
      </c>
      <c r="AL111" s="33">
        <v>6</v>
      </c>
      <c r="AM111" s="33">
        <v>0</v>
      </c>
      <c r="AN111" s="33">
        <v>0</v>
      </c>
      <c r="AO111" s="33">
        <v>0</v>
      </c>
      <c r="AP111" s="33">
        <v>0</v>
      </c>
      <c r="AQ111" s="33">
        <v>0</v>
      </c>
      <c r="AR111" s="33">
        <v>0</v>
      </c>
      <c r="AS111" s="33">
        <v>0</v>
      </c>
      <c r="AT111" s="33">
        <v>17.54</v>
      </c>
      <c r="AU111" s="33">
        <v>0</v>
      </c>
      <c r="AV111" s="33">
        <v>0</v>
      </c>
      <c r="AW111" s="33">
        <v>0</v>
      </c>
      <c r="AX111" s="33">
        <v>0</v>
      </c>
      <c r="AY111" s="33">
        <v>46.4</v>
      </c>
      <c r="AZ111" s="33">
        <v>0</v>
      </c>
      <c r="BA111" s="33">
        <v>0</v>
      </c>
      <c r="BB111" s="33">
        <v>0</v>
      </c>
      <c r="BC111" s="33">
        <v>0</v>
      </c>
      <c r="BD111" s="33">
        <v>102.38</v>
      </c>
      <c r="BE111" s="33">
        <v>0</v>
      </c>
      <c r="BF111" s="33">
        <v>0</v>
      </c>
      <c r="BG111" s="33">
        <v>0</v>
      </c>
      <c r="BH111" s="33">
        <v>0</v>
      </c>
      <c r="BI111" s="33">
        <v>0</v>
      </c>
      <c r="BJ111" s="33">
        <v>3.19</v>
      </c>
    </row>
    <row r="112" spans="1:62" ht="12.75">
      <c r="A112" s="17" t="s">
        <v>225</v>
      </c>
      <c r="B112" s="33">
        <v>349.34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271.31</v>
      </c>
      <c r="J112" s="33">
        <v>0</v>
      </c>
      <c r="K112" s="33">
        <v>0</v>
      </c>
      <c r="L112" s="33">
        <v>0</v>
      </c>
      <c r="M112" s="33">
        <v>0</v>
      </c>
      <c r="N112" s="33">
        <v>309.19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202.16</v>
      </c>
      <c r="X112" s="33">
        <v>0</v>
      </c>
      <c r="Y112" s="33">
        <v>0</v>
      </c>
      <c r="Z112" s="33">
        <v>0</v>
      </c>
      <c r="AA112" s="33">
        <v>0</v>
      </c>
      <c r="AB112" s="33">
        <v>0</v>
      </c>
      <c r="AC112" s="33">
        <v>221.89</v>
      </c>
      <c r="AD112" s="33">
        <v>0</v>
      </c>
      <c r="AE112" s="33">
        <v>0</v>
      </c>
      <c r="AF112" s="33">
        <v>148.96</v>
      </c>
      <c r="AG112" s="33">
        <v>0</v>
      </c>
      <c r="AH112" s="33">
        <v>0</v>
      </c>
      <c r="AI112" s="33">
        <v>215</v>
      </c>
      <c r="AJ112" s="33">
        <v>0</v>
      </c>
      <c r="AK112" s="33">
        <v>0</v>
      </c>
      <c r="AL112" s="33">
        <v>155</v>
      </c>
      <c r="AM112" s="33">
        <v>0</v>
      </c>
      <c r="AN112" s="33">
        <v>0</v>
      </c>
      <c r="AO112" s="33">
        <v>0</v>
      </c>
      <c r="AP112" s="33">
        <v>0</v>
      </c>
      <c r="AQ112" s="33">
        <v>0</v>
      </c>
      <c r="AR112" s="33">
        <v>0</v>
      </c>
      <c r="AS112" s="33">
        <v>0</v>
      </c>
      <c r="AT112" s="33">
        <v>144.68</v>
      </c>
      <c r="AU112" s="33">
        <v>0</v>
      </c>
      <c r="AV112" s="33">
        <v>0</v>
      </c>
      <c r="AW112" s="33">
        <v>0</v>
      </c>
      <c r="AX112" s="33">
        <v>0</v>
      </c>
      <c r="AY112" s="33">
        <v>152.5</v>
      </c>
      <c r="AZ112" s="33">
        <v>0</v>
      </c>
      <c r="BA112" s="33">
        <v>0</v>
      </c>
      <c r="BB112" s="33">
        <v>0</v>
      </c>
      <c r="BC112" s="33">
        <v>0</v>
      </c>
      <c r="BD112" s="33">
        <v>220.95</v>
      </c>
      <c r="BE112" s="33">
        <v>0</v>
      </c>
      <c r="BF112" s="33">
        <v>0</v>
      </c>
      <c r="BG112" s="33">
        <v>0</v>
      </c>
      <c r="BH112" s="33">
        <v>0</v>
      </c>
      <c r="BI112" s="33">
        <v>0</v>
      </c>
      <c r="BJ112" s="33">
        <v>212.67</v>
      </c>
    </row>
    <row r="113" spans="1:62" ht="12.75">
      <c r="A113" s="17" t="s">
        <v>226</v>
      </c>
      <c r="B113" s="33">
        <v>69.89</v>
      </c>
      <c r="C113" s="33">
        <v>0</v>
      </c>
      <c r="D113" s="33">
        <v>0</v>
      </c>
      <c r="E113" s="33">
        <v>0</v>
      </c>
      <c r="F113" s="33">
        <v>0</v>
      </c>
      <c r="G113" s="33">
        <v>0</v>
      </c>
      <c r="H113" s="33">
        <v>0</v>
      </c>
      <c r="I113" s="33">
        <v>371.06</v>
      </c>
      <c r="J113" s="33">
        <v>0</v>
      </c>
      <c r="K113" s="33">
        <v>0</v>
      </c>
      <c r="L113" s="33">
        <v>0</v>
      </c>
      <c r="M113" s="33">
        <v>0</v>
      </c>
      <c r="N113" s="33">
        <v>128.63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>
        <v>0</v>
      </c>
      <c r="V113" s="33">
        <v>0</v>
      </c>
      <c r="W113" s="33">
        <v>94.35</v>
      </c>
      <c r="X113" s="33">
        <v>0</v>
      </c>
      <c r="Y113" s="33">
        <v>0</v>
      </c>
      <c r="Z113" s="33">
        <v>0</v>
      </c>
      <c r="AA113" s="33">
        <v>0</v>
      </c>
      <c r="AB113" s="33">
        <v>0</v>
      </c>
      <c r="AC113" s="33">
        <v>183.28</v>
      </c>
      <c r="AD113" s="33">
        <v>0</v>
      </c>
      <c r="AE113" s="33">
        <v>0</v>
      </c>
      <c r="AF113" s="33">
        <v>96.07</v>
      </c>
      <c r="AG113" s="33">
        <v>0</v>
      </c>
      <c r="AH113" s="33">
        <v>0</v>
      </c>
      <c r="AI113" s="33">
        <v>105.9</v>
      </c>
      <c r="AJ113" s="33">
        <v>0</v>
      </c>
      <c r="AK113" s="33">
        <v>0</v>
      </c>
      <c r="AL113" s="33">
        <v>80.88</v>
      </c>
      <c r="AM113" s="33">
        <v>0</v>
      </c>
      <c r="AN113" s="33">
        <v>0</v>
      </c>
      <c r="AO113" s="33">
        <v>0</v>
      </c>
      <c r="AP113" s="33">
        <v>0</v>
      </c>
      <c r="AQ113" s="33">
        <v>0</v>
      </c>
      <c r="AR113" s="33">
        <v>0</v>
      </c>
      <c r="AS113" s="33">
        <v>0</v>
      </c>
      <c r="AT113" s="33">
        <v>145.58</v>
      </c>
      <c r="AU113" s="33">
        <v>0</v>
      </c>
      <c r="AV113" s="33">
        <v>0</v>
      </c>
      <c r="AW113" s="33">
        <v>0</v>
      </c>
      <c r="AX113" s="33">
        <v>0</v>
      </c>
      <c r="AY113" s="33">
        <v>174.52</v>
      </c>
      <c r="AZ113" s="33">
        <v>0</v>
      </c>
      <c r="BA113" s="33">
        <v>0</v>
      </c>
      <c r="BB113" s="33">
        <v>0</v>
      </c>
      <c r="BC113" s="33">
        <v>0</v>
      </c>
      <c r="BD113" s="33">
        <v>398.09</v>
      </c>
      <c r="BE113" s="33">
        <v>0</v>
      </c>
      <c r="BF113" s="33">
        <v>0</v>
      </c>
      <c r="BG113" s="33">
        <v>0</v>
      </c>
      <c r="BH113" s="33">
        <v>0</v>
      </c>
      <c r="BI113" s="33">
        <v>0</v>
      </c>
      <c r="BJ113" s="33">
        <v>95.53</v>
      </c>
    </row>
    <row r="114" spans="1:62" ht="12.75">
      <c r="A114" s="17" t="s">
        <v>227</v>
      </c>
      <c r="B114" s="33">
        <v>61</v>
      </c>
      <c r="C114" s="33">
        <v>0</v>
      </c>
      <c r="D114" s="33">
        <v>610.7</v>
      </c>
      <c r="E114" s="33">
        <v>0</v>
      </c>
      <c r="F114" s="33">
        <v>66992</v>
      </c>
      <c r="G114" s="33">
        <v>0</v>
      </c>
      <c r="H114" s="33">
        <v>0</v>
      </c>
      <c r="I114" s="33">
        <v>0</v>
      </c>
      <c r="J114" s="33">
        <v>103</v>
      </c>
      <c r="K114" s="33">
        <v>64.76</v>
      </c>
      <c r="L114" s="33">
        <v>0</v>
      </c>
      <c r="M114" s="33">
        <v>0</v>
      </c>
      <c r="N114" s="33">
        <v>83.2</v>
      </c>
      <c r="O114" s="33">
        <v>0</v>
      </c>
      <c r="P114" s="33">
        <v>37.87</v>
      </c>
      <c r="Q114" s="33">
        <v>0</v>
      </c>
      <c r="R114" s="33">
        <v>57.62</v>
      </c>
      <c r="S114" s="33">
        <v>0</v>
      </c>
      <c r="T114" s="33">
        <v>80.08</v>
      </c>
      <c r="U114" s="33">
        <v>0</v>
      </c>
      <c r="V114" s="33">
        <v>0</v>
      </c>
      <c r="W114" s="33">
        <v>0</v>
      </c>
      <c r="X114" s="33">
        <v>127.13</v>
      </c>
      <c r="Y114" s="33">
        <v>0</v>
      </c>
      <c r="Z114" s="33">
        <v>0</v>
      </c>
      <c r="AA114" s="33">
        <v>0</v>
      </c>
      <c r="AB114" s="33">
        <v>0</v>
      </c>
      <c r="AC114" s="33">
        <v>107.07</v>
      </c>
      <c r="AD114" s="33">
        <v>81.34</v>
      </c>
      <c r="AE114" s="33">
        <v>0</v>
      </c>
      <c r="AF114" s="33">
        <v>0</v>
      </c>
      <c r="AG114" s="33">
        <v>105.31</v>
      </c>
      <c r="AH114" s="33">
        <v>128</v>
      </c>
      <c r="AI114" s="33">
        <v>76.12</v>
      </c>
      <c r="AJ114" s="33">
        <v>0</v>
      </c>
      <c r="AK114" s="33">
        <v>0</v>
      </c>
      <c r="AL114" s="33">
        <v>0</v>
      </c>
      <c r="AM114" s="33">
        <v>0</v>
      </c>
      <c r="AN114" s="33">
        <v>0</v>
      </c>
      <c r="AO114" s="33">
        <v>165.82</v>
      </c>
      <c r="AP114" s="33">
        <v>0</v>
      </c>
      <c r="AQ114" s="33">
        <v>0</v>
      </c>
      <c r="AR114" s="33">
        <v>0</v>
      </c>
      <c r="AS114" s="33">
        <v>0</v>
      </c>
      <c r="AT114" s="33">
        <v>106.01</v>
      </c>
      <c r="AU114" s="33">
        <v>0</v>
      </c>
      <c r="AV114" s="33">
        <v>125.03</v>
      </c>
      <c r="AW114" s="33">
        <v>66.5</v>
      </c>
      <c r="AX114" s="33">
        <v>0</v>
      </c>
      <c r="AY114" s="33">
        <v>0</v>
      </c>
      <c r="AZ114" s="33">
        <v>121.59</v>
      </c>
      <c r="BA114" s="33">
        <v>0</v>
      </c>
      <c r="BB114" s="33">
        <v>0</v>
      </c>
      <c r="BC114" s="33">
        <v>0</v>
      </c>
      <c r="BD114" s="33">
        <v>0</v>
      </c>
      <c r="BE114" s="33">
        <v>85</v>
      </c>
      <c r="BF114" s="33">
        <v>0</v>
      </c>
      <c r="BG114" s="33">
        <v>222.32</v>
      </c>
      <c r="BH114" s="33">
        <v>0</v>
      </c>
      <c r="BI114" s="33">
        <v>0</v>
      </c>
      <c r="BJ114" s="33">
        <v>0</v>
      </c>
    </row>
    <row r="115" spans="1:62" ht="12.75">
      <c r="A115" s="17" t="s">
        <v>201</v>
      </c>
      <c r="B115" s="33">
        <v>0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33">
        <v>0</v>
      </c>
      <c r="AA115" s="33">
        <v>0</v>
      </c>
      <c r="AB115" s="33">
        <v>0</v>
      </c>
      <c r="AC115" s="33">
        <v>0</v>
      </c>
      <c r="AD115" s="33">
        <v>0</v>
      </c>
      <c r="AE115" s="33">
        <v>0</v>
      </c>
      <c r="AF115" s="33">
        <v>0</v>
      </c>
      <c r="AG115" s="33">
        <v>0</v>
      </c>
      <c r="AH115" s="33">
        <v>0</v>
      </c>
      <c r="AI115" s="33">
        <v>0</v>
      </c>
      <c r="AJ115" s="33">
        <v>0</v>
      </c>
      <c r="AK115" s="33">
        <v>0</v>
      </c>
      <c r="AL115" s="33">
        <v>0</v>
      </c>
      <c r="AM115" s="33">
        <v>0</v>
      </c>
      <c r="AN115" s="33">
        <v>0</v>
      </c>
      <c r="AO115" s="33">
        <v>0</v>
      </c>
      <c r="AP115" s="33">
        <v>0</v>
      </c>
      <c r="AQ115" s="33">
        <v>0</v>
      </c>
      <c r="AR115" s="33">
        <v>0</v>
      </c>
      <c r="AS115" s="33">
        <v>0</v>
      </c>
      <c r="AT115" s="33">
        <v>0</v>
      </c>
      <c r="AU115" s="33">
        <v>0</v>
      </c>
      <c r="AV115" s="33">
        <v>0</v>
      </c>
      <c r="AW115" s="33">
        <v>0</v>
      </c>
      <c r="AX115" s="33">
        <v>0</v>
      </c>
      <c r="AY115" s="33">
        <v>0</v>
      </c>
      <c r="AZ115" s="33">
        <v>0</v>
      </c>
      <c r="BA115" s="33">
        <v>0</v>
      </c>
      <c r="BB115" s="33">
        <v>0</v>
      </c>
      <c r="BC115" s="33">
        <v>0</v>
      </c>
      <c r="BD115" s="33">
        <v>0</v>
      </c>
      <c r="BE115" s="33">
        <v>0</v>
      </c>
      <c r="BF115" s="33">
        <v>0</v>
      </c>
      <c r="BG115" s="33">
        <v>0</v>
      </c>
      <c r="BH115" s="33">
        <v>0</v>
      </c>
      <c r="BI115" s="33">
        <v>0</v>
      </c>
      <c r="BJ115" s="33">
        <v>0</v>
      </c>
    </row>
    <row r="116" spans="1:62" ht="12.75">
      <c r="A116" s="19" t="s">
        <v>229</v>
      </c>
      <c r="B116" s="34">
        <v>1480.75</v>
      </c>
      <c r="C116" s="34">
        <v>0</v>
      </c>
      <c r="D116" s="34">
        <v>4479.69</v>
      </c>
      <c r="E116" s="34">
        <v>0</v>
      </c>
      <c r="F116" s="34">
        <v>1477216</v>
      </c>
      <c r="G116" s="34">
        <v>0</v>
      </c>
      <c r="H116" s="34">
        <v>0</v>
      </c>
      <c r="I116" s="34">
        <v>781.02</v>
      </c>
      <c r="J116" s="34">
        <v>188.37</v>
      </c>
      <c r="K116" s="34">
        <v>6249.48</v>
      </c>
      <c r="L116" s="34">
        <v>0</v>
      </c>
      <c r="M116" s="34">
        <v>0</v>
      </c>
      <c r="N116" s="34">
        <v>1348.72</v>
      </c>
      <c r="O116" s="34">
        <v>0</v>
      </c>
      <c r="P116" s="34">
        <v>346.28</v>
      </c>
      <c r="Q116" s="34">
        <v>0</v>
      </c>
      <c r="R116" s="34">
        <v>171.1</v>
      </c>
      <c r="S116" s="34">
        <v>0</v>
      </c>
      <c r="T116" s="34">
        <v>1113.96</v>
      </c>
      <c r="U116" s="34">
        <v>0</v>
      </c>
      <c r="V116" s="34">
        <v>794525</v>
      </c>
      <c r="W116" s="34">
        <v>370.51</v>
      </c>
      <c r="X116" s="34">
        <v>1180.65</v>
      </c>
      <c r="Y116" s="34">
        <v>9023706.15</v>
      </c>
      <c r="Z116" s="34">
        <v>0</v>
      </c>
      <c r="AA116" s="34">
        <v>0</v>
      </c>
      <c r="AB116" s="34">
        <v>0</v>
      </c>
      <c r="AC116" s="34">
        <v>1749.87</v>
      </c>
      <c r="AD116" s="34">
        <v>982.19</v>
      </c>
      <c r="AE116" s="34">
        <v>0</v>
      </c>
      <c r="AF116" s="34">
        <v>245.02</v>
      </c>
      <c r="AG116" s="34">
        <v>2478.5</v>
      </c>
      <c r="AH116" s="34">
        <v>1819</v>
      </c>
      <c r="AI116" s="34">
        <v>1456.44</v>
      </c>
      <c r="AJ116" s="34">
        <v>0</v>
      </c>
      <c r="AK116" s="34">
        <v>1958</v>
      </c>
      <c r="AL116" s="34">
        <v>241.88</v>
      </c>
      <c r="AM116" s="34">
        <v>0</v>
      </c>
      <c r="AN116" s="34">
        <v>0</v>
      </c>
      <c r="AO116" s="34">
        <v>1193.29</v>
      </c>
      <c r="AP116" s="34">
        <v>121603</v>
      </c>
      <c r="AQ116" s="34">
        <v>0</v>
      </c>
      <c r="AR116" s="34">
        <v>0</v>
      </c>
      <c r="AS116" s="34">
        <v>172851.2</v>
      </c>
      <c r="AT116" s="34">
        <v>1418.52</v>
      </c>
      <c r="AU116" s="34">
        <v>0</v>
      </c>
      <c r="AV116" s="34">
        <v>9500.16</v>
      </c>
      <c r="AW116" s="34">
        <v>1029.01</v>
      </c>
      <c r="AX116" s="34">
        <v>0</v>
      </c>
      <c r="AY116" s="34">
        <v>373.42</v>
      </c>
      <c r="AZ116" s="34">
        <v>847.39</v>
      </c>
      <c r="BA116" s="34">
        <v>0</v>
      </c>
      <c r="BB116" s="34">
        <v>0</v>
      </c>
      <c r="BC116" s="34">
        <v>0</v>
      </c>
      <c r="BD116" s="34">
        <v>721.42</v>
      </c>
      <c r="BE116" s="34">
        <v>585</v>
      </c>
      <c r="BF116" s="34">
        <v>0</v>
      </c>
      <c r="BG116" s="34">
        <v>4705.51</v>
      </c>
      <c r="BH116" s="34">
        <v>0</v>
      </c>
      <c r="BI116" s="34">
        <v>4250</v>
      </c>
      <c r="BJ116" s="34">
        <v>311.4</v>
      </c>
    </row>
    <row r="117" spans="1:62" ht="12.75">
      <c r="A117" s="9" t="s">
        <v>230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</row>
    <row r="118" spans="1:62" ht="12.75">
      <c r="A118" s="17" t="s">
        <v>231</v>
      </c>
      <c r="B118" s="35">
        <v>1061000</v>
      </c>
      <c r="C118" s="35">
        <v>16135</v>
      </c>
      <c r="D118" s="35">
        <v>22869</v>
      </c>
      <c r="E118" s="35">
        <v>0</v>
      </c>
      <c r="F118" s="35">
        <v>0</v>
      </c>
      <c r="G118" s="35">
        <v>12243</v>
      </c>
      <c r="H118" s="35">
        <v>0</v>
      </c>
      <c r="I118" s="35">
        <v>204496</v>
      </c>
      <c r="J118" s="35">
        <v>0</v>
      </c>
      <c r="K118" s="35">
        <v>0</v>
      </c>
      <c r="L118" s="35">
        <v>0</v>
      </c>
      <c r="M118" s="35">
        <v>0</v>
      </c>
      <c r="N118" s="35">
        <v>180493</v>
      </c>
      <c r="O118" s="35">
        <v>15288</v>
      </c>
      <c r="P118" s="35">
        <v>19093</v>
      </c>
      <c r="Q118" s="35">
        <v>378857</v>
      </c>
      <c r="R118" s="35">
        <v>0</v>
      </c>
      <c r="S118" s="35">
        <v>20071</v>
      </c>
      <c r="T118" s="35">
        <v>0</v>
      </c>
      <c r="U118" s="35">
        <v>0</v>
      </c>
      <c r="V118" s="35">
        <v>0</v>
      </c>
      <c r="W118" s="35">
        <v>165208</v>
      </c>
      <c r="X118" s="35">
        <v>0</v>
      </c>
      <c r="Y118" s="35">
        <v>0</v>
      </c>
      <c r="Z118" s="35">
        <v>0</v>
      </c>
      <c r="AA118" s="35">
        <v>0</v>
      </c>
      <c r="AB118" s="35">
        <v>87840</v>
      </c>
      <c r="AC118" s="35">
        <v>85195</v>
      </c>
      <c r="AD118" s="35">
        <v>0</v>
      </c>
      <c r="AE118" s="35">
        <v>20570</v>
      </c>
      <c r="AF118" s="35">
        <v>134857</v>
      </c>
      <c r="AG118" s="35">
        <v>16138</v>
      </c>
      <c r="AH118" s="35">
        <v>30498</v>
      </c>
      <c r="AI118" s="35">
        <v>198853</v>
      </c>
      <c r="AJ118" s="35">
        <v>42151</v>
      </c>
      <c r="AK118" s="35">
        <v>0</v>
      </c>
      <c r="AL118" s="35">
        <v>173386</v>
      </c>
      <c r="AM118" s="35">
        <v>33866</v>
      </c>
      <c r="AN118" s="35">
        <v>38849</v>
      </c>
      <c r="AO118" s="35">
        <v>0</v>
      </c>
      <c r="AP118" s="35">
        <v>28</v>
      </c>
      <c r="AQ118" s="35">
        <v>134950</v>
      </c>
      <c r="AR118" s="35">
        <v>134950</v>
      </c>
      <c r="AS118" s="35">
        <v>0</v>
      </c>
      <c r="AT118" s="35">
        <v>86609</v>
      </c>
      <c r="AU118" s="35">
        <v>16407</v>
      </c>
      <c r="AV118" s="35">
        <v>0</v>
      </c>
      <c r="AW118" s="35">
        <v>0</v>
      </c>
      <c r="AX118" s="35">
        <v>0</v>
      </c>
      <c r="AY118" s="35">
        <v>175876</v>
      </c>
      <c r="AZ118" s="35">
        <v>0</v>
      </c>
      <c r="BA118" s="35">
        <v>0</v>
      </c>
      <c r="BB118" s="35">
        <v>0</v>
      </c>
      <c r="BC118" s="35">
        <v>0</v>
      </c>
      <c r="BD118" s="35">
        <v>159947</v>
      </c>
      <c r="BE118" s="35">
        <v>0</v>
      </c>
      <c r="BF118" s="35">
        <v>0</v>
      </c>
      <c r="BG118" s="35">
        <v>0</v>
      </c>
      <c r="BH118" s="35">
        <v>103302</v>
      </c>
      <c r="BI118" s="35">
        <v>0</v>
      </c>
      <c r="BJ118" s="35">
        <v>117818</v>
      </c>
    </row>
    <row r="119" spans="1:62" ht="12.75">
      <c r="A119" s="9" t="s">
        <v>232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</row>
    <row r="120" spans="1:62" ht="12.75">
      <c r="A120" s="17" t="s">
        <v>233</v>
      </c>
      <c r="B120" s="35">
        <v>9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6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5">
        <v>12</v>
      </c>
      <c r="AD120" s="35">
        <v>0</v>
      </c>
      <c r="AE120" s="35">
        <v>0</v>
      </c>
      <c r="AF120" s="35">
        <v>6</v>
      </c>
      <c r="AG120" s="35">
        <v>6</v>
      </c>
      <c r="AH120" s="35">
        <v>0</v>
      </c>
      <c r="AI120" s="35">
        <v>6</v>
      </c>
      <c r="AJ120" s="35">
        <v>0</v>
      </c>
      <c r="AK120" s="35">
        <v>0</v>
      </c>
      <c r="AL120" s="35">
        <v>890921</v>
      </c>
      <c r="AM120" s="35">
        <v>0</v>
      </c>
      <c r="AN120" s="35">
        <v>0</v>
      </c>
      <c r="AO120" s="35">
        <v>0</v>
      </c>
      <c r="AP120" s="35">
        <v>0</v>
      </c>
      <c r="AQ120" s="35">
        <v>38629</v>
      </c>
      <c r="AR120" s="35">
        <v>38629</v>
      </c>
      <c r="AS120" s="35">
        <v>0</v>
      </c>
      <c r="AT120" s="35">
        <v>6</v>
      </c>
      <c r="AU120" s="35">
        <v>0</v>
      </c>
      <c r="AV120" s="35">
        <v>0</v>
      </c>
      <c r="AW120" s="35">
        <v>0</v>
      </c>
      <c r="AX120" s="35">
        <v>0</v>
      </c>
      <c r="AY120" s="35">
        <v>9</v>
      </c>
      <c r="AZ120" s="35">
        <v>0</v>
      </c>
      <c r="BA120" s="35">
        <v>0</v>
      </c>
      <c r="BB120" s="35">
        <v>0</v>
      </c>
      <c r="BC120" s="35">
        <v>0</v>
      </c>
      <c r="BD120" s="35">
        <v>11</v>
      </c>
      <c r="BE120" s="35">
        <v>0</v>
      </c>
      <c r="BF120" s="35">
        <v>0</v>
      </c>
      <c r="BG120" s="35">
        <v>0</v>
      </c>
      <c r="BH120" s="35">
        <v>0</v>
      </c>
      <c r="BI120" s="35">
        <v>0</v>
      </c>
      <c r="BJ120" s="35">
        <v>6</v>
      </c>
    </row>
    <row r="121" spans="1:62" ht="12.75">
      <c r="A121" s="17" t="s">
        <v>234</v>
      </c>
      <c r="B121" s="35">
        <v>65</v>
      </c>
      <c r="C121" s="35">
        <v>0</v>
      </c>
      <c r="D121" s="35">
        <v>47</v>
      </c>
      <c r="E121" s="35">
        <v>0</v>
      </c>
      <c r="F121" s="35">
        <v>172</v>
      </c>
      <c r="G121" s="35">
        <v>0</v>
      </c>
      <c r="H121" s="35">
        <v>0</v>
      </c>
      <c r="I121" s="35">
        <v>0</v>
      </c>
      <c r="J121" s="35">
        <v>50</v>
      </c>
      <c r="K121" s="35">
        <v>100</v>
      </c>
      <c r="L121" s="35">
        <v>0</v>
      </c>
      <c r="M121" s="35">
        <v>0</v>
      </c>
      <c r="N121" s="35">
        <v>70</v>
      </c>
      <c r="O121" s="35">
        <v>50</v>
      </c>
      <c r="P121" s="35">
        <v>0</v>
      </c>
      <c r="Q121" s="35">
        <v>0</v>
      </c>
      <c r="R121" s="35">
        <v>50</v>
      </c>
      <c r="S121" s="35">
        <v>50</v>
      </c>
      <c r="T121" s="35">
        <v>50</v>
      </c>
      <c r="U121" s="35">
        <v>0</v>
      </c>
      <c r="V121" s="35">
        <v>6133</v>
      </c>
      <c r="W121" s="35">
        <v>0</v>
      </c>
      <c r="X121" s="35">
        <v>0</v>
      </c>
      <c r="Y121" s="35">
        <v>50</v>
      </c>
      <c r="Z121" s="35">
        <v>0</v>
      </c>
      <c r="AA121" s="35">
        <v>641</v>
      </c>
      <c r="AB121" s="35">
        <v>0</v>
      </c>
      <c r="AC121" s="35">
        <v>50</v>
      </c>
      <c r="AD121" s="35">
        <v>50</v>
      </c>
      <c r="AE121" s="35">
        <v>0</v>
      </c>
      <c r="AF121" s="35">
        <v>0</v>
      </c>
      <c r="AG121" s="35">
        <v>20</v>
      </c>
      <c r="AH121" s="35">
        <v>50</v>
      </c>
      <c r="AI121" s="35">
        <v>50</v>
      </c>
      <c r="AJ121" s="35">
        <v>50</v>
      </c>
      <c r="AK121" s="35">
        <v>50</v>
      </c>
      <c r="AL121" s="35">
        <v>0</v>
      </c>
      <c r="AM121" s="35">
        <v>0</v>
      </c>
      <c r="AN121" s="35">
        <v>50</v>
      </c>
      <c r="AO121" s="35">
        <v>0</v>
      </c>
      <c r="AP121" s="35">
        <v>50</v>
      </c>
      <c r="AQ121" s="35">
        <v>0</v>
      </c>
      <c r="AR121" s="35">
        <v>0</v>
      </c>
      <c r="AS121" s="35">
        <v>0</v>
      </c>
      <c r="AT121" s="35">
        <v>50</v>
      </c>
      <c r="AU121" s="35">
        <v>0</v>
      </c>
      <c r="AV121" s="35">
        <v>50</v>
      </c>
      <c r="AW121" s="35">
        <v>0</v>
      </c>
      <c r="AX121" s="35">
        <v>830000</v>
      </c>
      <c r="AY121" s="35">
        <v>0</v>
      </c>
      <c r="AZ121" s="35">
        <v>0</v>
      </c>
      <c r="BA121" s="35">
        <v>75</v>
      </c>
      <c r="BB121" s="35">
        <v>0</v>
      </c>
      <c r="BC121" s="35">
        <v>0</v>
      </c>
      <c r="BD121" s="35">
        <v>0</v>
      </c>
      <c r="BE121" s="35">
        <v>0</v>
      </c>
      <c r="BF121" s="35">
        <v>50</v>
      </c>
      <c r="BG121" s="35">
        <v>169450</v>
      </c>
      <c r="BH121" s="35">
        <v>0</v>
      </c>
      <c r="BI121" s="35">
        <v>0</v>
      </c>
      <c r="BJ121" s="35">
        <v>0</v>
      </c>
    </row>
    <row r="122" spans="1:62" ht="25.5">
      <c r="A122" s="8" t="s">
        <v>235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</row>
    <row r="123" spans="1:62" ht="12.75">
      <c r="A123" s="15" t="s">
        <v>236</v>
      </c>
      <c r="B123" s="36">
        <v>521374</v>
      </c>
      <c r="C123" s="36">
        <v>200</v>
      </c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83781</v>
      </c>
      <c r="J123" s="36">
        <v>0</v>
      </c>
      <c r="K123" s="36">
        <v>0</v>
      </c>
      <c r="L123" s="36">
        <v>0</v>
      </c>
      <c r="M123" s="36">
        <v>0</v>
      </c>
      <c r="N123" s="36">
        <v>21125</v>
      </c>
      <c r="O123" s="36">
        <v>0</v>
      </c>
      <c r="P123" s="36">
        <v>0</v>
      </c>
      <c r="Q123" s="36">
        <v>8384</v>
      </c>
      <c r="R123" s="36">
        <v>0</v>
      </c>
      <c r="S123" s="36">
        <v>0</v>
      </c>
      <c r="T123" s="36">
        <v>0</v>
      </c>
      <c r="U123" s="36">
        <v>0</v>
      </c>
      <c r="V123" s="36">
        <v>0</v>
      </c>
      <c r="W123" s="36">
        <v>64335</v>
      </c>
      <c r="X123" s="36">
        <v>0</v>
      </c>
      <c r="Y123" s="36">
        <v>0</v>
      </c>
      <c r="Z123" s="36">
        <v>0</v>
      </c>
      <c r="AA123" s="36">
        <v>0</v>
      </c>
      <c r="AB123" s="36">
        <v>1800</v>
      </c>
      <c r="AC123" s="36">
        <v>18567</v>
      </c>
      <c r="AD123" s="36">
        <v>0</v>
      </c>
      <c r="AE123" s="36">
        <v>0</v>
      </c>
      <c r="AF123" s="36">
        <v>134904</v>
      </c>
      <c r="AG123" s="36">
        <v>9511</v>
      </c>
      <c r="AH123" s="36">
        <v>0</v>
      </c>
      <c r="AI123" s="36">
        <v>3500</v>
      </c>
      <c r="AJ123" s="36">
        <v>0</v>
      </c>
      <c r="AK123" s="36">
        <v>0</v>
      </c>
      <c r="AL123" s="36">
        <v>148487</v>
      </c>
      <c r="AM123" s="36">
        <v>0</v>
      </c>
      <c r="AN123" s="36">
        <v>0</v>
      </c>
      <c r="AO123" s="36">
        <v>0</v>
      </c>
      <c r="AP123" s="36">
        <v>0</v>
      </c>
      <c r="AQ123" s="36">
        <v>0</v>
      </c>
      <c r="AR123" s="36">
        <v>132194</v>
      </c>
      <c r="AS123" s="36">
        <v>0</v>
      </c>
      <c r="AT123" s="36">
        <v>58822</v>
      </c>
      <c r="AU123" s="36">
        <v>0</v>
      </c>
      <c r="AV123" s="36">
        <v>0</v>
      </c>
      <c r="AW123" s="36">
        <v>0</v>
      </c>
      <c r="AX123" s="36">
        <v>0</v>
      </c>
      <c r="AY123" s="36">
        <v>0</v>
      </c>
      <c r="AZ123" s="36">
        <v>0</v>
      </c>
      <c r="BA123" s="36">
        <v>0</v>
      </c>
      <c r="BB123" s="36">
        <v>0</v>
      </c>
      <c r="BC123" s="36">
        <v>0</v>
      </c>
      <c r="BD123" s="36">
        <v>5000</v>
      </c>
      <c r="BE123" s="36">
        <v>0</v>
      </c>
      <c r="BF123" s="36">
        <v>0</v>
      </c>
      <c r="BG123" s="36">
        <v>0</v>
      </c>
      <c r="BH123" s="36">
        <v>0</v>
      </c>
      <c r="BI123" s="36">
        <v>0</v>
      </c>
      <c r="BJ123" s="36">
        <v>117818</v>
      </c>
    </row>
    <row r="124" spans="1:62" ht="12.75">
      <c r="A124" s="17" t="s">
        <v>237</v>
      </c>
      <c r="B124" s="35">
        <v>386872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94805</v>
      </c>
      <c r="J124" s="35">
        <v>0</v>
      </c>
      <c r="K124" s="35">
        <v>0</v>
      </c>
      <c r="L124" s="35">
        <v>0</v>
      </c>
      <c r="M124" s="35">
        <v>0</v>
      </c>
      <c r="N124" s="35">
        <v>2950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93000</v>
      </c>
      <c r="AC124" s="35">
        <v>18567</v>
      </c>
      <c r="AD124" s="35">
        <v>0</v>
      </c>
      <c r="AE124" s="35">
        <v>0</v>
      </c>
      <c r="AF124" s="35">
        <v>134904</v>
      </c>
      <c r="AG124" s="35">
        <v>0</v>
      </c>
      <c r="AH124" s="35">
        <v>0</v>
      </c>
      <c r="AI124" s="35">
        <v>3500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>
        <v>0</v>
      </c>
      <c r="AP124" s="35">
        <v>0</v>
      </c>
      <c r="AQ124" s="35">
        <v>0</v>
      </c>
      <c r="AR124" s="35">
        <v>132194</v>
      </c>
      <c r="AS124" s="35">
        <v>0</v>
      </c>
      <c r="AT124" s="35">
        <v>34535</v>
      </c>
      <c r="AU124" s="35">
        <v>0</v>
      </c>
      <c r="AV124" s="35">
        <v>0</v>
      </c>
      <c r="AW124" s="35">
        <v>0</v>
      </c>
      <c r="AX124" s="35">
        <v>0</v>
      </c>
      <c r="AY124" s="35">
        <v>0</v>
      </c>
      <c r="AZ124" s="35">
        <v>0</v>
      </c>
      <c r="BA124" s="35">
        <v>0</v>
      </c>
      <c r="BB124" s="35">
        <v>0</v>
      </c>
      <c r="BC124" s="35">
        <v>0</v>
      </c>
      <c r="BD124" s="35">
        <v>3588</v>
      </c>
      <c r="BE124" s="35">
        <v>0</v>
      </c>
      <c r="BF124" s="35">
        <v>0</v>
      </c>
      <c r="BG124" s="35">
        <v>0</v>
      </c>
      <c r="BH124" s="35">
        <v>0</v>
      </c>
      <c r="BI124" s="35">
        <v>0</v>
      </c>
      <c r="BJ124" s="35">
        <v>0</v>
      </c>
    </row>
    <row r="125" spans="1:62" ht="12.75">
      <c r="A125" s="17" t="s">
        <v>238</v>
      </c>
      <c r="B125" s="35">
        <v>112960</v>
      </c>
      <c r="C125" s="35">
        <v>0</v>
      </c>
      <c r="D125" s="35">
        <v>1238</v>
      </c>
      <c r="E125" s="35">
        <v>0</v>
      </c>
      <c r="F125" s="35">
        <v>5000</v>
      </c>
      <c r="G125" s="35">
        <v>428</v>
      </c>
      <c r="H125" s="35">
        <v>0</v>
      </c>
      <c r="I125" s="35">
        <v>0</v>
      </c>
      <c r="J125" s="35">
        <v>1950</v>
      </c>
      <c r="K125" s="35">
        <v>1576</v>
      </c>
      <c r="L125" s="35">
        <v>0</v>
      </c>
      <c r="M125" s="35">
        <v>0</v>
      </c>
      <c r="N125" s="35">
        <v>3076</v>
      </c>
      <c r="O125" s="35">
        <v>177</v>
      </c>
      <c r="P125" s="35">
        <v>1400</v>
      </c>
      <c r="Q125" s="35">
        <v>0</v>
      </c>
      <c r="R125" s="35">
        <v>1300</v>
      </c>
      <c r="S125" s="35">
        <v>1408</v>
      </c>
      <c r="T125" s="35">
        <v>6050</v>
      </c>
      <c r="U125" s="35">
        <v>0</v>
      </c>
      <c r="V125" s="35">
        <v>6133</v>
      </c>
      <c r="W125" s="35">
        <v>0</v>
      </c>
      <c r="X125" s="35">
        <v>1832</v>
      </c>
      <c r="Y125" s="35">
        <v>46512</v>
      </c>
      <c r="Z125" s="35">
        <v>0</v>
      </c>
      <c r="AA125" s="35">
        <v>927</v>
      </c>
      <c r="AB125" s="35">
        <v>0</v>
      </c>
      <c r="AC125" s="35">
        <v>18567</v>
      </c>
      <c r="AD125" s="35">
        <v>935</v>
      </c>
      <c r="AE125" s="35">
        <v>0</v>
      </c>
      <c r="AF125" s="35">
        <v>0</v>
      </c>
      <c r="AG125" s="35">
        <v>603</v>
      </c>
      <c r="AH125" s="35">
        <v>2453</v>
      </c>
      <c r="AI125" s="35">
        <v>2700</v>
      </c>
      <c r="AJ125" s="35">
        <v>500</v>
      </c>
      <c r="AK125" s="35">
        <v>0</v>
      </c>
      <c r="AL125" s="35">
        <v>0</v>
      </c>
      <c r="AM125" s="35">
        <v>0</v>
      </c>
      <c r="AN125" s="35">
        <v>40000</v>
      </c>
      <c r="AO125" s="35">
        <v>0</v>
      </c>
      <c r="AP125" s="35">
        <v>5000</v>
      </c>
      <c r="AQ125" s="35">
        <v>0</v>
      </c>
      <c r="AR125" s="35">
        <v>132194</v>
      </c>
      <c r="AS125" s="35">
        <v>0</v>
      </c>
      <c r="AT125" s="35">
        <v>540</v>
      </c>
      <c r="AU125" s="35">
        <v>2142</v>
      </c>
      <c r="AV125" s="35">
        <v>2321</v>
      </c>
      <c r="AW125" s="35">
        <v>0</v>
      </c>
      <c r="AX125" s="35">
        <v>1500</v>
      </c>
      <c r="AY125" s="35">
        <v>0</v>
      </c>
      <c r="AZ125" s="35">
        <v>1265</v>
      </c>
      <c r="BA125" s="35">
        <v>16500</v>
      </c>
      <c r="BB125" s="35">
        <v>400</v>
      </c>
      <c r="BC125" s="35">
        <v>0</v>
      </c>
      <c r="BD125" s="35">
        <v>0</v>
      </c>
      <c r="BE125" s="35">
        <v>3341</v>
      </c>
      <c r="BF125" s="35">
        <v>389</v>
      </c>
      <c r="BG125" s="35">
        <v>3849</v>
      </c>
      <c r="BH125" s="35">
        <v>1013</v>
      </c>
      <c r="BI125" s="35">
        <v>0</v>
      </c>
      <c r="BJ125" s="35">
        <v>0</v>
      </c>
    </row>
    <row r="126" spans="1:62" ht="12.75">
      <c r="A126" s="17" t="s">
        <v>239</v>
      </c>
      <c r="B126" s="35">
        <v>559560</v>
      </c>
      <c r="C126" s="35">
        <v>0</v>
      </c>
      <c r="D126" s="35">
        <v>549</v>
      </c>
      <c r="E126" s="35">
        <v>0</v>
      </c>
      <c r="F126" s="35">
        <v>250</v>
      </c>
      <c r="G126" s="35">
        <v>0</v>
      </c>
      <c r="H126" s="35">
        <v>0</v>
      </c>
      <c r="I126" s="35">
        <v>0</v>
      </c>
      <c r="J126" s="35">
        <v>0</v>
      </c>
      <c r="K126" s="35">
        <v>9000</v>
      </c>
      <c r="L126" s="35">
        <v>0</v>
      </c>
      <c r="M126" s="35">
        <v>0</v>
      </c>
      <c r="N126" s="35">
        <v>3225</v>
      </c>
      <c r="O126" s="35">
        <v>0</v>
      </c>
      <c r="P126" s="35">
        <v>1200</v>
      </c>
      <c r="Q126" s="35">
        <v>0</v>
      </c>
      <c r="R126" s="35">
        <v>15380</v>
      </c>
      <c r="S126" s="35">
        <v>2807</v>
      </c>
      <c r="T126" s="35">
        <v>6050</v>
      </c>
      <c r="U126" s="35">
        <v>0</v>
      </c>
      <c r="V126" s="35">
        <v>0</v>
      </c>
      <c r="W126" s="35">
        <v>0</v>
      </c>
      <c r="X126" s="35">
        <v>1832</v>
      </c>
      <c r="Y126" s="35">
        <v>0</v>
      </c>
      <c r="Z126" s="35">
        <v>0</v>
      </c>
      <c r="AA126" s="35">
        <v>371</v>
      </c>
      <c r="AB126" s="35">
        <v>0</v>
      </c>
      <c r="AC126" s="35">
        <v>18567</v>
      </c>
      <c r="AD126" s="35">
        <v>0</v>
      </c>
      <c r="AE126" s="35">
        <v>0</v>
      </c>
      <c r="AF126" s="35">
        <v>0</v>
      </c>
      <c r="AG126" s="35">
        <v>1197</v>
      </c>
      <c r="AH126" s="35">
        <v>0</v>
      </c>
      <c r="AI126" s="35">
        <v>4000</v>
      </c>
      <c r="AJ126" s="35">
        <v>0</v>
      </c>
      <c r="AK126" s="35">
        <v>0</v>
      </c>
      <c r="AL126" s="35">
        <v>0</v>
      </c>
      <c r="AM126" s="35">
        <v>0</v>
      </c>
      <c r="AN126" s="35">
        <v>0</v>
      </c>
      <c r="AO126" s="35">
        <v>102</v>
      </c>
      <c r="AP126" s="35">
        <v>0</v>
      </c>
      <c r="AQ126" s="35">
        <v>0</v>
      </c>
      <c r="AR126" s="35">
        <v>132194</v>
      </c>
      <c r="AS126" s="35">
        <v>0</v>
      </c>
      <c r="AT126" s="35">
        <v>17823</v>
      </c>
      <c r="AU126" s="35">
        <v>0</v>
      </c>
      <c r="AV126" s="35">
        <v>1076</v>
      </c>
      <c r="AW126" s="35">
        <v>0</v>
      </c>
      <c r="AX126" s="35">
        <v>910</v>
      </c>
      <c r="AY126" s="35">
        <v>0</v>
      </c>
      <c r="AZ126" s="35">
        <v>2560</v>
      </c>
      <c r="BA126" s="35">
        <v>13077</v>
      </c>
      <c r="BB126" s="35">
        <v>0</v>
      </c>
      <c r="BC126" s="35">
        <v>0</v>
      </c>
      <c r="BD126" s="35">
        <v>0</v>
      </c>
      <c r="BE126" s="35">
        <v>9</v>
      </c>
      <c r="BF126" s="35">
        <v>338</v>
      </c>
      <c r="BG126" s="35">
        <v>3849</v>
      </c>
      <c r="BH126" s="35">
        <v>54</v>
      </c>
      <c r="BI126" s="35">
        <v>0</v>
      </c>
      <c r="BJ126" s="35">
        <v>0</v>
      </c>
    </row>
    <row r="127" spans="1:62" ht="12.75">
      <c r="A127" s="8" t="s">
        <v>240</v>
      </c>
      <c r="B127" s="37">
        <v>1415233130</v>
      </c>
      <c r="C127" s="37">
        <v>96000</v>
      </c>
      <c r="D127" s="37">
        <v>1051954</v>
      </c>
      <c r="E127" s="37">
        <v>14284000</v>
      </c>
      <c r="F127" s="37">
        <v>103000</v>
      </c>
      <c r="G127" s="37">
        <v>1000000</v>
      </c>
      <c r="H127" s="37">
        <v>0</v>
      </c>
      <c r="I127" s="37">
        <v>55263666</v>
      </c>
      <c r="J127" s="37">
        <v>2000000</v>
      </c>
      <c r="K127" s="37">
        <v>0</v>
      </c>
      <c r="L127" s="37">
        <v>0</v>
      </c>
      <c r="M127" s="37">
        <v>0</v>
      </c>
      <c r="N127" s="37">
        <v>128181732</v>
      </c>
      <c r="O127" s="37">
        <v>0</v>
      </c>
      <c r="P127" s="37">
        <v>545000</v>
      </c>
      <c r="Q127" s="37">
        <v>3000000</v>
      </c>
      <c r="R127" s="37">
        <v>1537000</v>
      </c>
      <c r="S127" s="37">
        <v>47000</v>
      </c>
      <c r="T127" s="37">
        <v>10341428</v>
      </c>
      <c r="U127" s="37">
        <v>187620</v>
      </c>
      <c r="V127" s="37">
        <v>4000000</v>
      </c>
      <c r="W127" s="37">
        <v>9</v>
      </c>
      <c r="X127" s="37">
        <v>3526</v>
      </c>
      <c r="Y127" s="37">
        <v>2151849</v>
      </c>
      <c r="Z127" s="37">
        <v>0</v>
      </c>
      <c r="AA127" s="37">
        <v>1298</v>
      </c>
      <c r="AB127" s="37">
        <v>0</v>
      </c>
      <c r="AC127" s="37">
        <v>73399800</v>
      </c>
      <c r="AD127" s="37">
        <v>45000</v>
      </c>
      <c r="AE127" s="37">
        <v>2000000</v>
      </c>
      <c r="AF127" s="37">
        <v>1110000</v>
      </c>
      <c r="AG127" s="37">
        <v>1208848</v>
      </c>
      <c r="AH127" s="37">
        <v>4030319</v>
      </c>
      <c r="AI127" s="37">
        <v>12700000</v>
      </c>
      <c r="AJ127" s="37">
        <v>147411</v>
      </c>
      <c r="AK127" s="37">
        <v>236856</v>
      </c>
      <c r="AL127" s="37">
        <v>11800852</v>
      </c>
      <c r="AM127" s="37">
        <v>0</v>
      </c>
      <c r="AN127" s="37">
        <v>2000000</v>
      </c>
      <c r="AO127" s="37">
        <v>148000</v>
      </c>
      <c r="AP127" s="37">
        <v>250000</v>
      </c>
      <c r="AQ127" s="37">
        <v>147408</v>
      </c>
      <c r="AR127" s="37">
        <v>38629</v>
      </c>
      <c r="AS127" s="37">
        <v>0</v>
      </c>
      <c r="AT127" s="37">
        <v>106763739</v>
      </c>
      <c r="AU127" s="37">
        <v>1066790</v>
      </c>
      <c r="AV127" s="37">
        <v>246000</v>
      </c>
      <c r="AW127" s="37">
        <v>0</v>
      </c>
      <c r="AX127" s="37">
        <v>1130000</v>
      </c>
      <c r="AY127" s="37">
        <v>186528</v>
      </c>
      <c r="AZ127" s="37">
        <v>730000</v>
      </c>
      <c r="BA127" s="37">
        <v>32231100</v>
      </c>
      <c r="BB127" s="37">
        <v>180000</v>
      </c>
      <c r="BC127" s="37">
        <v>0</v>
      </c>
      <c r="BD127" s="37">
        <v>9633533</v>
      </c>
      <c r="BE127" s="37">
        <v>530526</v>
      </c>
      <c r="BF127" s="37">
        <v>427756</v>
      </c>
      <c r="BG127" s="37">
        <v>9024720</v>
      </c>
      <c r="BH127" s="37">
        <v>1300</v>
      </c>
      <c r="BI127" s="37">
        <v>0</v>
      </c>
      <c r="BJ127" s="37">
        <v>5406331</v>
      </c>
    </row>
    <row r="128" spans="1:62" ht="12.75">
      <c r="A128" s="15" t="s">
        <v>236</v>
      </c>
      <c r="B128" s="23">
        <v>705558160</v>
      </c>
      <c r="C128" s="23">
        <v>0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55263666</v>
      </c>
      <c r="J128" s="23">
        <v>0</v>
      </c>
      <c r="K128" s="23">
        <v>0</v>
      </c>
      <c r="L128" s="23">
        <v>0</v>
      </c>
      <c r="M128" s="23">
        <v>0</v>
      </c>
      <c r="N128" s="23">
        <v>118611404</v>
      </c>
      <c r="O128" s="23">
        <v>0</v>
      </c>
      <c r="P128" s="23">
        <v>0</v>
      </c>
      <c r="Q128" s="23">
        <v>3000000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9</v>
      </c>
      <c r="X128" s="23">
        <v>0</v>
      </c>
      <c r="Y128" s="23">
        <v>0</v>
      </c>
      <c r="Z128" s="23">
        <v>0</v>
      </c>
      <c r="AA128" s="23">
        <v>0</v>
      </c>
      <c r="AB128" s="23">
        <v>0</v>
      </c>
      <c r="AC128" s="23">
        <v>33800000</v>
      </c>
      <c r="AD128" s="23">
        <v>0</v>
      </c>
      <c r="AE128" s="23">
        <v>0</v>
      </c>
      <c r="AF128" s="23">
        <v>555000</v>
      </c>
      <c r="AG128" s="23">
        <v>0</v>
      </c>
      <c r="AH128" s="23">
        <v>0</v>
      </c>
      <c r="AI128" s="23">
        <v>2800000</v>
      </c>
      <c r="AJ128" s="23">
        <v>0</v>
      </c>
      <c r="AK128" s="23">
        <v>0</v>
      </c>
      <c r="AL128" s="23">
        <v>11800852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3">
        <v>0</v>
      </c>
      <c r="AS128" s="23">
        <v>0</v>
      </c>
      <c r="AT128" s="23">
        <v>70373262</v>
      </c>
      <c r="AU128" s="23">
        <v>0</v>
      </c>
      <c r="AV128" s="23">
        <v>0</v>
      </c>
      <c r="AW128" s="23">
        <v>0</v>
      </c>
      <c r="AX128" s="23">
        <v>0</v>
      </c>
      <c r="AY128" s="23">
        <v>103247</v>
      </c>
      <c r="AZ128" s="23">
        <v>0</v>
      </c>
      <c r="BA128" s="23">
        <v>0</v>
      </c>
      <c r="BB128" s="23">
        <v>0</v>
      </c>
      <c r="BC128" s="23">
        <v>0</v>
      </c>
      <c r="BD128" s="23">
        <v>6456000</v>
      </c>
      <c r="BE128" s="23">
        <v>0</v>
      </c>
      <c r="BF128" s="23">
        <v>0</v>
      </c>
      <c r="BG128" s="23">
        <v>0</v>
      </c>
      <c r="BH128" s="23">
        <v>0</v>
      </c>
      <c r="BI128" s="23">
        <v>0</v>
      </c>
      <c r="BJ128" s="23">
        <v>5406331</v>
      </c>
    </row>
    <row r="129" spans="1:62" ht="12.75">
      <c r="A129" s="17" t="s">
        <v>237</v>
      </c>
      <c r="B129" s="24">
        <v>207754760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4553559</v>
      </c>
      <c r="O129" s="24">
        <v>0</v>
      </c>
      <c r="P129" s="24">
        <v>0</v>
      </c>
      <c r="Q129" s="24">
        <v>0</v>
      </c>
      <c r="R129" s="24">
        <v>0</v>
      </c>
      <c r="S129" s="24">
        <v>0</v>
      </c>
      <c r="T129" s="24">
        <v>0</v>
      </c>
      <c r="U129" s="24">
        <v>0</v>
      </c>
      <c r="V129" s="24">
        <v>0</v>
      </c>
      <c r="W129" s="24">
        <v>0</v>
      </c>
      <c r="X129" s="24">
        <v>0</v>
      </c>
      <c r="Y129" s="24">
        <v>0</v>
      </c>
      <c r="Z129" s="24">
        <v>0</v>
      </c>
      <c r="AA129" s="24">
        <v>0</v>
      </c>
      <c r="AB129" s="24">
        <v>0</v>
      </c>
      <c r="AC129" s="24">
        <v>16450703</v>
      </c>
      <c r="AD129" s="24">
        <v>0</v>
      </c>
      <c r="AE129" s="24">
        <v>0</v>
      </c>
      <c r="AF129" s="24">
        <v>555000</v>
      </c>
      <c r="AG129" s="24">
        <v>0</v>
      </c>
      <c r="AH129" s="24">
        <v>0</v>
      </c>
      <c r="AI129" s="24">
        <v>4500000</v>
      </c>
      <c r="AJ129" s="24">
        <v>0</v>
      </c>
      <c r="AK129" s="24">
        <v>0</v>
      </c>
      <c r="AL129" s="24">
        <v>0</v>
      </c>
      <c r="AM129" s="24">
        <v>0</v>
      </c>
      <c r="AN129" s="24">
        <v>0</v>
      </c>
      <c r="AO129" s="24">
        <v>0</v>
      </c>
      <c r="AP129" s="24">
        <v>0</v>
      </c>
      <c r="AQ129" s="24">
        <v>0</v>
      </c>
      <c r="AR129" s="24">
        <v>0</v>
      </c>
      <c r="AS129" s="24">
        <v>0</v>
      </c>
      <c r="AT129" s="24">
        <v>20301785</v>
      </c>
      <c r="AU129" s="24">
        <v>0</v>
      </c>
      <c r="AV129" s="24">
        <v>0</v>
      </c>
      <c r="AW129" s="24">
        <v>0</v>
      </c>
      <c r="AX129" s="24">
        <v>0</v>
      </c>
      <c r="AY129" s="24">
        <v>83281</v>
      </c>
      <c r="AZ129" s="24">
        <v>0</v>
      </c>
      <c r="BA129" s="24">
        <v>0</v>
      </c>
      <c r="BB129" s="24">
        <v>0</v>
      </c>
      <c r="BC129" s="24">
        <v>0</v>
      </c>
      <c r="BD129" s="24">
        <v>3177533</v>
      </c>
      <c r="BE129" s="24">
        <v>0</v>
      </c>
      <c r="BF129" s="24">
        <v>0</v>
      </c>
      <c r="BG129" s="24">
        <v>0</v>
      </c>
      <c r="BH129" s="24">
        <v>0</v>
      </c>
      <c r="BI129" s="24">
        <v>0</v>
      </c>
      <c r="BJ129" s="24">
        <v>0</v>
      </c>
    </row>
    <row r="130" spans="1:62" ht="12.75">
      <c r="A130" s="17" t="s">
        <v>238</v>
      </c>
      <c r="B130" s="24">
        <v>96800000</v>
      </c>
      <c r="C130" s="24">
        <v>96000</v>
      </c>
      <c r="D130" s="24">
        <v>691398</v>
      </c>
      <c r="E130" s="24">
        <v>12200000</v>
      </c>
      <c r="F130" s="24">
        <v>70000</v>
      </c>
      <c r="G130" s="24">
        <v>1000000</v>
      </c>
      <c r="H130" s="24">
        <v>0</v>
      </c>
      <c r="I130" s="24">
        <v>0</v>
      </c>
      <c r="J130" s="24">
        <v>2000000</v>
      </c>
      <c r="K130" s="24">
        <v>0</v>
      </c>
      <c r="L130" s="24">
        <v>0</v>
      </c>
      <c r="M130" s="24">
        <v>0</v>
      </c>
      <c r="N130" s="24">
        <v>1936341</v>
      </c>
      <c r="O130" s="24">
        <v>0</v>
      </c>
      <c r="P130" s="24">
        <v>500000</v>
      </c>
      <c r="Q130" s="24">
        <v>0</v>
      </c>
      <c r="R130" s="24">
        <v>1332000</v>
      </c>
      <c r="S130" s="24">
        <v>47000</v>
      </c>
      <c r="T130" s="24">
        <v>7017268</v>
      </c>
      <c r="U130" s="24">
        <v>187620</v>
      </c>
      <c r="V130" s="24">
        <v>4000000</v>
      </c>
      <c r="W130" s="24">
        <v>0</v>
      </c>
      <c r="X130" s="24">
        <v>1935</v>
      </c>
      <c r="Y130" s="24">
        <v>2092104</v>
      </c>
      <c r="Z130" s="24">
        <v>0</v>
      </c>
      <c r="AA130" s="24">
        <v>927</v>
      </c>
      <c r="AB130" s="24">
        <v>0</v>
      </c>
      <c r="AC130" s="24">
        <v>2450000</v>
      </c>
      <c r="AD130" s="24">
        <v>45000</v>
      </c>
      <c r="AE130" s="24">
        <v>2000000</v>
      </c>
      <c r="AF130" s="24">
        <v>0</v>
      </c>
      <c r="AG130" s="24">
        <v>31000</v>
      </c>
      <c r="AH130" s="24">
        <v>2810296</v>
      </c>
      <c r="AI130" s="24">
        <v>2000000</v>
      </c>
      <c r="AJ130" s="24">
        <v>147411</v>
      </c>
      <c r="AK130" s="24">
        <v>85200</v>
      </c>
      <c r="AL130" s="24">
        <v>0</v>
      </c>
      <c r="AM130" s="24">
        <v>0</v>
      </c>
      <c r="AN130" s="24">
        <v>2000000</v>
      </c>
      <c r="AO130" s="24">
        <v>0</v>
      </c>
      <c r="AP130" s="24">
        <v>250000</v>
      </c>
      <c r="AQ130" s="24">
        <v>147408</v>
      </c>
      <c r="AR130" s="24">
        <v>0</v>
      </c>
      <c r="AS130" s="24">
        <v>0</v>
      </c>
      <c r="AT130" s="24">
        <v>821505</v>
      </c>
      <c r="AU130" s="24">
        <v>1066790</v>
      </c>
      <c r="AV130" s="24">
        <v>111000</v>
      </c>
      <c r="AW130" s="24">
        <v>0</v>
      </c>
      <c r="AX130" s="24">
        <v>830000</v>
      </c>
      <c r="AY130" s="24">
        <v>0</v>
      </c>
      <c r="AZ130" s="24">
        <v>520000</v>
      </c>
      <c r="BA130" s="24">
        <v>16572600</v>
      </c>
      <c r="BB130" s="24">
        <v>180000</v>
      </c>
      <c r="BC130" s="24">
        <v>0</v>
      </c>
      <c r="BD130" s="24">
        <v>0</v>
      </c>
      <c r="BE130" s="24">
        <v>529770</v>
      </c>
      <c r="BF130" s="24">
        <v>188812</v>
      </c>
      <c r="BG130" s="24">
        <v>0</v>
      </c>
      <c r="BH130" s="24">
        <v>1300</v>
      </c>
      <c r="BI130" s="24">
        <v>0</v>
      </c>
      <c r="BJ130" s="24">
        <v>0</v>
      </c>
    </row>
    <row r="131" spans="1:62" ht="12.75">
      <c r="A131" s="17" t="s">
        <v>239</v>
      </c>
      <c r="B131" s="24">
        <v>405120210</v>
      </c>
      <c r="C131" s="24">
        <v>0</v>
      </c>
      <c r="D131" s="24">
        <v>360556</v>
      </c>
      <c r="E131" s="24">
        <v>2084000</v>
      </c>
      <c r="F131" s="24">
        <v>33000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24">
        <v>3080429</v>
      </c>
      <c r="O131" s="24">
        <v>0</v>
      </c>
      <c r="P131" s="24">
        <v>45000</v>
      </c>
      <c r="Q131" s="24">
        <v>0</v>
      </c>
      <c r="R131" s="24">
        <v>205000</v>
      </c>
      <c r="S131" s="24">
        <v>0</v>
      </c>
      <c r="T131" s="24">
        <v>3324160</v>
      </c>
      <c r="U131" s="24">
        <v>0</v>
      </c>
      <c r="V131" s="24">
        <v>0</v>
      </c>
      <c r="W131" s="24">
        <v>0</v>
      </c>
      <c r="X131" s="24">
        <v>1591</v>
      </c>
      <c r="Y131" s="24">
        <v>59745</v>
      </c>
      <c r="Z131" s="24">
        <v>0</v>
      </c>
      <c r="AA131" s="24">
        <v>371</v>
      </c>
      <c r="AB131" s="24">
        <v>0</v>
      </c>
      <c r="AC131" s="24">
        <v>20699097</v>
      </c>
      <c r="AD131" s="24">
        <v>0</v>
      </c>
      <c r="AE131" s="24">
        <v>0</v>
      </c>
      <c r="AF131" s="24">
        <v>0</v>
      </c>
      <c r="AG131" s="24">
        <v>1177848</v>
      </c>
      <c r="AH131" s="24">
        <v>1220023</v>
      </c>
      <c r="AI131" s="24">
        <v>3400000</v>
      </c>
      <c r="AJ131" s="24">
        <v>0</v>
      </c>
      <c r="AK131" s="24">
        <v>151656</v>
      </c>
      <c r="AL131" s="24">
        <v>0</v>
      </c>
      <c r="AM131" s="24">
        <v>0</v>
      </c>
      <c r="AN131" s="24">
        <v>0</v>
      </c>
      <c r="AO131" s="24">
        <v>148000</v>
      </c>
      <c r="AP131" s="24">
        <v>0</v>
      </c>
      <c r="AQ131" s="24">
        <v>0</v>
      </c>
      <c r="AR131" s="24">
        <v>0</v>
      </c>
      <c r="AS131" s="24">
        <v>0</v>
      </c>
      <c r="AT131" s="24">
        <v>15267187</v>
      </c>
      <c r="AU131" s="24">
        <v>0</v>
      </c>
      <c r="AV131" s="24">
        <v>135000</v>
      </c>
      <c r="AW131" s="24">
        <v>0</v>
      </c>
      <c r="AX131" s="24">
        <v>300000</v>
      </c>
      <c r="AY131" s="24">
        <v>0</v>
      </c>
      <c r="AZ131" s="24">
        <v>210000</v>
      </c>
      <c r="BA131" s="24">
        <v>15658500</v>
      </c>
      <c r="BB131" s="24">
        <v>0</v>
      </c>
      <c r="BC131" s="24">
        <v>0</v>
      </c>
      <c r="BD131" s="24">
        <v>0</v>
      </c>
      <c r="BE131" s="24">
        <v>756</v>
      </c>
      <c r="BF131" s="24">
        <v>238944</v>
      </c>
      <c r="BG131" s="24">
        <v>2033400</v>
      </c>
      <c r="BH131" s="24">
        <v>0</v>
      </c>
      <c r="BI131" s="24">
        <v>0</v>
      </c>
      <c r="BJ131" s="24">
        <v>0</v>
      </c>
    </row>
    <row r="132" spans="1:62" ht="12.75">
      <c r="A132" s="8" t="s">
        <v>241</v>
      </c>
      <c r="B132" s="38">
        <f>SUM(B133:B136)</f>
        <v>3471.216801103895</v>
      </c>
      <c r="C132" s="38">
        <f aca="true" t="shared" si="57" ref="C132:BJ132">SUM(C133:C136)</f>
        <v>0</v>
      </c>
      <c r="D132" s="38">
        <f t="shared" si="57"/>
        <v>1215.23026151234</v>
      </c>
      <c r="E132" s="38">
        <f t="shared" si="57"/>
        <v>0</v>
      </c>
      <c r="F132" s="38">
        <f t="shared" si="57"/>
        <v>146</v>
      </c>
      <c r="G132" s="38">
        <f t="shared" si="57"/>
        <v>2336.448598130841</v>
      </c>
      <c r="H132" s="38">
        <f t="shared" si="57"/>
        <v>0</v>
      </c>
      <c r="I132" s="38">
        <f t="shared" si="57"/>
        <v>659.6205106169657</v>
      </c>
      <c r="J132" s="38">
        <f t="shared" si="57"/>
        <v>1025.6410256410256</v>
      </c>
      <c r="K132" s="38">
        <f t="shared" si="57"/>
        <v>0</v>
      </c>
      <c r="L132" s="38">
        <f t="shared" si="57"/>
        <v>0</v>
      </c>
      <c r="M132" s="38">
        <f t="shared" si="57"/>
        <v>0</v>
      </c>
      <c r="N132" s="38">
        <f t="shared" si="57"/>
        <v>8742.991797633584</v>
      </c>
      <c r="O132" s="38">
        <f t="shared" si="57"/>
        <v>0</v>
      </c>
      <c r="P132" s="38">
        <f t="shared" si="57"/>
        <v>394.64285714285717</v>
      </c>
      <c r="Q132" s="38">
        <f t="shared" si="57"/>
        <v>357.82442748091603</v>
      </c>
      <c r="R132" s="38">
        <f t="shared" si="57"/>
        <v>1037.9443833149944</v>
      </c>
      <c r="S132" s="38">
        <f t="shared" si="57"/>
        <v>33.38068181818182</v>
      </c>
      <c r="T132" s="38">
        <f t="shared" si="57"/>
        <v>1709.3269421487603</v>
      </c>
      <c r="U132" s="38">
        <f t="shared" si="57"/>
        <v>0</v>
      </c>
      <c r="V132" s="38">
        <f t="shared" si="57"/>
        <v>652.2093592043046</v>
      </c>
      <c r="W132" s="38">
        <f t="shared" si="57"/>
        <v>0.00013989274889251573</v>
      </c>
      <c r="X132" s="38">
        <f t="shared" si="57"/>
        <v>1.9246724890829694</v>
      </c>
      <c r="Y132" s="38">
        <f t="shared" si="57"/>
        <v>44.97987616099071</v>
      </c>
      <c r="Z132" s="38">
        <f t="shared" si="57"/>
        <v>0</v>
      </c>
      <c r="AA132" s="38">
        <f t="shared" si="57"/>
        <v>2</v>
      </c>
      <c r="AB132" s="38">
        <f t="shared" si="57"/>
        <v>0</v>
      </c>
      <c r="AC132" s="38">
        <f t="shared" si="57"/>
        <v>3953.2396186783003</v>
      </c>
      <c r="AD132" s="38">
        <f t="shared" si="57"/>
        <v>48.1283422459893</v>
      </c>
      <c r="AE132" s="38">
        <f t="shared" si="57"/>
        <v>0</v>
      </c>
      <c r="AF132" s="38">
        <f t="shared" si="57"/>
        <v>8.228073296566448</v>
      </c>
      <c r="AG132" s="38">
        <f t="shared" si="57"/>
        <v>1035.4096185737976</v>
      </c>
      <c r="AH132" s="38">
        <f t="shared" si="57"/>
        <v>1145.6567468406033</v>
      </c>
      <c r="AI132" s="38">
        <f t="shared" si="57"/>
        <v>3676.4550264550267</v>
      </c>
      <c r="AJ132" s="38">
        <f t="shared" si="57"/>
        <v>294.822</v>
      </c>
      <c r="AK132" s="38">
        <f t="shared" si="57"/>
        <v>0</v>
      </c>
      <c r="AL132" s="38">
        <f t="shared" si="57"/>
        <v>79.47397415261942</v>
      </c>
      <c r="AM132" s="38">
        <f t="shared" si="57"/>
        <v>0</v>
      </c>
      <c r="AN132" s="38">
        <f t="shared" si="57"/>
        <v>50</v>
      </c>
      <c r="AO132" s="38">
        <f t="shared" si="57"/>
        <v>1450.9803921568628</v>
      </c>
      <c r="AP132" s="38">
        <f t="shared" si="57"/>
        <v>50</v>
      </c>
      <c r="AQ132" s="38">
        <f t="shared" si="57"/>
        <v>0</v>
      </c>
      <c r="AR132" s="38">
        <f t="shared" si="57"/>
        <v>0</v>
      </c>
      <c r="AS132" s="38">
        <f t="shared" si="57"/>
        <v>0</v>
      </c>
      <c r="AT132" s="38">
        <f t="shared" si="57"/>
        <v>4162.143562453596</v>
      </c>
      <c r="AU132" s="38">
        <f t="shared" si="57"/>
        <v>498.0345471521942</v>
      </c>
      <c r="AV132" s="38">
        <f t="shared" si="57"/>
        <v>173.28889771586086</v>
      </c>
      <c r="AW132" s="38">
        <f t="shared" si="57"/>
        <v>0</v>
      </c>
      <c r="AX132" s="38">
        <f t="shared" si="57"/>
        <v>883.0036630036631</v>
      </c>
      <c r="AY132" s="38">
        <f t="shared" si="57"/>
        <v>0</v>
      </c>
      <c r="AZ132" s="38">
        <f t="shared" si="57"/>
        <v>493.0984436758893</v>
      </c>
      <c r="BA132" s="38">
        <f t="shared" si="57"/>
        <v>2201.8076623078687</v>
      </c>
      <c r="BB132" s="38">
        <f t="shared" si="57"/>
        <v>450</v>
      </c>
      <c r="BC132" s="38">
        <f t="shared" si="57"/>
        <v>0</v>
      </c>
      <c r="BD132" s="38">
        <f t="shared" si="57"/>
        <v>2176.80005574136</v>
      </c>
      <c r="BE132" s="38">
        <f t="shared" si="57"/>
        <v>242.56629751571387</v>
      </c>
      <c r="BF132" s="38">
        <f t="shared" si="57"/>
        <v>1192.312803273452</v>
      </c>
      <c r="BG132" s="38">
        <f t="shared" si="57"/>
        <v>528.2930631332814</v>
      </c>
      <c r="BH132" s="38">
        <f t="shared" si="57"/>
        <v>1.2833168805528135</v>
      </c>
      <c r="BI132" s="38">
        <f t="shared" si="57"/>
        <v>0</v>
      </c>
      <c r="BJ132" s="38">
        <f t="shared" si="57"/>
        <v>45.88713948632637</v>
      </c>
    </row>
    <row r="133" spans="1:62" ht="12.75">
      <c r="A133" s="15" t="s">
        <v>236</v>
      </c>
      <c r="B133" s="39">
        <f>IF(B123=0,0,B128/B123)</f>
        <v>1353.2668679297394</v>
      </c>
      <c r="C133" s="39">
        <f aca="true" t="shared" si="58" ref="C133:BJ136">IF(C123=0,0,C128/C123)</f>
        <v>0</v>
      </c>
      <c r="D133" s="39">
        <f t="shared" si="58"/>
        <v>0</v>
      </c>
      <c r="E133" s="39">
        <f t="shared" si="58"/>
        <v>0</v>
      </c>
      <c r="F133" s="39">
        <f t="shared" si="58"/>
        <v>0</v>
      </c>
      <c r="G133" s="39">
        <f t="shared" si="58"/>
        <v>0</v>
      </c>
      <c r="H133" s="39">
        <f t="shared" si="58"/>
        <v>0</v>
      </c>
      <c r="I133" s="39">
        <f t="shared" si="58"/>
        <v>659.6205106169657</v>
      </c>
      <c r="J133" s="39">
        <f t="shared" si="58"/>
        <v>0</v>
      </c>
      <c r="K133" s="39">
        <f t="shared" si="58"/>
        <v>0</v>
      </c>
      <c r="L133" s="39">
        <f t="shared" si="58"/>
        <v>0</v>
      </c>
      <c r="M133" s="39">
        <f t="shared" si="58"/>
        <v>0</v>
      </c>
      <c r="N133" s="39">
        <f t="shared" si="58"/>
        <v>5614.741017751479</v>
      </c>
      <c r="O133" s="39">
        <f t="shared" si="58"/>
        <v>0</v>
      </c>
      <c r="P133" s="39">
        <f t="shared" si="58"/>
        <v>0</v>
      </c>
      <c r="Q133" s="39">
        <f t="shared" si="58"/>
        <v>357.82442748091603</v>
      </c>
      <c r="R133" s="39">
        <f t="shared" si="58"/>
        <v>0</v>
      </c>
      <c r="S133" s="39">
        <f t="shared" si="58"/>
        <v>0</v>
      </c>
      <c r="T133" s="39">
        <f t="shared" si="58"/>
        <v>0</v>
      </c>
      <c r="U133" s="39">
        <f t="shared" si="58"/>
        <v>0</v>
      </c>
      <c r="V133" s="39">
        <f t="shared" si="58"/>
        <v>0</v>
      </c>
      <c r="W133" s="39">
        <f t="shared" si="58"/>
        <v>0.00013989274889251573</v>
      </c>
      <c r="X133" s="39">
        <f t="shared" si="58"/>
        <v>0</v>
      </c>
      <c r="Y133" s="39">
        <f t="shared" si="58"/>
        <v>0</v>
      </c>
      <c r="Z133" s="39">
        <f t="shared" si="58"/>
        <v>0</v>
      </c>
      <c r="AA133" s="39">
        <f t="shared" si="58"/>
        <v>0</v>
      </c>
      <c r="AB133" s="39">
        <f t="shared" si="58"/>
        <v>0</v>
      </c>
      <c r="AC133" s="39">
        <f t="shared" si="58"/>
        <v>1820.4341035169925</v>
      </c>
      <c r="AD133" s="39">
        <f t="shared" si="58"/>
        <v>0</v>
      </c>
      <c r="AE133" s="39">
        <f t="shared" si="58"/>
        <v>0</v>
      </c>
      <c r="AF133" s="39">
        <f t="shared" si="58"/>
        <v>4.114036648283224</v>
      </c>
      <c r="AG133" s="39">
        <f t="shared" si="58"/>
        <v>0</v>
      </c>
      <c r="AH133" s="39">
        <f t="shared" si="58"/>
        <v>0</v>
      </c>
      <c r="AI133" s="39">
        <f t="shared" si="58"/>
        <v>800</v>
      </c>
      <c r="AJ133" s="39">
        <f t="shared" si="58"/>
        <v>0</v>
      </c>
      <c r="AK133" s="39">
        <f t="shared" si="58"/>
        <v>0</v>
      </c>
      <c r="AL133" s="39">
        <f t="shared" si="58"/>
        <v>79.47397415261942</v>
      </c>
      <c r="AM133" s="39">
        <f t="shared" si="58"/>
        <v>0</v>
      </c>
      <c r="AN133" s="39">
        <f t="shared" si="58"/>
        <v>0</v>
      </c>
      <c r="AO133" s="39">
        <f t="shared" si="58"/>
        <v>0</v>
      </c>
      <c r="AP133" s="39">
        <f t="shared" si="58"/>
        <v>0</v>
      </c>
      <c r="AQ133" s="39">
        <f t="shared" si="58"/>
        <v>0</v>
      </c>
      <c r="AR133" s="39">
        <f t="shared" si="58"/>
        <v>0</v>
      </c>
      <c r="AS133" s="39">
        <f t="shared" si="58"/>
        <v>0</v>
      </c>
      <c r="AT133" s="39">
        <f t="shared" si="58"/>
        <v>1196.3765597905547</v>
      </c>
      <c r="AU133" s="39">
        <f t="shared" si="58"/>
        <v>0</v>
      </c>
      <c r="AV133" s="39">
        <f t="shared" si="58"/>
        <v>0</v>
      </c>
      <c r="AW133" s="39">
        <f t="shared" si="58"/>
        <v>0</v>
      </c>
      <c r="AX133" s="39">
        <f t="shared" si="58"/>
        <v>0</v>
      </c>
      <c r="AY133" s="39">
        <f t="shared" si="58"/>
        <v>0</v>
      </c>
      <c r="AZ133" s="39">
        <f t="shared" si="58"/>
        <v>0</v>
      </c>
      <c r="BA133" s="39">
        <f t="shared" si="58"/>
        <v>0</v>
      </c>
      <c r="BB133" s="39">
        <f t="shared" si="58"/>
        <v>0</v>
      </c>
      <c r="BC133" s="39">
        <f t="shared" si="58"/>
        <v>0</v>
      </c>
      <c r="BD133" s="39">
        <f t="shared" si="58"/>
        <v>1291.2</v>
      </c>
      <c r="BE133" s="39">
        <f t="shared" si="58"/>
        <v>0</v>
      </c>
      <c r="BF133" s="39">
        <f t="shared" si="58"/>
        <v>0</v>
      </c>
      <c r="BG133" s="39">
        <f t="shared" si="58"/>
        <v>0</v>
      </c>
      <c r="BH133" s="39">
        <f t="shared" si="58"/>
        <v>0</v>
      </c>
      <c r="BI133" s="39">
        <f t="shared" si="58"/>
        <v>0</v>
      </c>
      <c r="BJ133" s="39">
        <f t="shared" si="58"/>
        <v>45.88713948632637</v>
      </c>
    </row>
    <row r="134" spans="1:62" ht="12.75">
      <c r="A134" s="17" t="s">
        <v>237</v>
      </c>
      <c r="B134" s="40">
        <f>IF(B124=0,0,B129/B124)</f>
        <v>537.0116214148348</v>
      </c>
      <c r="C134" s="40">
        <f t="shared" si="58"/>
        <v>0</v>
      </c>
      <c r="D134" s="40">
        <f t="shared" si="58"/>
        <v>0</v>
      </c>
      <c r="E134" s="40">
        <f t="shared" si="58"/>
        <v>0</v>
      </c>
      <c r="F134" s="40">
        <f t="shared" si="58"/>
        <v>0</v>
      </c>
      <c r="G134" s="40">
        <f t="shared" si="58"/>
        <v>0</v>
      </c>
      <c r="H134" s="40">
        <f t="shared" si="58"/>
        <v>0</v>
      </c>
      <c r="I134" s="40">
        <f t="shared" si="58"/>
        <v>0</v>
      </c>
      <c r="J134" s="40">
        <f t="shared" si="58"/>
        <v>0</v>
      </c>
      <c r="K134" s="40">
        <f t="shared" si="58"/>
        <v>0</v>
      </c>
      <c r="L134" s="40">
        <f t="shared" si="58"/>
        <v>0</v>
      </c>
      <c r="M134" s="40">
        <f t="shared" si="58"/>
        <v>0</v>
      </c>
      <c r="N134" s="40">
        <f t="shared" si="58"/>
        <v>1543.5793220338983</v>
      </c>
      <c r="O134" s="40">
        <f t="shared" si="58"/>
        <v>0</v>
      </c>
      <c r="P134" s="40">
        <f t="shared" si="58"/>
        <v>0</v>
      </c>
      <c r="Q134" s="40">
        <f t="shared" si="58"/>
        <v>0</v>
      </c>
      <c r="R134" s="40">
        <f t="shared" si="58"/>
        <v>0</v>
      </c>
      <c r="S134" s="40">
        <f t="shared" si="58"/>
        <v>0</v>
      </c>
      <c r="T134" s="40">
        <f t="shared" si="58"/>
        <v>0</v>
      </c>
      <c r="U134" s="40">
        <f t="shared" si="58"/>
        <v>0</v>
      </c>
      <c r="V134" s="40">
        <f t="shared" si="58"/>
        <v>0</v>
      </c>
      <c r="W134" s="40">
        <f t="shared" si="58"/>
        <v>0</v>
      </c>
      <c r="X134" s="40">
        <f t="shared" si="58"/>
        <v>0</v>
      </c>
      <c r="Y134" s="40">
        <f t="shared" si="58"/>
        <v>0</v>
      </c>
      <c r="Z134" s="40">
        <f t="shared" si="58"/>
        <v>0</v>
      </c>
      <c r="AA134" s="40">
        <f t="shared" si="58"/>
        <v>0</v>
      </c>
      <c r="AB134" s="40">
        <f t="shared" si="58"/>
        <v>0</v>
      </c>
      <c r="AC134" s="40">
        <f t="shared" si="58"/>
        <v>886.0183659180266</v>
      </c>
      <c r="AD134" s="40">
        <f t="shared" si="58"/>
        <v>0</v>
      </c>
      <c r="AE134" s="40">
        <f t="shared" si="58"/>
        <v>0</v>
      </c>
      <c r="AF134" s="40">
        <f t="shared" si="58"/>
        <v>4.114036648283224</v>
      </c>
      <c r="AG134" s="40">
        <f t="shared" si="58"/>
        <v>0</v>
      </c>
      <c r="AH134" s="40">
        <f t="shared" si="58"/>
        <v>0</v>
      </c>
      <c r="AI134" s="40">
        <f t="shared" si="58"/>
        <v>1285.7142857142858</v>
      </c>
      <c r="AJ134" s="40">
        <f t="shared" si="58"/>
        <v>0</v>
      </c>
      <c r="AK134" s="40">
        <f t="shared" si="58"/>
        <v>0</v>
      </c>
      <c r="AL134" s="40">
        <f t="shared" si="58"/>
        <v>0</v>
      </c>
      <c r="AM134" s="40">
        <f t="shared" si="58"/>
        <v>0</v>
      </c>
      <c r="AN134" s="40">
        <f t="shared" si="58"/>
        <v>0</v>
      </c>
      <c r="AO134" s="40">
        <f t="shared" si="58"/>
        <v>0</v>
      </c>
      <c r="AP134" s="40">
        <f t="shared" si="58"/>
        <v>0</v>
      </c>
      <c r="AQ134" s="40">
        <f t="shared" si="58"/>
        <v>0</v>
      </c>
      <c r="AR134" s="40">
        <f t="shared" si="58"/>
        <v>0</v>
      </c>
      <c r="AS134" s="40">
        <f t="shared" si="58"/>
        <v>0</v>
      </c>
      <c r="AT134" s="40">
        <f t="shared" si="58"/>
        <v>587.8611553496453</v>
      </c>
      <c r="AU134" s="40">
        <f t="shared" si="58"/>
        <v>0</v>
      </c>
      <c r="AV134" s="40">
        <f t="shared" si="58"/>
        <v>0</v>
      </c>
      <c r="AW134" s="40">
        <f t="shared" si="58"/>
        <v>0</v>
      </c>
      <c r="AX134" s="40">
        <f t="shared" si="58"/>
        <v>0</v>
      </c>
      <c r="AY134" s="40">
        <f t="shared" si="58"/>
        <v>0</v>
      </c>
      <c r="AZ134" s="40">
        <f t="shared" si="58"/>
        <v>0</v>
      </c>
      <c r="BA134" s="40">
        <f t="shared" si="58"/>
        <v>0</v>
      </c>
      <c r="BB134" s="40">
        <f t="shared" si="58"/>
        <v>0</v>
      </c>
      <c r="BC134" s="40">
        <f t="shared" si="58"/>
        <v>0</v>
      </c>
      <c r="BD134" s="40">
        <f t="shared" si="58"/>
        <v>885.60005574136</v>
      </c>
      <c r="BE134" s="40">
        <f t="shared" si="58"/>
        <v>0</v>
      </c>
      <c r="BF134" s="40">
        <f t="shared" si="58"/>
        <v>0</v>
      </c>
      <c r="BG134" s="40">
        <f t="shared" si="58"/>
        <v>0</v>
      </c>
      <c r="BH134" s="40">
        <f t="shared" si="58"/>
        <v>0</v>
      </c>
      <c r="BI134" s="40">
        <f t="shared" si="58"/>
        <v>0</v>
      </c>
      <c r="BJ134" s="40">
        <f t="shared" si="58"/>
        <v>0</v>
      </c>
    </row>
    <row r="135" spans="1:62" ht="12.75">
      <c r="A135" s="17" t="s">
        <v>238</v>
      </c>
      <c r="B135" s="40">
        <f>IF(B125=0,0,B130/B125)</f>
        <v>856.9405099150142</v>
      </c>
      <c r="C135" s="40">
        <f t="shared" si="58"/>
        <v>0</v>
      </c>
      <c r="D135" s="40">
        <f t="shared" si="58"/>
        <v>558.4798061389338</v>
      </c>
      <c r="E135" s="40">
        <f t="shared" si="58"/>
        <v>0</v>
      </c>
      <c r="F135" s="40">
        <f t="shared" si="58"/>
        <v>14</v>
      </c>
      <c r="G135" s="40">
        <f t="shared" si="58"/>
        <v>2336.448598130841</v>
      </c>
      <c r="H135" s="40">
        <f t="shared" si="58"/>
        <v>0</v>
      </c>
      <c r="I135" s="40">
        <f t="shared" si="58"/>
        <v>0</v>
      </c>
      <c r="J135" s="40">
        <f t="shared" si="58"/>
        <v>1025.6410256410256</v>
      </c>
      <c r="K135" s="40">
        <f t="shared" si="58"/>
        <v>0</v>
      </c>
      <c r="L135" s="40">
        <f t="shared" si="58"/>
        <v>0</v>
      </c>
      <c r="M135" s="40">
        <f t="shared" si="58"/>
        <v>0</v>
      </c>
      <c r="N135" s="40">
        <f t="shared" si="58"/>
        <v>629.4996749024707</v>
      </c>
      <c r="O135" s="40">
        <f t="shared" si="58"/>
        <v>0</v>
      </c>
      <c r="P135" s="40">
        <f t="shared" si="58"/>
        <v>357.14285714285717</v>
      </c>
      <c r="Q135" s="40">
        <f t="shared" si="58"/>
        <v>0</v>
      </c>
      <c r="R135" s="40">
        <f t="shared" si="58"/>
        <v>1024.6153846153845</v>
      </c>
      <c r="S135" s="40">
        <f t="shared" si="58"/>
        <v>33.38068181818182</v>
      </c>
      <c r="T135" s="40">
        <f t="shared" si="58"/>
        <v>1159.8790082644628</v>
      </c>
      <c r="U135" s="40">
        <f t="shared" si="58"/>
        <v>0</v>
      </c>
      <c r="V135" s="40">
        <f t="shared" si="58"/>
        <v>652.2093592043046</v>
      </c>
      <c r="W135" s="40">
        <f t="shared" si="58"/>
        <v>0</v>
      </c>
      <c r="X135" s="40">
        <f t="shared" si="58"/>
        <v>1.0562227074235808</v>
      </c>
      <c r="Y135" s="40">
        <f t="shared" si="58"/>
        <v>44.97987616099071</v>
      </c>
      <c r="Z135" s="40">
        <f t="shared" si="58"/>
        <v>0</v>
      </c>
      <c r="AA135" s="40">
        <f t="shared" si="58"/>
        <v>1</v>
      </c>
      <c r="AB135" s="40">
        <f t="shared" si="58"/>
        <v>0</v>
      </c>
      <c r="AC135" s="40">
        <f t="shared" si="58"/>
        <v>131.9545430064092</v>
      </c>
      <c r="AD135" s="40">
        <f t="shared" si="58"/>
        <v>48.1283422459893</v>
      </c>
      <c r="AE135" s="40">
        <f t="shared" si="58"/>
        <v>0</v>
      </c>
      <c r="AF135" s="40">
        <f t="shared" si="58"/>
        <v>0</v>
      </c>
      <c r="AG135" s="40">
        <f t="shared" si="58"/>
        <v>51.40961857379768</v>
      </c>
      <c r="AH135" s="40">
        <f t="shared" si="58"/>
        <v>1145.6567468406033</v>
      </c>
      <c r="AI135" s="40">
        <f t="shared" si="58"/>
        <v>740.7407407407408</v>
      </c>
      <c r="AJ135" s="40">
        <f t="shared" si="58"/>
        <v>294.822</v>
      </c>
      <c r="AK135" s="40">
        <f t="shared" si="58"/>
        <v>0</v>
      </c>
      <c r="AL135" s="40">
        <f t="shared" si="58"/>
        <v>0</v>
      </c>
      <c r="AM135" s="40">
        <f t="shared" si="58"/>
        <v>0</v>
      </c>
      <c r="AN135" s="40">
        <f t="shared" si="58"/>
        <v>50</v>
      </c>
      <c r="AO135" s="40">
        <f t="shared" si="58"/>
        <v>0</v>
      </c>
      <c r="AP135" s="40">
        <f t="shared" si="58"/>
        <v>50</v>
      </c>
      <c r="AQ135" s="40">
        <f t="shared" si="58"/>
        <v>0</v>
      </c>
      <c r="AR135" s="40">
        <f t="shared" si="58"/>
        <v>0</v>
      </c>
      <c r="AS135" s="40">
        <f t="shared" si="58"/>
        <v>0</v>
      </c>
      <c r="AT135" s="40">
        <f t="shared" si="58"/>
        <v>1521.3055555555557</v>
      </c>
      <c r="AU135" s="40">
        <f t="shared" si="58"/>
        <v>498.0345471521942</v>
      </c>
      <c r="AV135" s="40">
        <f t="shared" si="58"/>
        <v>47.82421370099095</v>
      </c>
      <c r="AW135" s="40">
        <f t="shared" si="58"/>
        <v>0</v>
      </c>
      <c r="AX135" s="40">
        <f t="shared" si="58"/>
        <v>553.3333333333334</v>
      </c>
      <c r="AY135" s="40">
        <f t="shared" si="58"/>
        <v>0</v>
      </c>
      <c r="AZ135" s="40">
        <f t="shared" si="58"/>
        <v>411.0671936758893</v>
      </c>
      <c r="BA135" s="40">
        <f t="shared" si="58"/>
        <v>1004.4</v>
      </c>
      <c r="BB135" s="40">
        <f t="shared" si="58"/>
        <v>450</v>
      </c>
      <c r="BC135" s="40">
        <f t="shared" si="58"/>
        <v>0</v>
      </c>
      <c r="BD135" s="40">
        <f t="shared" si="58"/>
        <v>0</v>
      </c>
      <c r="BE135" s="40">
        <f t="shared" si="58"/>
        <v>158.56629751571387</v>
      </c>
      <c r="BF135" s="40">
        <f t="shared" si="58"/>
        <v>485.37789203084833</v>
      </c>
      <c r="BG135" s="40">
        <f t="shared" si="58"/>
        <v>0</v>
      </c>
      <c r="BH135" s="40">
        <f t="shared" si="58"/>
        <v>1.2833168805528135</v>
      </c>
      <c r="BI135" s="40">
        <f t="shared" si="58"/>
        <v>0</v>
      </c>
      <c r="BJ135" s="40">
        <f t="shared" si="58"/>
        <v>0</v>
      </c>
    </row>
    <row r="136" spans="1:62" ht="12.75">
      <c r="A136" s="17" t="s">
        <v>239</v>
      </c>
      <c r="B136" s="40">
        <f>IF(B126=0,0,B131/B126)</f>
        <v>723.9978018443062</v>
      </c>
      <c r="C136" s="40">
        <f t="shared" si="58"/>
        <v>0</v>
      </c>
      <c r="D136" s="40">
        <f t="shared" si="58"/>
        <v>656.7504553734062</v>
      </c>
      <c r="E136" s="40">
        <f t="shared" si="58"/>
        <v>0</v>
      </c>
      <c r="F136" s="40">
        <f t="shared" si="58"/>
        <v>132</v>
      </c>
      <c r="G136" s="40">
        <f t="shared" si="58"/>
        <v>0</v>
      </c>
      <c r="H136" s="40">
        <f t="shared" si="58"/>
        <v>0</v>
      </c>
      <c r="I136" s="40">
        <f t="shared" si="58"/>
        <v>0</v>
      </c>
      <c r="J136" s="40">
        <f t="shared" si="58"/>
        <v>0</v>
      </c>
      <c r="K136" s="40">
        <f t="shared" si="58"/>
        <v>0</v>
      </c>
      <c r="L136" s="40">
        <f t="shared" si="58"/>
        <v>0</v>
      </c>
      <c r="M136" s="40">
        <f t="shared" si="58"/>
        <v>0</v>
      </c>
      <c r="N136" s="40">
        <f t="shared" si="58"/>
        <v>955.1717829457365</v>
      </c>
      <c r="O136" s="40">
        <f t="shared" si="58"/>
        <v>0</v>
      </c>
      <c r="P136" s="40">
        <f t="shared" si="58"/>
        <v>37.5</v>
      </c>
      <c r="Q136" s="40">
        <f t="shared" si="58"/>
        <v>0</v>
      </c>
      <c r="R136" s="40">
        <f t="shared" si="58"/>
        <v>13.328998699609883</v>
      </c>
      <c r="S136" s="40">
        <f t="shared" si="58"/>
        <v>0</v>
      </c>
      <c r="T136" s="40">
        <f t="shared" si="58"/>
        <v>549.4479338842975</v>
      </c>
      <c r="U136" s="40">
        <f t="shared" si="58"/>
        <v>0</v>
      </c>
      <c r="V136" s="40">
        <f t="shared" si="58"/>
        <v>0</v>
      </c>
      <c r="W136" s="40">
        <f t="shared" si="58"/>
        <v>0</v>
      </c>
      <c r="X136" s="40">
        <f t="shared" si="58"/>
        <v>0.8684497816593887</v>
      </c>
      <c r="Y136" s="40">
        <f t="shared" si="58"/>
        <v>0</v>
      </c>
      <c r="Z136" s="40">
        <f t="shared" si="58"/>
        <v>0</v>
      </c>
      <c r="AA136" s="40">
        <f t="shared" si="58"/>
        <v>1</v>
      </c>
      <c r="AB136" s="40">
        <f t="shared" si="58"/>
        <v>0</v>
      </c>
      <c r="AC136" s="40">
        <f t="shared" si="58"/>
        <v>1114.832606236872</v>
      </c>
      <c r="AD136" s="40">
        <f t="shared" si="58"/>
        <v>0</v>
      </c>
      <c r="AE136" s="40">
        <f t="shared" si="58"/>
        <v>0</v>
      </c>
      <c r="AF136" s="40">
        <f t="shared" si="58"/>
        <v>0</v>
      </c>
      <c r="AG136" s="40">
        <f t="shared" si="58"/>
        <v>984</v>
      </c>
      <c r="AH136" s="40">
        <f t="shared" si="58"/>
        <v>0</v>
      </c>
      <c r="AI136" s="40">
        <f t="shared" si="58"/>
        <v>850</v>
      </c>
      <c r="AJ136" s="40">
        <f t="shared" si="58"/>
        <v>0</v>
      </c>
      <c r="AK136" s="40">
        <f t="shared" si="58"/>
        <v>0</v>
      </c>
      <c r="AL136" s="40">
        <f t="shared" si="58"/>
        <v>0</v>
      </c>
      <c r="AM136" s="40">
        <f t="shared" si="58"/>
        <v>0</v>
      </c>
      <c r="AN136" s="40">
        <f t="shared" si="58"/>
        <v>0</v>
      </c>
      <c r="AO136" s="40">
        <f t="shared" si="58"/>
        <v>1450.9803921568628</v>
      </c>
      <c r="AP136" s="40">
        <f t="shared" si="58"/>
        <v>0</v>
      </c>
      <c r="AQ136" s="40">
        <f t="shared" si="58"/>
        <v>0</v>
      </c>
      <c r="AR136" s="40">
        <f t="shared" si="58"/>
        <v>0</v>
      </c>
      <c r="AS136" s="40">
        <f t="shared" si="58"/>
        <v>0</v>
      </c>
      <c r="AT136" s="40">
        <f t="shared" si="58"/>
        <v>856.600291757841</v>
      </c>
      <c r="AU136" s="40">
        <f t="shared" si="58"/>
        <v>0</v>
      </c>
      <c r="AV136" s="40">
        <f t="shared" si="58"/>
        <v>125.46468401486989</v>
      </c>
      <c r="AW136" s="40">
        <f t="shared" si="58"/>
        <v>0</v>
      </c>
      <c r="AX136" s="40">
        <f t="shared" si="58"/>
        <v>329.6703296703297</v>
      </c>
      <c r="AY136" s="40">
        <f t="shared" si="58"/>
        <v>0</v>
      </c>
      <c r="AZ136" s="40">
        <f t="shared" si="58"/>
        <v>82.03125</v>
      </c>
      <c r="BA136" s="40">
        <f t="shared" si="58"/>
        <v>1197.4076623078688</v>
      </c>
      <c r="BB136" s="40">
        <f t="shared" si="58"/>
        <v>0</v>
      </c>
      <c r="BC136" s="40">
        <f t="shared" si="58"/>
        <v>0</v>
      </c>
      <c r="BD136" s="40">
        <f t="shared" si="58"/>
        <v>0</v>
      </c>
      <c r="BE136" s="40">
        <f t="shared" si="58"/>
        <v>84</v>
      </c>
      <c r="BF136" s="40">
        <f t="shared" si="58"/>
        <v>706.9349112426036</v>
      </c>
      <c r="BG136" s="40">
        <f t="shared" si="58"/>
        <v>528.2930631332814</v>
      </c>
      <c r="BH136" s="40">
        <f t="shared" si="58"/>
        <v>0</v>
      </c>
      <c r="BI136" s="40">
        <f t="shared" si="58"/>
        <v>0</v>
      </c>
      <c r="BJ136" s="40">
        <f t="shared" si="58"/>
        <v>0</v>
      </c>
    </row>
    <row r="137" spans="1:62" ht="25.5">
      <c r="A137" s="8" t="s">
        <v>242</v>
      </c>
      <c r="B137" s="41">
        <f>+B132*B123</f>
        <v>1809802188.4587421</v>
      </c>
      <c r="C137" s="41">
        <f aca="true" t="shared" si="59" ref="C137:BJ137">+C132*C123</f>
        <v>0</v>
      </c>
      <c r="D137" s="41">
        <f t="shared" si="59"/>
        <v>0</v>
      </c>
      <c r="E137" s="41">
        <f t="shared" si="59"/>
        <v>0</v>
      </c>
      <c r="F137" s="41">
        <f t="shared" si="59"/>
        <v>0</v>
      </c>
      <c r="G137" s="41">
        <f t="shared" si="59"/>
        <v>0</v>
      </c>
      <c r="H137" s="41">
        <f t="shared" si="59"/>
        <v>0</v>
      </c>
      <c r="I137" s="41">
        <f t="shared" si="59"/>
        <v>55263666</v>
      </c>
      <c r="J137" s="41">
        <f t="shared" si="59"/>
        <v>0</v>
      </c>
      <c r="K137" s="41">
        <f t="shared" si="59"/>
        <v>0</v>
      </c>
      <c r="L137" s="41">
        <f t="shared" si="59"/>
        <v>0</v>
      </c>
      <c r="M137" s="41">
        <f t="shared" si="59"/>
        <v>0</v>
      </c>
      <c r="N137" s="41">
        <f t="shared" si="59"/>
        <v>184695701.72500944</v>
      </c>
      <c r="O137" s="41">
        <f t="shared" si="59"/>
        <v>0</v>
      </c>
      <c r="P137" s="41">
        <f t="shared" si="59"/>
        <v>0</v>
      </c>
      <c r="Q137" s="41">
        <f t="shared" si="59"/>
        <v>3000000</v>
      </c>
      <c r="R137" s="41">
        <f t="shared" si="59"/>
        <v>0</v>
      </c>
      <c r="S137" s="41">
        <f t="shared" si="59"/>
        <v>0</v>
      </c>
      <c r="T137" s="41">
        <f t="shared" si="59"/>
        <v>0</v>
      </c>
      <c r="U137" s="41">
        <f t="shared" si="59"/>
        <v>0</v>
      </c>
      <c r="V137" s="41">
        <f t="shared" si="59"/>
        <v>0</v>
      </c>
      <c r="W137" s="41">
        <f t="shared" si="59"/>
        <v>9</v>
      </c>
      <c r="X137" s="41">
        <f t="shared" si="59"/>
        <v>0</v>
      </c>
      <c r="Y137" s="41">
        <f t="shared" si="59"/>
        <v>0</v>
      </c>
      <c r="Z137" s="41">
        <f t="shared" si="59"/>
        <v>0</v>
      </c>
      <c r="AA137" s="41">
        <f t="shared" si="59"/>
        <v>0</v>
      </c>
      <c r="AB137" s="41">
        <f t="shared" si="59"/>
        <v>0</v>
      </c>
      <c r="AC137" s="41">
        <f t="shared" si="59"/>
        <v>73399800</v>
      </c>
      <c r="AD137" s="41">
        <f t="shared" si="59"/>
        <v>0</v>
      </c>
      <c r="AE137" s="41">
        <f t="shared" si="59"/>
        <v>0</v>
      </c>
      <c r="AF137" s="41">
        <f t="shared" si="59"/>
        <v>1110000</v>
      </c>
      <c r="AG137" s="41">
        <f t="shared" si="59"/>
        <v>9847780.882255388</v>
      </c>
      <c r="AH137" s="41">
        <f t="shared" si="59"/>
        <v>0</v>
      </c>
      <c r="AI137" s="41">
        <f t="shared" si="59"/>
        <v>12867592.592592593</v>
      </c>
      <c r="AJ137" s="41">
        <f t="shared" si="59"/>
        <v>0</v>
      </c>
      <c r="AK137" s="41">
        <f t="shared" si="59"/>
        <v>0</v>
      </c>
      <c r="AL137" s="41">
        <f t="shared" si="59"/>
        <v>11800852</v>
      </c>
      <c r="AM137" s="41">
        <f t="shared" si="59"/>
        <v>0</v>
      </c>
      <c r="AN137" s="41">
        <f t="shared" si="59"/>
        <v>0</v>
      </c>
      <c r="AO137" s="41">
        <f t="shared" si="59"/>
        <v>0</v>
      </c>
      <c r="AP137" s="41">
        <f t="shared" si="59"/>
        <v>0</v>
      </c>
      <c r="AQ137" s="41">
        <f t="shared" si="59"/>
        <v>0</v>
      </c>
      <c r="AR137" s="41">
        <f t="shared" si="59"/>
        <v>0</v>
      </c>
      <c r="AS137" s="41">
        <f t="shared" si="59"/>
        <v>0</v>
      </c>
      <c r="AT137" s="41">
        <f t="shared" si="59"/>
        <v>244825608.63064542</v>
      </c>
      <c r="AU137" s="41">
        <f t="shared" si="59"/>
        <v>0</v>
      </c>
      <c r="AV137" s="41">
        <f t="shared" si="59"/>
        <v>0</v>
      </c>
      <c r="AW137" s="41">
        <f t="shared" si="59"/>
        <v>0</v>
      </c>
      <c r="AX137" s="41">
        <f t="shared" si="59"/>
        <v>0</v>
      </c>
      <c r="AY137" s="41">
        <f t="shared" si="59"/>
        <v>0</v>
      </c>
      <c r="AZ137" s="41">
        <f t="shared" si="59"/>
        <v>0</v>
      </c>
      <c r="BA137" s="41">
        <f t="shared" si="59"/>
        <v>0</v>
      </c>
      <c r="BB137" s="41">
        <f t="shared" si="59"/>
        <v>0</v>
      </c>
      <c r="BC137" s="41">
        <f t="shared" si="59"/>
        <v>0</v>
      </c>
      <c r="BD137" s="41">
        <f t="shared" si="59"/>
        <v>10884000.2787068</v>
      </c>
      <c r="BE137" s="41">
        <f t="shared" si="59"/>
        <v>0</v>
      </c>
      <c r="BF137" s="41">
        <f t="shared" si="59"/>
        <v>0</v>
      </c>
      <c r="BG137" s="41">
        <f t="shared" si="59"/>
        <v>0</v>
      </c>
      <c r="BH137" s="41">
        <f t="shared" si="59"/>
        <v>0</v>
      </c>
      <c r="BI137" s="41">
        <f t="shared" si="59"/>
        <v>0</v>
      </c>
      <c r="BJ137" s="41">
        <f t="shared" si="59"/>
        <v>5406331</v>
      </c>
    </row>
    <row r="138" spans="1:62" ht="25.5">
      <c r="A138" s="9" t="s">
        <v>243</v>
      </c>
      <c r="B138" s="42">
        <v>1415233130</v>
      </c>
      <c r="C138" s="42">
        <v>0</v>
      </c>
      <c r="D138" s="42">
        <v>360556</v>
      </c>
      <c r="E138" s="42">
        <v>0</v>
      </c>
      <c r="F138" s="42">
        <v>117</v>
      </c>
      <c r="G138" s="42">
        <v>1000000</v>
      </c>
      <c r="H138" s="42">
        <v>0</v>
      </c>
      <c r="I138" s="42">
        <v>73105422</v>
      </c>
      <c r="J138" s="42">
        <v>0</v>
      </c>
      <c r="K138" s="42">
        <v>7994618</v>
      </c>
      <c r="L138" s="42">
        <v>0</v>
      </c>
      <c r="M138" s="42">
        <v>0</v>
      </c>
      <c r="N138" s="42">
        <v>128956269</v>
      </c>
      <c r="O138" s="42">
        <v>0</v>
      </c>
      <c r="P138" s="42">
        <v>51</v>
      </c>
      <c r="Q138" s="42">
        <v>4990747</v>
      </c>
      <c r="R138" s="42">
        <v>51295000</v>
      </c>
      <c r="S138" s="42">
        <v>1000000</v>
      </c>
      <c r="T138" s="42">
        <v>9998540</v>
      </c>
      <c r="U138" s="42">
        <v>0</v>
      </c>
      <c r="V138" s="42">
        <v>4000000</v>
      </c>
      <c r="W138" s="42">
        <v>13228340</v>
      </c>
      <c r="X138" s="42">
        <v>2857080</v>
      </c>
      <c r="Y138" s="42">
        <v>507905</v>
      </c>
      <c r="Z138" s="42">
        <v>0</v>
      </c>
      <c r="AA138" s="42">
        <v>1310778</v>
      </c>
      <c r="AB138" s="42">
        <v>0</v>
      </c>
      <c r="AC138" s="42">
        <v>0</v>
      </c>
      <c r="AD138" s="42">
        <v>542000</v>
      </c>
      <c r="AE138" s="42">
        <v>0</v>
      </c>
      <c r="AF138" s="42">
        <v>19666052</v>
      </c>
      <c r="AG138" s="42">
        <v>396000</v>
      </c>
      <c r="AH138" s="42">
        <v>2361930</v>
      </c>
      <c r="AI138" s="42">
        <v>12700000</v>
      </c>
      <c r="AJ138" s="42">
        <v>0</v>
      </c>
      <c r="AK138" s="42">
        <v>0</v>
      </c>
      <c r="AL138" s="42">
        <v>5969169</v>
      </c>
      <c r="AM138" s="42">
        <v>0</v>
      </c>
      <c r="AN138" s="42">
        <v>529000</v>
      </c>
      <c r="AO138" s="42">
        <v>0</v>
      </c>
      <c r="AP138" s="42">
        <v>0</v>
      </c>
      <c r="AQ138" s="42">
        <v>0</v>
      </c>
      <c r="AR138" s="42">
        <v>38629</v>
      </c>
      <c r="AS138" s="42">
        <v>0</v>
      </c>
      <c r="AT138" s="42">
        <v>4359159</v>
      </c>
      <c r="AU138" s="42">
        <v>0</v>
      </c>
      <c r="AV138" s="42">
        <v>2986000</v>
      </c>
      <c r="AW138" s="42">
        <v>0</v>
      </c>
      <c r="AX138" s="42">
        <v>121985</v>
      </c>
      <c r="AY138" s="42">
        <v>0</v>
      </c>
      <c r="AZ138" s="42">
        <v>730000</v>
      </c>
      <c r="BA138" s="42">
        <v>26051745</v>
      </c>
      <c r="BB138" s="42">
        <v>0</v>
      </c>
      <c r="BC138" s="42">
        <v>0</v>
      </c>
      <c r="BD138" s="42">
        <v>7792397</v>
      </c>
      <c r="BE138" s="42">
        <v>0</v>
      </c>
      <c r="BF138" s="42">
        <v>188812</v>
      </c>
      <c r="BG138" s="42">
        <v>11058121</v>
      </c>
      <c r="BH138" s="42">
        <v>0</v>
      </c>
      <c r="BI138" s="42">
        <v>0</v>
      </c>
      <c r="BJ138" s="42">
        <v>40330096</v>
      </c>
    </row>
    <row r="139" spans="1:62" ht="12.75">
      <c r="A139" s="15" t="s">
        <v>244</v>
      </c>
      <c r="B139" s="23">
        <v>2115453000</v>
      </c>
      <c r="C139" s="23">
        <v>62870000</v>
      </c>
      <c r="D139" s="23">
        <v>60678000</v>
      </c>
      <c r="E139" s="23">
        <v>127112000</v>
      </c>
      <c r="F139" s="23">
        <v>76322000</v>
      </c>
      <c r="G139" s="23">
        <v>43543000</v>
      </c>
      <c r="H139" s="23">
        <v>125965000</v>
      </c>
      <c r="I139" s="23">
        <v>362776000</v>
      </c>
      <c r="J139" s="23">
        <v>84824000</v>
      </c>
      <c r="K139" s="23">
        <v>44316000</v>
      </c>
      <c r="L139" s="23">
        <v>27603000</v>
      </c>
      <c r="M139" s="23">
        <v>32943000</v>
      </c>
      <c r="N139" s="23">
        <v>395786000</v>
      </c>
      <c r="O139" s="23">
        <v>51341000</v>
      </c>
      <c r="P139" s="23">
        <v>54162000</v>
      </c>
      <c r="Q139" s="23">
        <v>398469000</v>
      </c>
      <c r="R139" s="23">
        <v>120062000</v>
      </c>
      <c r="S139" s="23">
        <v>75580000</v>
      </c>
      <c r="T139" s="23">
        <v>50138000</v>
      </c>
      <c r="U139" s="23">
        <v>98494000</v>
      </c>
      <c r="V139" s="23">
        <v>84471000</v>
      </c>
      <c r="W139" s="23">
        <v>310472000</v>
      </c>
      <c r="X139" s="23">
        <v>41242000</v>
      </c>
      <c r="Y139" s="23">
        <v>115965000</v>
      </c>
      <c r="Z139" s="23">
        <v>134627000</v>
      </c>
      <c r="AA139" s="23">
        <v>85271000</v>
      </c>
      <c r="AB139" s="23">
        <v>240374000</v>
      </c>
      <c r="AC139" s="23">
        <v>298215000</v>
      </c>
      <c r="AD139" s="23">
        <v>21017000</v>
      </c>
      <c r="AE139" s="23">
        <v>74181000</v>
      </c>
      <c r="AF139" s="23">
        <v>120927000</v>
      </c>
      <c r="AG139" s="23">
        <v>57632000</v>
      </c>
      <c r="AH139" s="23">
        <v>96890000</v>
      </c>
      <c r="AI139" s="23">
        <v>106693000</v>
      </c>
      <c r="AJ139" s="23">
        <v>123997000</v>
      </c>
      <c r="AK139" s="23">
        <v>128213000</v>
      </c>
      <c r="AL139" s="23">
        <v>322706000</v>
      </c>
      <c r="AM139" s="23">
        <v>121138000</v>
      </c>
      <c r="AN139" s="23">
        <v>136441000</v>
      </c>
      <c r="AO139" s="23">
        <v>31134000</v>
      </c>
      <c r="AP139" s="23">
        <v>49368000</v>
      </c>
      <c r="AQ139" s="23">
        <v>116487000</v>
      </c>
      <c r="AR139" s="23">
        <v>265376000</v>
      </c>
      <c r="AS139" s="23">
        <v>93949000</v>
      </c>
      <c r="AT139" s="23">
        <v>229925000</v>
      </c>
      <c r="AU139" s="23">
        <v>42362000</v>
      </c>
      <c r="AV139" s="23">
        <v>145537000</v>
      </c>
      <c r="AW139" s="23">
        <v>38963000</v>
      </c>
      <c r="AX139" s="23">
        <v>82242000</v>
      </c>
      <c r="AY139" s="23">
        <v>410276000</v>
      </c>
      <c r="AZ139" s="23">
        <v>119361000</v>
      </c>
      <c r="BA139" s="23">
        <v>105352000</v>
      </c>
      <c r="BB139" s="23">
        <v>110311000</v>
      </c>
      <c r="BC139" s="23">
        <v>74233000</v>
      </c>
      <c r="BD139" s="23">
        <v>338090000</v>
      </c>
      <c r="BE139" s="23">
        <v>83132000</v>
      </c>
      <c r="BF139" s="23">
        <v>15076000</v>
      </c>
      <c r="BG139" s="23">
        <v>47497000</v>
      </c>
      <c r="BH139" s="23">
        <v>85227000</v>
      </c>
      <c r="BI139" s="23">
        <v>151222000</v>
      </c>
      <c r="BJ139" s="23">
        <v>241033000</v>
      </c>
    </row>
    <row r="140" spans="1:62" ht="12.75">
      <c r="A140" s="43" t="s">
        <v>245</v>
      </c>
      <c r="B140" s="44" t="str">
        <f>IF(B10&gt;0,"Funded","Unfunded")</f>
        <v>Funded</v>
      </c>
      <c r="C140" s="44" t="str">
        <f aca="true" t="shared" si="60" ref="C140:BJ140">IF(C10&gt;0,"Funded","Unfunded")</f>
        <v>Unfunded</v>
      </c>
      <c r="D140" s="44" t="str">
        <f t="shared" si="60"/>
        <v>Funded</v>
      </c>
      <c r="E140" s="44" t="str">
        <f t="shared" si="60"/>
        <v>Funded</v>
      </c>
      <c r="F140" s="44" t="str">
        <f t="shared" si="60"/>
        <v>Funded</v>
      </c>
      <c r="G140" s="44" t="str">
        <f t="shared" si="60"/>
        <v>Funded</v>
      </c>
      <c r="H140" s="44" t="str">
        <f t="shared" si="60"/>
        <v>Funded</v>
      </c>
      <c r="I140" s="44" t="str">
        <f t="shared" si="60"/>
        <v>Funded</v>
      </c>
      <c r="J140" s="44" t="str">
        <f t="shared" si="60"/>
        <v>Funded</v>
      </c>
      <c r="K140" s="44" t="str">
        <f t="shared" si="60"/>
        <v>Funded</v>
      </c>
      <c r="L140" s="44" t="str">
        <f t="shared" si="60"/>
        <v>Funded</v>
      </c>
      <c r="M140" s="44" t="str">
        <f t="shared" si="60"/>
        <v>Funded</v>
      </c>
      <c r="N140" s="44" t="str">
        <f t="shared" si="60"/>
        <v>Funded</v>
      </c>
      <c r="O140" s="44" t="str">
        <f t="shared" si="60"/>
        <v>Funded</v>
      </c>
      <c r="P140" s="44" t="str">
        <f t="shared" si="60"/>
        <v>Funded</v>
      </c>
      <c r="Q140" s="44" t="str">
        <f t="shared" si="60"/>
        <v>Funded</v>
      </c>
      <c r="R140" s="44" t="str">
        <f t="shared" si="60"/>
        <v>Funded</v>
      </c>
      <c r="S140" s="44" t="str">
        <f t="shared" si="60"/>
        <v>Funded</v>
      </c>
      <c r="T140" s="44" t="str">
        <f t="shared" si="60"/>
        <v>Funded</v>
      </c>
      <c r="U140" s="44" t="str">
        <f t="shared" si="60"/>
        <v>Funded</v>
      </c>
      <c r="V140" s="44" t="str">
        <f t="shared" si="60"/>
        <v>Funded</v>
      </c>
      <c r="W140" s="44" t="str">
        <f t="shared" si="60"/>
        <v>Funded</v>
      </c>
      <c r="X140" s="44" t="str">
        <f t="shared" si="60"/>
        <v>Unfunded</v>
      </c>
      <c r="Y140" s="44" t="str">
        <f t="shared" si="60"/>
        <v>Funded</v>
      </c>
      <c r="Z140" s="44" t="str">
        <f t="shared" si="60"/>
        <v>Funded</v>
      </c>
      <c r="AA140" s="44" t="str">
        <f t="shared" si="60"/>
        <v>Funded</v>
      </c>
      <c r="AB140" s="44" t="str">
        <f t="shared" si="60"/>
        <v>Funded</v>
      </c>
      <c r="AC140" s="44" t="str">
        <f t="shared" si="60"/>
        <v>Funded</v>
      </c>
      <c r="AD140" s="44" t="str">
        <f t="shared" si="60"/>
        <v>Funded</v>
      </c>
      <c r="AE140" s="44" t="str">
        <f t="shared" si="60"/>
        <v>Funded</v>
      </c>
      <c r="AF140" s="44" t="str">
        <f t="shared" si="60"/>
        <v>Funded</v>
      </c>
      <c r="AG140" s="44" t="str">
        <f t="shared" si="60"/>
        <v>Funded</v>
      </c>
      <c r="AH140" s="44" t="str">
        <f t="shared" si="60"/>
        <v>Funded</v>
      </c>
      <c r="AI140" s="44" t="str">
        <f t="shared" si="60"/>
        <v>Funded</v>
      </c>
      <c r="AJ140" s="44" t="str">
        <f t="shared" si="60"/>
        <v>Funded</v>
      </c>
      <c r="AK140" s="44" t="str">
        <f t="shared" si="60"/>
        <v>Funded</v>
      </c>
      <c r="AL140" s="44" t="str">
        <f t="shared" si="60"/>
        <v>Funded</v>
      </c>
      <c r="AM140" s="44" t="str">
        <f t="shared" si="60"/>
        <v>Funded</v>
      </c>
      <c r="AN140" s="44" t="str">
        <f t="shared" si="60"/>
        <v>Funded</v>
      </c>
      <c r="AO140" s="44" t="str">
        <f t="shared" si="60"/>
        <v>Funded</v>
      </c>
      <c r="AP140" s="44" t="str">
        <f t="shared" si="60"/>
        <v>Funded</v>
      </c>
      <c r="AQ140" s="44" t="str">
        <f t="shared" si="60"/>
        <v>Funded</v>
      </c>
      <c r="AR140" s="44" t="str">
        <f t="shared" si="60"/>
        <v>Funded</v>
      </c>
      <c r="AS140" s="44" t="str">
        <f t="shared" si="60"/>
        <v>Funded</v>
      </c>
      <c r="AT140" s="44" t="str">
        <f t="shared" si="60"/>
        <v>Funded</v>
      </c>
      <c r="AU140" s="44" t="str">
        <f t="shared" si="60"/>
        <v>Funded</v>
      </c>
      <c r="AV140" s="44" t="str">
        <f t="shared" si="60"/>
        <v>Funded</v>
      </c>
      <c r="AW140" s="44" t="str">
        <f t="shared" si="60"/>
        <v>Funded</v>
      </c>
      <c r="AX140" s="44" t="str">
        <f t="shared" si="60"/>
        <v>Unfunded</v>
      </c>
      <c r="AY140" s="44" t="str">
        <f t="shared" si="60"/>
        <v>Funded</v>
      </c>
      <c r="AZ140" s="44" t="str">
        <f t="shared" si="60"/>
        <v>Funded</v>
      </c>
      <c r="BA140" s="44" t="str">
        <f t="shared" si="60"/>
        <v>Funded</v>
      </c>
      <c r="BB140" s="44" t="str">
        <f t="shared" si="60"/>
        <v>Funded</v>
      </c>
      <c r="BC140" s="44" t="str">
        <f t="shared" si="60"/>
        <v>Funded</v>
      </c>
      <c r="BD140" s="44" t="str">
        <f t="shared" si="60"/>
        <v>Funded</v>
      </c>
      <c r="BE140" s="44" t="str">
        <f t="shared" si="60"/>
        <v>Funded</v>
      </c>
      <c r="BF140" s="44" t="str">
        <f t="shared" si="60"/>
        <v>Funded</v>
      </c>
      <c r="BG140" s="44" t="str">
        <f t="shared" si="60"/>
        <v>Funded</v>
      </c>
      <c r="BH140" s="44" t="str">
        <f t="shared" si="60"/>
        <v>Funded</v>
      </c>
      <c r="BI140" s="44" t="str">
        <f t="shared" si="60"/>
        <v>Funded</v>
      </c>
      <c r="BJ140" s="44" t="str">
        <f t="shared" si="60"/>
        <v>Funded</v>
      </c>
    </row>
    <row r="141" spans="1:62" ht="12.75" hidden="1">
      <c r="A141" s="45" t="s">
        <v>246</v>
      </c>
      <c r="B141" s="46">
        <v>24825714504</v>
      </c>
      <c r="C141" s="46">
        <v>1634777</v>
      </c>
      <c r="D141" s="46">
        <v>95250156</v>
      </c>
      <c r="E141" s="46">
        <v>4758000</v>
      </c>
      <c r="F141" s="46">
        <v>50250660</v>
      </c>
      <c r="G141" s="46">
        <v>2439732</v>
      </c>
      <c r="H141" s="46">
        <v>0</v>
      </c>
      <c r="I141" s="46">
        <v>362970668</v>
      </c>
      <c r="J141" s="46">
        <v>22534600</v>
      </c>
      <c r="K141" s="46">
        <v>222152470</v>
      </c>
      <c r="L141" s="46">
        <v>57826557</v>
      </c>
      <c r="M141" s="46">
        <v>15739132</v>
      </c>
      <c r="N141" s="46">
        <v>3134903065</v>
      </c>
      <c r="O141" s="46">
        <v>15503479</v>
      </c>
      <c r="P141" s="46">
        <v>14110320</v>
      </c>
      <c r="Q141" s="46">
        <v>115121804</v>
      </c>
      <c r="R141" s="46">
        <v>462722902</v>
      </c>
      <c r="S141" s="46">
        <v>2525000</v>
      </c>
      <c r="T141" s="46">
        <v>266890965</v>
      </c>
      <c r="U141" s="46">
        <v>26431305</v>
      </c>
      <c r="V141" s="46">
        <v>22126454</v>
      </c>
      <c r="W141" s="46">
        <v>107677655</v>
      </c>
      <c r="X141" s="46">
        <v>172100288</v>
      </c>
      <c r="Y141" s="46">
        <v>35820163</v>
      </c>
      <c r="Z141" s="46">
        <v>6876000</v>
      </c>
      <c r="AA141" s="46">
        <v>91803000</v>
      </c>
      <c r="AB141" s="46">
        <v>33537888</v>
      </c>
      <c r="AC141" s="46">
        <v>1175416668</v>
      </c>
      <c r="AD141" s="46">
        <v>23378275</v>
      </c>
      <c r="AE141" s="46">
        <v>19828600</v>
      </c>
      <c r="AF141" s="46">
        <v>32984088</v>
      </c>
      <c r="AG141" s="46">
        <v>32251781</v>
      </c>
      <c r="AH141" s="46">
        <v>61656678</v>
      </c>
      <c r="AI141" s="46">
        <v>314577243</v>
      </c>
      <c r="AJ141" s="46">
        <v>17134418</v>
      </c>
      <c r="AK141" s="46">
        <v>185807880</v>
      </c>
      <c r="AL141" s="46">
        <v>90726648</v>
      </c>
      <c r="AM141" s="46">
        <v>22055937</v>
      </c>
      <c r="AN141" s="46">
        <v>16931388</v>
      </c>
      <c r="AO141" s="46">
        <v>10377000</v>
      </c>
      <c r="AP141" s="46">
        <v>3341588</v>
      </c>
      <c r="AQ141" s="46">
        <v>25136549</v>
      </c>
      <c r="AR141" s="46">
        <v>76640004</v>
      </c>
      <c r="AS141" s="46">
        <v>13501000</v>
      </c>
      <c r="AT141" s="46">
        <v>2184224800</v>
      </c>
      <c r="AU141" s="46">
        <v>1392802</v>
      </c>
      <c r="AV141" s="46">
        <v>110898005</v>
      </c>
      <c r="AW141" s="46">
        <v>39546055</v>
      </c>
      <c r="AX141" s="46">
        <v>35995452</v>
      </c>
      <c r="AY141" s="46">
        <v>69326796</v>
      </c>
      <c r="AZ141" s="46">
        <v>40464094</v>
      </c>
      <c r="BA141" s="46">
        <v>1050287258</v>
      </c>
      <c r="BB141" s="46">
        <v>4669954</v>
      </c>
      <c r="BC141" s="46">
        <v>7885028</v>
      </c>
      <c r="BD141" s="46">
        <v>152835424</v>
      </c>
      <c r="BE141" s="46">
        <v>5270000</v>
      </c>
      <c r="BF141" s="46">
        <v>20045924</v>
      </c>
      <c r="BG141" s="46">
        <v>203319701</v>
      </c>
      <c r="BH141" s="46">
        <v>16620031</v>
      </c>
      <c r="BI141" s="46">
        <v>12348038</v>
      </c>
      <c r="BJ141" s="46">
        <v>30756308</v>
      </c>
    </row>
    <row r="142" spans="1:62" ht="12.75" hidden="1">
      <c r="A142" s="47" t="s">
        <v>247</v>
      </c>
      <c r="B142" s="24">
        <v>23029719049</v>
      </c>
      <c r="C142" s="24">
        <v>2666048</v>
      </c>
      <c r="D142" s="24">
        <v>83188958</v>
      </c>
      <c r="E142" s="24">
        <v>4157557</v>
      </c>
      <c r="F142" s="24">
        <v>44847570</v>
      </c>
      <c r="G142" s="24">
        <v>2712513</v>
      </c>
      <c r="H142" s="24">
        <v>504632987</v>
      </c>
      <c r="I142" s="24">
        <v>409345729</v>
      </c>
      <c r="J142" s="24">
        <v>24620000</v>
      </c>
      <c r="K142" s="24">
        <v>221463918</v>
      </c>
      <c r="L142" s="24">
        <v>75286000</v>
      </c>
      <c r="M142" s="24">
        <v>1707000</v>
      </c>
      <c r="N142" s="24">
        <v>3392150619</v>
      </c>
      <c r="O142" s="24">
        <v>11454188</v>
      </c>
      <c r="P142" s="24">
        <v>13621500</v>
      </c>
      <c r="Q142" s="24">
        <v>153031343</v>
      </c>
      <c r="R142" s="24">
        <v>451762130</v>
      </c>
      <c r="S142" s="24">
        <v>3527236</v>
      </c>
      <c r="T142" s="24">
        <v>271160884</v>
      </c>
      <c r="U142" s="24">
        <v>31076413</v>
      </c>
      <c r="V142" s="24">
        <v>12136247</v>
      </c>
      <c r="W142" s="24">
        <v>165107166</v>
      </c>
      <c r="X142" s="24">
        <v>185343364</v>
      </c>
      <c r="Y142" s="24">
        <v>35474680</v>
      </c>
      <c r="Z142" s="24">
        <v>10623691</v>
      </c>
      <c r="AA142" s="24">
        <v>105908000</v>
      </c>
      <c r="AB142" s="24">
        <v>55183451</v>
      </c>
      <c r="AC142" s="24">
        <v>1235229452</v>
      </c>
      <c r="AD142" s="24">
        <v>34270767</v>
      </c>
      <c r="AE142" s="24">
        <v>11416458</v>
      </c>
      <c r="AF142" s="24">
        <v>19979683</v>
      </c>
      <c r="AG142" s="24">
        <v>39042916</v>
      </c>
      <c r="AH142" s="24">
        <v>68273302</v>
      </c>
      <c r="AI142" s="24">
        <v>313684746</v>
      </c>
      <c r="AJ142" s="24">
        <v>21147139</v>
      </c>
      <c r="AK142" s="24">
        <v>178466218</v>
      </c>
      <c r="AL142" s="24">
        <v>31826406</v>
      </c>
      <c r="AM142" s="24">
        <v>20407086</v>
      </c>
      <c r="AN142" s="24">
        <v>29535888</v>
      </c>
      <c r="AO142" s="24">
        <v>12107000</v>
      </c>
      <c r="AP142" s="24">
        <v>1069425</v>
      </c>
      <c r="AQ142" s="24">
        <v>33216802</v>
      </c>
      <c r="AR142" s="24">
        <v>48261000</v>
      </c>
      <c r="AS142" s="24">
        <v>5932000</v>
      </c>
      <c r="AT142" s="24">
        <v>2192342500</v>
      </c>
      <c r="AU142" s="24">
        <v>1353259</v>
      </c>
      <c r="AV142" s="24">
        <v>113396840</v>
      </c>
      <c r="AW142" s="24">
        <v>39635000</v>
      </c>
      <c r="AX142" s="24">
        <v>23289385</v>
      </c>
      <c r="AY142" s="24">
        <v>65747554</v>
      </c>
      <c r="AZ142" s="24">
        <v>48626663</v>
      </c>
      <c r="BA142" s="24">
        <v>1027462405</v>
      </c>
      <c r="BB142" s="24">
        <v>7779040</v>
      </c>
      <c r="BC142" s="24">
        <v>12757851</v>
      </c>
      <c r="BD142" s="24">
        <v>181018891</v>
      </c>
      <c r="BE142" s="24">
        <v>5919000</v>
      </c>
      <c r="BF142" s="24">
        <v>17992325</v>
      </c>
      <c r="BG142" s="24">
        <v>215768545</v>
      </c>
      <c r="BH142" s="24">
        <v>15332211</v>
      </c>
      <c r="BI142" s="24">
        <v>9855468</v>
      </c>
      <c r="BJ142" s="24">
        <v>55902000</v>
      </c>
    </row>
    <row r="143" spans="1:62" ht="12.75" hidden="1">
      <c r="A143" s="47" t="s">
        <v>248</v>
      </c>
      <c r="B143" s="24">
        <v>3070382861</v>
      </c>
      <c r="C143" s="24">
        <v>85000</v>
      </c>
      <c r="D143" s="24">
        <v>16124455</v>
      </c>
      <c r="E143" s="24">
        <v>6682513</v>
      </c>
      <c r="F143" s="24">
        <v>4617422</v>
      </c>
      <c r="G143" s="24">
        <v>661000</v>
      </c>
      <c r="H143" s="24">
        <v>95458464</v>
      </c>
      <c r="I143" s="24">
        <v>11458522</v>
      </c>
      <c r="J143" s="24">
        <v>12747000</v>
      </c>
      <c r="K143" s="24">
        <v>43805347</v>
      </c>
      <c r="L143" s="24">
        <v>6580912</v>
      </c>
      <c r="M143" s="24">
        <v>14852000</v>
      </c>
      <c r="N143" s="24">
        <v>159787095</v>
      </c>
      <c r="O143" s="24">
        <v>6570239</v>
      </c>
      <c r="P143" s="24">
        <v>2601700</v>
      </c>
      <c r="Q143" s="24">
        <v>10872237</v>
      </c>
      <c r="R143" s="24">
        <v>35529663</v>
      </c>
      <c r="S143" s="24">
        <v>70000</v>
      </c>
      <c r="T143" s="24">
        <v>16149246</v>
      </c>
      <c r="U143" s="24">
        <v>2729512</v>
      </c>
      <c r="V143" s="24">
        <v>15864538</v>
      </c>
      <c r="W143" s="24">
        <v>26923750</v>
      </c>
      <c r="X143" s="24">
        <v>7501896</v>
      </c>
      <c r="Y143" s="24">
        <v>775000</v>
      </c>
      <c r="Z143" s="24">
        <v>215445</v>
      </c>
      <c r="AA143" s="24">
        <v>4783000</v>
      </c>
      <c r="AB143" s="24">
        <v>4185473</v>
      </c>
      <c r="AC143" s="24">
        <v>26672954</v>
      </c>
      <c r="AD143" s="24">
        <v>7719369</v>
      </c>
      <c r="AE143" s="24">
        <v>20167543</v>
      </c>
      <c r="AF143" s="24">
        <v>14214404</v>
      </c>
      <c r="AG143" s="24">
        <v>7545706</v>
      </c>
      <c r="AH143" s="24">
        <v>9057783</v>
      </c>
      <c r="AI143" s="24">
        <v>35255744</v>
      </c>
      <c r="AJ143" s="24">
        <v>1273888</v>
      </c>
      <c r="AK143" s="24">
        <v>9320227</v>
      </c>
      <c r="AL143" s="24">
        <v>95356784</v>
      </c>
      <c r="AM143" s="24">
        <v>5132785</v>
      </c>
      <c r="AN143" s="24">
        <v>8849277</v>
      </c>
      <c r="AO143" s="24">
        <v>13200000</v>
      </c>
      <c r="AP143" s="24">
        <v>2853262</v>
      </c>
      <c r="AQ143" s="24">
        <v>6304857</v>
      </c>
      <c r="AR143" s="24">
        <v>33091000</v>
      </c>
      <c r="AS143" s="24">
        <v>26820000</v>
      </c>
      <c r="AT143" s="24">
        <v>52024200</v>
      </c>
      <c r="AU143" s="24">
        <v>136156</v>
      </c>
      <c r="AV143" s="24">
        <v>30521720</v>
      </c>
      <c r="AW143" s="24">
        <v>23933500</v>
      </c>
      <c r="AX143" s="24">
        <v>12705766</v>
      </c>
      <c r="AY143" s="24">
        <v>32429709</v>
      </c>
      <c r="AZ143" s="24">
        <v>7210338</v>
      </c>
      <c r="BA143" s="24">
        <v>92336884</v>
      </c>
      <c r="BB143" s="24">
        <v>1115333</v>
      </c>
      <c r="BC143" s="24">
        <v>572461</v>
      </c>
      <c r="BD143" s="24">
        <v>41181804</v>
      </c>
      <c r="BE143" s="24">
        <v>1422000</v>
      </c>
      <c r="BF143" s="24">
        <v>3302812</v>
      </c>
      <c r="BG143" s="24">
        <v>12457145</v>
      </c>
      <c r="BH143" s="24">
        <v>4110500</v>
      </c>
      <c r="BI143" s="24">
        <v>3961705</v>
      </c>
      <c r="BJ143" s="24">
        <v>7338000</v>
      </c>
    </row>
    <row r="144" spans="1:62" ht="12.75" hidden="1">
      <c r="A144" s="47" t="s">
        <v>249</v>
      </c>
      <c r="B144" s="24">
        <v>5490785965</v>
      </c>
      <c r="C144" s="24">
        <v>6759000</v>
      </c>
      <c r="D144" s="24">
        <v>135700928</v>
      </c>
      <c r="E144" s="24">
        <v>99314413</v>
      </c>
      <c r="F144" s="24">
        <v>59055200</v>
      </c>
      <c r="G144" s="24">
        <v>41254000</v>
      </c>
      <c r="H144" s="24">
        <v>171518860</v>
      </c>
      <c r="I144" s="24">
        <v>234570155</v>
      </c>
      <c r="J144" s="24">
        <v>13841000</v>
      </c>
      <c r="K144" s="24">
        <v>26925997</v>
      </c>
      <c r="L144" s="24">
        <v>6183000</v>
      </c>
      <c r="M144" s="24">
        <v>4010000</v>
      </c>
      <c r="N144" s="24">
        <v>1131776000</v>
      </c>
      <c r="O144" s="24">
        <v>17000000</v>
      </c>
      <c r="P144" s="24">
        <v>42600000</v>
      </c>
      <c r="Q144" s="24">
        <v>148467000</v>
      </c>
      <c r="R144" s="24">
        <v>128403000</v>
      </c>
      <c r="S144" s="24">
        <v>144372000</v>
      </c>
      <c r="T144" s="24">
        <v>9487033</v>
      </c>
      <c r="U144" s="24">
        <v>61598935</v>
      </c>
      <c r="V144" s="24">
        <v>25787467</v>
      </c>
      <c r="W144" s="24">
        <v>47030000</v>
      </c>
      <c r="X144" s="24">
        <v>38534714</v>
      </c>
      <c r="Y144" s="24">
        <v>252660000</v>
      </c>
      <c r="Z144" s="24">
        <v>49363000</v>
      </c>
      <c r="AA144" s="24">
        <v>30903000</v>
      </c>
      <c r="AB144" s="24">
        <v>58491018</v>
      </c>
      <c r="AC144" s="24">
        <v>429354264</v>
      </c>
      <c r="AD144" s="24">
        <v>16894613</v>
      </c>
      <c r="AE144" s="24">
        <v>43458000</v>
      </c>
      <c r="AF144" s="24">
        <v>13000000</v>
      </c>
      <c r="AG144" s="24">
        <v>-13138000</v>
      </c>
      <c r="AH144" s="24">
        <v>33626620</v>
      </c>
      <c r="AI144" s="24">
        <v>60000000</v>
      </c>
      <c r="AJ144" s="24">
        <v>20399363</v>
      </c>
      <c r="AK144" s="24">
        <v>8200212</v>
      </c>
      <c r="AL144" s="24">
        <v>48852932</v>
      </c>
      <c r="AM144" s="24">
        <v>92358000</v>
      </c>
      <c r="AN144" s="24">
        <v>21182000</v>
      </c>
      <c r="AO144" s="24">
        <v>83000</v>
      </c>
      <c r="AP144" s="24">
        <v>12741000</v>
      </c>
      <c r="AQ144" s="24">
        <v>29482523</v>
      </c>
      <c r="AR144" s="24">
        <v>25289000</v>
      </c>
      <c r="AS144" s="24">
        <v>8074000</v>
      </c>
      <c r="AT144" s="24">
        <v>435722882</v>
      </c>
      <c r="AU144" s="24">
        <v>672000</v>
      </c>
      <c r="AV144" s="24">
        <v>52606000</v>
      </c>
      <c r="AW144" s="24">
        <v>37509000</v>
      </c>
      <c r="AX144" s="24">
        <v>1503000</v>
      </c>
      <c r="AY144" s="24">
        <v>359154000</v>
      </c>
      <c r="AZ144" s="24">
        <v>73868000</v>
      </c>
      <c r="BA144" s="24">
        <v>280890262</v>
      </c>
      <c r="BB144" s="24">
        <v>79972000</v>
      </c>
      <c r="BC144" s="24">
        <v>71703088</v>
      </c>
      <c r="BD144" s="24">
        <v>58168659</v>
      </c>
      <c r="BE144" s="24">
        <v>34812000</v>
      </c>
      <c r="BF144" s="24">
        <v>23961154</v>
      </c>
      <c r="BG144" s="24">
        <v>56924035</v>
      </c>
      <c r="BH144" s="24">
        <v>44583507</v>
      </c>
      <c r="BI144" s="24">
        <v>60028880</v>
      </c>
      <c r="BJ144" s="24">
        <v>58212000</v>
      </c>
    </row>
    <row r="145" spans="1:62" ht="12.75" hidden="1">
      <c r="A145" s="47" t="s">
        <v>250</v>
      </c>
      <c r="B145" s="24">
        <v>6367255265</v>
      </c>
      <c r="C145" s="24">
        <v>8342279</v>
      </c>
      <c r="D145" s="24">
        <v>38500000</v>
      </c>
      <c r="E145" s="24">
        <v>2100000</v>
      </c>
      <c r="F145" s="24">
        <v>17384520</v>
      </c>
      <c r="G145" s="24">
        <v>2131500</v>
      </c>
      <c r="H145" s="24">
        <v>93625000</v>
      </c>
      <c r="I145" s="24">
        <v>87318742</v>
      </c>
      <c r="J145" s="24">
        <v>4000000</v>
      </c>
      <c r="K145" s="24">
        <v>25556922</v>
      </c>
      <c r="L145" s="24">
        <v>14000000</v>
      </c>
      <c r="M145" s="24">
        <v>-350000</v>
      </c>
      <c r="N145" s="24">
        <v>1217488814</v>
      </c>
      <c r="O145" s="24">
        <v>3000000</v>
      </c>
      <c r="P145" s="24">
        <v>1500000</v>
      </c>
      <c r="Q145" s="24">
        <v>56845988</v>
      </c>
      <c r="R145" s="24">
        <v>104999621</v>
      </c>
      <c r="S145" s="24">
        <v>8227097</v>
      </c>
      <c r="T145" s="24">
        <v>25091000</v>
      </c>
      <c r="U145" s="24">
        <v>27284167</v>
      </c>
      <c r="V145" s="24">
        <v>1577315</v>
      </c>
      <c r="W145" s="24">
        <v>110500000</v>
      </c>
      <c r="X145" s="24">
        <v>36087000</v>
      </c>
      <c r="Y145" s="24">
        <v>10870000</v>
      </c>
      <c r="Z145" s="24">
        <v>16900000</v>
      </c>
      <c r="AA145" s="24">
        <v>20150000</v>
      </c>
      <c r="AB145" s="24">
        <v>5856249</v>
      </c>
      <c r="AC145" s="24">
        <v>103000000</v>
      </c>
      <c r="AD145" s="24">
        <v>16960160</v>
      </c>
      <c r="AE145" s="24">
        <v>11522000</v>
      </c>
      <c r="AF145" s="24">
        <v>13000000</v>
      </c>
      <c r="AG145" s="24">
        <v>7000000</v>
      </c>
      <c r="AH145" s="24">
        <v>43701891</v>
      </c>
      <c r="AI145" s="24">
        <v>55000000</v>
      </c>
      <c r="AJ145" s="24">
        <v>17860299</v>
      </c>
      <c r="AK145" s="24">
        <v>94228000</v>
      </c>
      <c r="AL145" s="24">
        <v>60000000</v>
      </c>
      <c r="AM145" s="24">
        <v>9658000</v>
      </c>
      <c r="AN145" s="24">
        <v>18045111</v>
      </c>
      <c r="AO145" s="24">
        <v>6500000</v>
      </c>
      <c r="AP145" s="24">
        <v>8272375</v>
      </c>
      <c r="AQ145" s="24">
        <v>10185205</v>
      </c>
      <c r="AR145" s="24">
        <v>96717000</v>
      </c>
      <c r="AS145" s="24">
        <v>9540000</v>
      </c>
      <c r="AT145" s="24">
        <v>386359619</v>
      </c>
      <c r="AU145" s="24">
        <v>0</v>
      </c>
      <c r="AV145" s="24">
        <v>41473000</v>
      </c>
      <c r="AW145" s="24">
        <v>2645000</v>
      </c>
      <c r="AX145" s="24">
        <v>17467045</v>
      </c>
      <c r="AY145" s="24">
        <v>115559000</v>
      </c>
      <c r="AZ145" s="24">
        <v>0</v>
      </c>
      <c r="BA145" s="24">
        <v>177420282</v>
      </c>
      <c r="BB145" s="24">
        <v>30893000</v>
      </c>
      <c r="BC145" s="24">
        <v>33872000</v>
      </c>
      <c r="BD145" s="24">
        <v>56843134</v>
      </c>
      <c r="BE145" s="24">
        <v>16495000</v>
      </c>
      <c r="BF145" s="24">
        <v>7498596</v>
      </c>
      <c r="BG145" s="24">
        <v>31667375</v>
      </c>
      <c r="BH145" s="24">
        <v>4432302</v>
      </c>
      <c r="BI145" s="24">
        <v>6968772</v>
      </c>
      <c r="BJ145" s="24">
        <v>45485778</v>
      </c>
    </row>
    <row r="146" spans="1:62" ht="12.75" hidden="1">
      <c r="A146" s="47" t="s">
        <v>251</v>
      </c>
      <c r="B146" s="24">
        <v>3188743028</v>
      </c>
      <c r="C146" s="24">
        <v>1610000</v>
      </c>
      <c r="D146" s="24">
        <v>28000000</v>
      </c>
      <c r="E146" s="24">
        <v>3176419</v>
      </c>
      <c r="F146" s="24">
        <v>7670000</v>
      </c>
      <c r="G146" s="24">
        <v>1880000</v>
      </c>
      <c r="H146" s="24">
        <v>106676860</v>
      </c>
      <c r="I146" s="24">
        <v>75878189</v>
      </c>
      <c r="J146" s="24">
        <v>31500000</v>
      </c>
      <c r="K146" s="24">
        <v>78129034</v>
      </c>
      <c r="L146" s="24">
        <v>29000000</v>
      </c>
      <c r="M146" s="24">
        <v>2650000</v>
      </c>
      <c r="N146" s="24">
        <v>883146939</v>
      </c>
      <c r="O146" s="24">
        <v>3500000</v>
      </c>
      <c r="P146" s="24">
        <v>1615000</v>
      </c>
      <c r="Q146" s="24">
        <v>335772000</v>
      </c>
      <c r="R146" s="24">
        <v>83085000</v>
      </c>
      <c r="S146" s="24">
        <v>1190998</v>
      </c>
      <c r="T146" s="24">
        <v>55470552</v>
      </c>
      <c r="U146" s="24">
        <v>24085132</v>
      </c>
      <c r="V146" s="24">
        <v>11303985</v>
      </c>
      <c r="W146" s="24">
        <v>320315000</v>
      </c>
      <c r="X146" s="24">
        <v>13884818</v>
      </c>
      <c r="Y146" s="24">
        <v>18593000</v>
      </c>
      <c r="Z146" s="24">
        <v>5868000</v>
      </c>
      <c r="AA146" s="24">
        <v>22416000</v>
      </c>
      <c r="AB146" s="24">
        <v>48932160</v>
      </c>
      <c r="AC146" s="24">
        <v>1169587387</v>
      </c>
      <c r="AD146" s="24">
        <v>21504475</v>
      </c>
      <c r="AE146" s="24">
        <v>5681000</v>
      </c>
      <c r="AF146" s="24">
        <v>24610937</v>
      </c>
      <c r="AG146" s="24">
        <v>6000000</v>
      </c>
      <c r="AH146" s="24">
        <v>59411819</v>
      </c>
      <c r="AI146" s="24">
        <v>60000000</v>
      </c>
      <c r="AJ146" s="24">
        <v>13737563</v>
      </c>
      <c r="AK146" s="24">
        <v>848581454</v>
      </c>
      <c r="AL146" s="24">
        <v>4406000</v>
      </c>
      <c r="AM146" s="24">
        <v>0</v>
      </c>
      <c r="AN146" s="24">
        <v>52111111</v>
      </c>
      <c r="AO146" s="24">
        <v>25190038</v>
      </c>
      <c r="AP146" s="24">
        <v>349000</v>
      </c>
      <c r="AQ146" s="24">
        <v>45383151</v>
      </c>
      <c r="AR146" s="24">
        <v>44056000</v>
      </c>
      <c r="AS146" s="24">
        <v>4240000</v>
      </c>
      <c r="AT146" s="24">
        <v>276095800</v>
      </c>
      <c r="AU146" s="24">
        <v>0</v>
      </c>
      <c r="AV146" s="24">
        <v>25110000</v>
      </c>
      <c r="AW146" s="24">
        <v>39659000</v>
      </c>
      <c r="AX146" s="24">
        <v>11128862</v>
      </c>
      <c r="AY146" s="24">
        <v>11702000</v>
      </c>
      <c r="AZ146" s="24">
        <v>46000000</v>
      </c>
      <c r="BA146" s="24">
        <v>104210367</v>
      </c>
      <c r="BB146" s="24">
        <v>2873000</v>
      </c>
      <c r="BC146" s="24">
        <v>10862000</v>
      </c>
      <c r="BD146" s="24">
        <v>69771085</v>
      </c>
      <c r="BE146" s="24">
        <v>749000</v>
      </c>
      <c r="BF146" s="24">
        <v>4082972</v>
      </c>
      <c r="BG146" s="24">
        <v>16277974</v>
      </c>
      <c r="BH146" s="24">
        <v>7288269</v>
      </c>
      <c r="BI146" s="24">
        <v>2038240</v>
      </c>
      <c r="BJ146" s="24">
        <v>16090717</v>
      </c>
    </row>
    <row r="147" spans="1:62" ht="12.75" hidden="1">
      <c r="A147" s="47" t="s">
        <v>252</v>
      </c>
      <c r="B147" s="24">
        <v>2877060998</v>
      </c>
      <c r="C147" s="24">
        <v>0</v>
      </c>
      <c r="D147" s="24">
        <v>0</v>
      </c>
      <c r="E147" s="24">
        <v>0</v>
      </c>
      <c r="F147" s="24">
        <v>0</v>
      </c>
      <c r="G147" s="24">
        <v>429250</v>
      </c>
      <c r="H147" s="24">
        <v>5659230</v>
      </c>
      <c r="I147" s="24">
        <v>5372678</v>
      </c>
      <c r="J147" s="24">
        <v>1500000</v>
      </c>
      <c r="K147" s="24">
        <v>0</v>
      </c>
      <c r="L147" s="24">
        <v>497000</v>
      </c>
      <c r="M147" s="24">
        <v>700000</v>
      </c>
      <c r="N147" s="24">
        <v>376440000</v>
      </c>
      <c r="O147" s="24">
        <v>0</v>
      </c>
      <c r="P147" s="24">
        <v>1390720</v>
      </c>
      <c r="Q147" s="24">
        <v>106803000</v>
      </c>
      <c r="R147" s="24">
        <v>62003000</v>
      </c>
      <c r="S147" s="24">
        <v>980000</v>
      </c>
      <c r="T147" s="24">
        <v>297481</v>
      </c>
      <c r="U147" s="24">
        <v>7320492</v>
      </c>
      <c r="V147" s="24">
        <v>2047000</v>
      </c>
      <c r="W147" s="24">
        <v>12503000</v>
      </c>
      <c r="X147" s="24">
        <v>9737068</v>
      </c>
      <c r="Y147" s="24">
        <v>0</v>
      </c>
      <c r="Z147" s="24">
        <v>2524000</v>
      </c>
      <c r="AA147" s="24">
        <v>1500000</v>
      </c>
      <c r="AB147" s="24">
        <v>19909331</v>
      </c>
      <c r="AC147" s="24">
        <v>0</v>
      </c>
      <c r="AD147" s="24">
        <v>55114</v>
      </c>
      <c r="AE147" s="24">
        <v>13191000</v>
      </c>
      <c r="AF147" s="24">
        <v>5597839</v>
      </c>
      <c r="AG147" s="24">
        <v>26916599</v>
      </c>
      <c r="AH147" s="24">
        <v>834074</v>
      </c>
      <c r="AI147" s="24">
        <v>3000000</v>
      </c>
      <c r="AJ147" s="24">
        <v>518388</v>
      </c>
      <c r="AK147" s="24">
        <v>22766921</v>
      </c>
      <c r="AL147" s="24">
        <v>61101000</v>
      </c>
      <c r="AM147" s="24">
        <v>15482000</v>
      </c>
      <c r="AN147" s="24">
        <v>0</v>
      </c>
      <c r="AO147" s="24">
        <v>1000000</v>
      </c>
      <c r="AP147" s="24">
        <v>2330</v>
      </c>
      <c r="AQ147" s="24">
        <v>0</v>
      </c>
      <c r="AR147" s="24">
        <v>38402000</v>
      </c>
      <c r="AS147" s="24">
        <v>0</v>
      </c>
      <c r="AT147" s="24">
        <v>28127680</v>
      </c>
      <c r="AU147" s="24">
        <v>0</v>
      </c>
      <c r="AV147" s="24">
        <v>5035000</v>
      </c>
      <c r="AW147" s="24">
        <v>19875000</v>
      </c>
      <c r="AX147" s="24">
        <v>2401274</v>
      </c>
      <c r="AY147" s="24">
        <v>10433000</v>
      </c>
      <c r="AZ147" s="24">
        <v>3000000</v>
      </c>
      <c r="BA147" s="24">
        <v>30355867</v>
      </c>
      <c r="BB147" s="24">
        <v>5984000</v>
      </c>
      <c r="BC147" s="24">
        <v>1090431</v>
      </c>
      <c r="BD147" s="24">
        <v>8550000</v>
      </c>
      <c r="BE147" s="24">
        <v>348000</v>
      </c>
      <c r="BF147" s="24">
        <v>2128000</v>
      </c>
      <c r="BG147" s="24">
        <v>0</v>
      </c>
      <c r="BH147" s="24">
        <v>2783551</v>
      </c>
      <c r="BI147" s="24">
        <v>11845775</v>
      </c>
      <c r="BJ147" s="24">
        <v>12103673</v>
      </c>
    </row>
    <row r="148" spans="1:62" ht="12.75" hidden="1">
      <c r="A148" s="47" t="s">
        <v>253</v>
      </c>
      <c r="B148" s="24">
        <v>97097706</v>
      </c>
      <c r="C148" s="24">
        <v>0</v>
      </c>
      <c r="D148" s="24">
        <v>0</v>
      </c>
      <c r="E148" s="24">
        <v>0</v>
      </c>
      <c r="F148" s="24">
        <v>1060</v>
      </c>
      <c r="G148" s="24">
        <v>0</v>
      </c>
      <c r="H148" s="24">
        <v>13644640</v>
      </c>
      <c r="I148" s="24">
        <v>136078</v>
      </c>
      <c r="J148" s="24">
        <v>0</v>
      </c>
      <c r="K148" s="24">
        <v>0</v>
      </c>
      <c r="L148" s="24">
        <v>0</v>
      </c>
      <c r="M148" s="24">
        <v>0</v>
      </c>
      <c r="N148" s="24">
        <v>9455112</v>
      </c>
      <c r="O148" s="24">
        <v>0</v>
      </c>
      <c r="P148" s="24">
        <v>0</v>
      </c>
      <c r="Q148" s="24">
        <v>0</v>
      </c>
      <c r="R148" s="24">
        <v>14000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472000</v>
      </c>
      <c r="Y148" s="24">
        <v>0</v>
      </c>
      <c r="Z148" s="24">
        <v>0</v>
      </c>
      <c r="AA148" s="24">
        <v>0</v>
      </c>
      <c r="AB148" s="24">
        <v>0</v>
      </c>
      <c r="AC148" s="24">
        <v>0</v>
      </c>
      <c r="AD148" s="24">
        <v>0</v>
      </c>
      <c r="AE148" s="24">
        <v>0</v>
      </c>
      <c r="AF148" s="24">
        <v>0</v>
      </c>
      <c r="AG148" s="24">
        <v>0</v>
      </c>
      <c r="AH148" s="24">
        <v>0</v>
      </c>
      <c r="AI148" s="24">
        <v>0</v>
      </c>
      <c r="AJ148" s="24">
        <v>0</v>
      </c>
      <c r="AK148" s="24">
        <v>0</v>
      </c>
      <c r="AL148" s="24">
        <v>3200000</v>
      </c>
      <c r="AM148" s="24">
        <v>0</v>
      </c>
      <c r="AN148" s="24">
        <v>0</v>
      </c>
      <c r="AO148" s="24">
        <v>0</v>
      </c>
      <c r="AP148" s="24">
        <v>0</v>
      </c>
      <c r="AQ148" s="24">
        <v>0</v>
      </c>
      <c r="AR148" s="24">
        <v>0</v>
      </c>
      <c r="AS148" s="24">
        <v>0</v>
      </c>
      <c r="AT148" s="24">
        <v>142610</v>
      </c>
      <c r="AU148" s="24">
        <v>0</v>
      </c>
      <c r="AV148" s="24">
        <v>1452000</v>
      </c>
      <c r="AW148" s="24">
        <v>0</v>
      </c>
      <c r="AX148" s="24">
        <v>0</v>
      </c>
      <c r="AY148" s="24">
        <v>313000</v>
      </c>
      <c r="AZ148" s="24">
        <v>0</v>
      </c>
      <c r="BA148" s="24">
        <v>4855409</v>
      </c>
      <c r="BB148" s="24">
        <v>0</v>
      </c>
      <c r="BC148" s="24">
        <v>0</v>
      </c>
      <c r="BD148" s="24">
        <v>0</v>
      </c>
      <c r="BE148" s="24">
        <v>0</v>
      </c>
      <c r="BF148" s="24">
        <v>0</v>
      </c>
      <c r="BG148" s="24">
        <v>0</v>
      </c>
      <c r="BH148" s="24">
        <v>0</v>
      </c>
      <c r="BI148" s="24">
        <v>0</v>
      </c>
      <c r="BJ148" s="24">
        <v>0</v>
      </c>
    </row>
    <row r="149" spans="1:62" ht="12.75" hidden="1">
      <c r="A149" s="47" t="s">
        <v>254</v>
      </c>
      <c r="B149" s="24">
        <v>4094352100</v>
      </c>
      <c r="C149" s="24">
        <v>472791</v>
      </c>
      <c r="D149" s="24">
        <v>20000000</v>
      </c>
      <c r="E149" s="24">
        <v>3920000</v>
      </c>
      <c r="F149" s="24">
        <v>0</v>
      </c>
      <c r="G149" s="24">
        <v>0</v>
      </c>
      <c r="H149" s="24">
        <v>50554322</v>
      </c>
      <c r="I149" s="24">
        <v>2116481</v>
      </c>
      <c r="J149" s="24">
        <v>5323670</v>
      </c>
      <c r="K149" s="24">
        <v>0</v>
      </c>
      <c r="L149" s="24">
        <v>0</v>
      </c>
      <c r="M149" s="24">
        <v>0</v>
      </c>
      <c r="N149" s="24">
        <v>345510250</v>
      </c>
      <c r="O149" s="24">
        <v>386918</v>
      </c>
      <c r="P149" s="24">
        <v>257841</v>
      </c>
      <c r="Q149" s="24">
        <v>37302000</v>
      </c>
      <c r="R149" s="24">
        <v>0</v>
      </c>
      <c r="S149" s="24">
        <v>1729983</v>
      </c>
      <c r="T149" s="24">
        <v>1095000</v>
      </c>
      <c r="U149" s="24">
        <v>0</v>
      </c>
      <c r="V149" s="24">
        <v>4462975</v>
      </c>
      <c r="W149" s="24">
        <v>3429000</v>
      </c>
      <c r="X149" s="24">
        <v>83023507</v>
      </c>
      <c r="Y149" s="24">
        <v>0</v>
      </c>
      <c r="Z149" s="24">
        <v>0</v>
      </c>
      <c r="AA149" s="24">
        <v>0</v>
      </c>
      <c r="AB149" s="24">
        <v>0</v>
      </c>
      <c r="AC149" s="24">
        <v>0</v>
      </c>
      <c r="AD149" s="24">
        <v>0</v>
      </c>
      <c r="AE149" s="24">
        <v>0</v>
      </c>
      <c r="AF149" s="24">
        <v>0</v>
      </c>
      <c r="AG149" s="24">
        <v>1900877</v>
      </c>
      <c r="AH149" s="24">
        <v>10712909</v>
      </c>
      <c r="AI149" s="24">
        <v>0</v>
      </c>
      <c r="AJ149" s="24">
        <v>0</v>
      </c>
      <c r="AK149" s="24">
        <v>9600000</v>
      </c>
      <c r="AL149" s="24">
        <v>0</v>
      </c>
      <c r="AM149" s="24">
        <v>0</v>
      </c>
      <c r="AN149" s="24">
        <v>12590102</v>
      </c>
      <c r="AO149" s="24">
        <v>0</v>
      </c>
      <c r="AP149" s="24">
        <v>0</v>
      </c>
      <c r="AQ149" s="24">
        <v>10000000</v>
      </c>
      <c r="AR149" s="24">
        <v>0</v>
      </c>
      <c r="AS149" s="24">
        <v>0</v>
      </c>
      <c r="AT149" s="24">
        <v>144961997</v>
      </c>
      <c r="AU149" s="24">
        <v>0</v>
      </c>
      <c r="AV149" s="24">
        <v>35097000</v>
      </c>
      <c r="AW149" s="24">
        <v>16113000</v>
      </c>
      <c r="AX149" s="24">
        <v>2300000</v>
      </c>
      <c r="AY149" s="24">
        <v>226651824</v>
      </c>
      <c r="AZ149" s="24">
        <v>28400000</v>
      </c>
      <c r="BA149" s="24">
        <v>0</v>
      </c>
      <c r="BB149" s="24">
        <v>2500000</v>
      </c>
      <c r="BC149" s="24">
        <v>0</v>
      </c>
      <c r="BD149" s="24">
        <v>24532535</v>
      </c>
      <c r="BE149" s="24">
        <v>8000000</v>
      </c>
      <c r="BF149" s="24">
        <v>1248229</v>
      </c>
      <c r="BG149" s="24">
        <v>0</v>
      </c>
      <c r="BH149" s="24">
        <v>0</v>
      </c>
      <c r="BI149" s="24">
        <v>9077762</v>
      </c>
      <c r="BJ149" s="24">
        <v>14334351</v>
      </c>
    </row>
    <row r="150" spans="1:62" ht="12.75" hidden="1">
      <c r="A150" s="47" t="s">
        <v>255</v>
      </c>
      <c r="B150" s="24">
        <v>23310894650</v>
      </c>
      <c r="C150" s="24">
        <v>35917110</v>
      </c>
      <c r="D150" s="24">
        <v>96614484</v>
      </c>
      <c r="E150" s="24">
        <v>55830927</v>
      </c>
      <c r="F150" s="24">
        <v>85846380</v>
      </c>
      <c r="G150" s="24">
        <v>19825562</v>
      </c>
      <c r="H150" s="24">
        <v>437062535</v>
      </c>
      <c r="I150" s="24">
        <v>505974063</v>
      </c>
      <c r="J150" s="24">
        <v>108198500</v>
      </c>
      <c r="K150" s="24">
        <v>213006956</v>
      </c>
      <c r="L150" s="24">
        <v>94457852</v>
      </c>
      <c r="M150" s="24">
        <v>27446032</v>
      </c>
      <c r="N150" s="24">
        <v>2829639682</v>
      </c>
      <c r="O150" s="24">
        <v>30691892</v>
      </c>
      <c r="P150" s="24">
        <v>49818590</v>
      </c>
      <c r="Q150" s="24">
        <v>432459394</v>
      </c>
      <c r="R150" s="24">
        <v>418528830</v>
      </c>
      <c r="S150" s="24">
        <v>27849340</v>
      </c>
      <c r="T150" s="24">
        <v>271945189</v>
      </c>
      <c r="U150" s="24">
        <v>62435865</v>
      </c>
      <c r="V150" s="24">
        <v>50950406</v>
      </c>
      <c r="W150" s="24">
        <v>286635101</v>
      </c>
      <c r="X150" s="24">
        <v>204223868</v>
      </c>
      <c r="Y150" s="24">
        <v>86828823</v>
      </c>
      <c r="Z150" s="24">
        <v>62814000</v>
      </c>
      <c r="AA150" s="24">
        <v>158713000</v>
      </c>
      <c r="AB150" s="24">
        <v>208876923</v>
      </c>
      <c r="AC150" s="24">
        <v>1226922820</v>
      </c>
      <c r="AD150" s="24">
        <v>37977605</v>
      </c>
      <c r="AE150" s="24">
        <v>36841924</v>
      </c>
      <c r="AF150" s="24">
        <v>112895230</v>
      </c>
      <c r="AG150" s="24">
        <v>65387738</v>
      </c>
      <c r="AH150" s="24">
        <v>114728428</v>
      </c>
      <c r="AI150" s="24">
        <v>373189585</v>
      </c>
      <c r="AJ150" s="24">
        <v>83688548</v>
      </c>
      <c r="AK150" s="24">
        <v>314061279</v>
      </c>
      <c r="AL150" s="24">
        <v>289868150</v>
      </c>
      <c r="AM150" s="24">
        <v>50837876</v>
      </c>
      <c r="AN150" s="24">
        <v>57823807</v>
      </c>
      <c r="AO150" s="24">
        <v>41712801</v>
      </c>
      <c r="AP150" s="24">
        <v>45664916</v>
      </c>
      <c r="AQ150" s="24">
        <v>71661236</v>
      </c>
      <c r="AR150" s="24">
        <v>232591000</v>
      </c>
      <c r="AS150" s="24">
        <v>43618000</v>
      </c>
      <c r="AT150" s="24">
        <v>2073135400</v>
      </c>
      <c r="AU150" s="24">
        <v>39602735</v>
      </c>
      <c r="AV150" s="24">
        <v>182949640</v>
      </c>
      <c r="AW150" s="24">
        <v>55672357</v>
      </c>
      <c r="AX150" s="24">
        <v>69497274</v>
      </c>
      <c r="AY150" s="24">
        <v>366230997</v>
      </c>
      <c r="AZ150" s="24">
        <v>119407672</v>
      </c>
      <c r="BA150" s="24">
        <v>922860860</v>
      </c>
      <c r="BB150" s="24">
        <v>58810552</v>
      </c>
      <c r="BC150" s="24">
        <v>49477755</v>
      </c>
      <c r="BD150" s="24">
        <v>335561805</v>
      </c>
      <c r="BE150" s="24">
        <v>44484116</v>
      </c>
      <c r="BF150" s="24">
        <v>24888507</v>
      </c>
      <c r="BG150" s="24">
        <v>229977672</v>
      </c>
      <c r="BH150" s="24">
        <v>71229521</v>
      </c>
      <c r="BI150" s="24">
        <v>96630461</v>
      </c>
      <c r="BJ150" s="24">
        <v>172710093</v>
      </c>
    </row>
    <row r="151" spans="1:62" ht="12.75" hidden="1">
      <c r="A151" s="47" t="s">
        <v>256</v>
      </c>
      <c r="B151" s="24">
        <v>644931230</v>
      </c>
      <c r="C151" s="24">
        <v>938000</v>
      </c>
      <c r="D151" s="24">
        <v>2000000</v>
      </c>
      <c r="E151" s="24">
        <v>0</v>
      </c>
      <c r="F151" s="24">
        <v>168540</v>
      </c>
      <c r="G151" s="24">
        <v>165000</v>
      </c>
      <c r="H151" s="24">
        <v>0</v>
      </c>
      <c r="I151" s="24">
        <v>23071655</v>
      </c>
      <c r="J151" s="24">
        <v>0</v>
      </c>
      <c r="K151" s="24">
        <v>21461953</v>
      </c>
      <c r="L151" s="24">
        <v>23025000</v>
      </c>
      <c r="M151" s="24">
        <v>350000</v>
      </c>
      <c r="N151" s="24">
        <v>124586000</v>
      </c>
      <c r="O151" s="24">
        <v>800000</v>
      </c>
      <c r="P151" s="24">
        <v>1085000</v>
      </c>
      <c r="Q151" s="24">
        <v>37926381</v>
      </c>
      <c r="R151" s="24">
        <v>19994977</v>
      </c>
      <c r="S151" s="24">
        <v>700000</v>
      </c>
      <c r="T151" s="24">
        <v>12907600</v>
      </c>
      <c r="U151" s="24">
        <v>2581680</v>
      </c>
      <c r="V151" s="24">
        <v>750000</v>
      </c>
      <c r="W151" s="24">
        <v>28221500</v>
      </c>
      <c r="X151" s="24">
        <v>8707026</v>
      </c>
      <c r="Y151" s="24">
        <v>1200000</v>
      </c>
      <c r="Z151" s="24">
        <v>1068000</v>
      </c>
      <c r="AA151" s="24">
        <v>2700000</v>
      </c>
      <c r="AB151" s="24">
        <v>33127080</v>
      </c>
      <c r="AC151" s="24">
        <v>102307893</v>
      </c>
      <c r="AD151" s="24">
        <v>2300800</v>
      </c>
      <c r="AE151" s="24">
        <v>0</v>
      </c>
      <c r="AF151" s="24">
        <v>1800000</v>
      </c>
      <c r="AG151" s="24">
        <v>1170960</v>
      </c>
      <c r="AH151" s="24">
        <v>9460034</v>
      </c>
      <c r="AI151" s="24">
        <v>1698120</v>
      </c>
      <c r="AJ151" s="24">
        <v>1819000</v>
      </c>
      <c r="AK151" s="24">
        <v>2124000</v>
      </c>
      <c r="AL151" s="24">
        <v>3594000</v>
      </c>
      <c r="AM151" s="24">
        <v>4000000</v>
      </c>
      <c r="AN151" s="24">
        <v>8024286</v>
      </c>
      <c r="AO151" s="24">
        <v>7000000</v>
      </c>
      <c r="AP151" s="24">
        <v>325500</v>
      </c>
      <c r="AQ151" s="24">
        <v>8616849</v>
      </c>
      <c r="AR151" s="24">
        <v>38511000</v>
      </c>
      <c r="AS151" s="24">
        <v>0</v>
      </c>
      <c r="AT151" s="24">
        <v>3050000</v>
      </c>
      <c r="AU151" s="24">
        <v>76025</v>
      </c>
      <c r="AV151" s="24">
        <v>21583420</v>
      </c>
      <c r="AW151" s="24">
        <v>10499835</v>
      </c>
      <c r="AX151" s="24">
        <v>0</v>
      </c>
      <c r="AY151" s="24">
        <v>3636553</v>
      </c>
      <c r="AZ151" s="24">
        <v>3218094</v>
      </c>
      <c r="BA151" s="24">
        <v>11371788</v>
      </c>
      <c r="BB151" s="24">
        <v>3409357</v>
      </c>
      <c r="BC151" s="24">
        <v>4500000</v>
      </c>
      <c r="BD151" s="24">
        <v>37713589</v>
      </c>
      <c r="BE151" s="24">
        <v>572000</v>
      </c>
      <c r="BF151" s="24">
        <v>115000</v>
      </c>
      <c r="BG151" s="24">
        <v>13000000</v>
      </c>
      <c r="BH151" s="24">
        <v>1700000</v>
      </c>
      <c r="BI151" s="24">
        <v>62952</v>
      </c>
      <c r="BJ151" s="24">
        <v>24691673</v>
      </c>
    </row>
    <row r="152" spans="1:62" ht="12.75" hidden="1">
      <c r="A152" s="47" t="s">
        <v>257</v>
      </c>
      <c r="B152" s="24">
        <v>3334565319</v>
      </c>
      <c r="C152" s="24">
        <v>51231647</v>
      </c>
      <c r="D152" s="24">
        <v>73281132</v>
      </c>
      <c r="E152" s="24">
        <v>83566030</v>
      </c>
      <c r="F152" s="24">
        <v>35497536</v>
      </c>
      <c r="G152" s="24">
        <v>24919533</v>
      </c>
      <c r="H152" s="24">
        <v>262271433</v>
      </c>
      <c r="I152" s="24">
        <v>205257812</v>
      </c>
      <c r="J152" s="24">
        <v>22014500</v>
      </c>
      <c r="K152" s="24">
        <v>71481882</v>
      </c>
      <c r="L152" s="24">
        <v>11483057</v>
      </c>
      <c r="M152" s="24">
        <v>28815201</v>
      </c>
      <c r="N152" s="24">
        <v>593163166</v>
      </c>
      <c r="O152" s="24">
        <v>47436155</v>
      </c>
      <c r="P152" s="24">
        <v>30794060</v>
      </c>
      <c r="Q152" s="24">
        <v>76532606</v>
      </c>
      <c r="R152" s="24">
        <v>181291258</v>
      </c>
      <c r="S152" s="24">
        <v>18738154</v>
      </c>
      <c r="T152" s="24">
        <v>64289728</v>
      </c>
      <c r="U152" s="24">
        <v>55388013</v>
      </c>
      <c r="V152" s="24">
        <v>67079575</v>
      </c>
      <c r="W152" s="24">
        <v>214265554</v>
      </c>
      <c r="X152" s="24">
        <v>34616076</v>
      </c>
      <c r="Y152" s="24">
        <v>32711619</v>
      </c>
      <c r="Z152" s="24">
        <v>130177711</v>
      </c>
      <c r="AA152" s="24">
        <v>21506000</v>
      </c>
      <c r="AB152" s="24">
        <v>101786464</v>
      </c>
      <c r="AC152" s="24">
        <v>257505482</v>
      </c>
      <c r="AD152" s="24">
        <v>23093699</v>
      </c>
      <c r="AE152" s="24">
        <v>44112023</v>
      </c>
      <c r="AF152" s="24">
        <v>44271524</v>
      </c>
      <c r="AG152" s="24">
        <v>38970667</v>
      </c>
      <c r="AH152" s="24">
        <v>53910123</v>
      </c>
      <c r="AI152" s="24">
        <v>92663700</v>
      </c>
      <c r="AJ152" s="24">
        <v>38929000</v>
      </c>
      <c r="AK152" s="24">
        <v>47719772</v>
      </c>
      <c r="AL152" s="24">
        <v>132969040</v>
      </c>
      <c r="AM152" s="24">
        <v>83286493</v>
      </c>
      <c r="AN152" s="24">
        <v>87526177</v>
      </c>
      <c r="AO152" s="24">
        <v>17317878</v>
      </c>
      <c r="AP152" s="24">
        <v>14849700</v>
      </c>
      <c r="AQ152" s="24">
        <v>38458637</v>
      </c>
      <c r="AR152" s="24">
        <v>71115000</v>
      </c>
      <c r="AS152" s="24">
        <v>56375000</v>
      </c>
      <c r="AT152" s="24">
        <v>238164000</v>
      </c>
      <c r="AU152" s="24">
        <v>24671629</v>
      </c>
      <c r="AV152" s="24">
        <v>84039220</v>
      </c>
      <c r="AW152" s="24">
        <v>33306167</v>
      </c>
      <c r="AX152" s="24">
        <v>50822128</v>
      </c>
      <c r="AY152" s="24">
        <v>221271063</v>
      </c>
      <c r="AZ152" s="24">
        <v>61112182</v>
      </c>
      <c r="BA152" s="24">
        <v>257439551</v>
      </c>
      <c r="BB152" s="24">
        <v>39300463</v>
      </c>
      <c r="BC152" s="24">
        <v>33312590</v>
      </c>
      <c r="BD152" s="24">
        <v>157142084</v>
      </c>
      <c r="BE152" s="24">
        <v>37779884</v>
      </c>
      <c r="BF152" s="24">
        <v>16035169</v>
      </c>
      <c r="BG152" s="24">
        <v>37726719</v>
      </c>
      <c r="BH152" s="24">
        <v>33741428</v>
      </c>
      <c r="BI152" s="24">
        <v>71701834</v>
      </c>
      <c r="BJ152" s="24">
        <v>169879408</v>
      </c>
    </row>
    <row r="153" spans="1:62" ht="12.75" hidden="1">
      <c r="A153" s="47" t="s">
        <v>258</v>
      </c>
      <c r="B153" s="24">
        <v>40</v>
      </c>
      <c r="C153" s="24">
        <v>40</v>
      </c>
      <c r="D153" s="24">
        <v>40</v>
      </c>
      <c r="E153" s="24">
        <v>40</v>
      </c>
      <c r="F153" s="24">
        <v>40</v>
      </c>
      <c r="G153" s="24">
        <v>40</v>
      </c>
      <c r="H153" s="24">
        <v>0</v>
      </c>
      <c r="I153" s="24">
        <v>40</v>
      </c>
      <c r="J153" s="24">
        <v>40</v>
      </c>
      <c r="K153" s="24">
        <v>40</v>
      </c>
      <c r="L153" s="24">
        <v>40</v>
      </c>
      <c r="M153" s="24">
        <v>40</v>
      </c>
      <c r="N153" s="24">
        <v>40</v>
      </c>
      <c r="O153" s="24">
        <v>40</v>
      </c>
      <c r="P153" s="24">
        <v>40</v>
      </c>
      <c r="Q153" s="24">
        <v>40</v>
      </c>
      <c r="R153" s="24">
        <v>40</v>
      </c>
      <c r="S153" s="24">
        <v>40</v>
      </c>
      <c r="T153" s="24">
        <v>40</v>
      </c>
      <c r="U153" s="24">
        <v>40</v>
      </c>
      <c r="V153" s="24">
        <v>40</v>
      </c>
      <c r="W153" s="24">
        <v>40</v>
      </c>
      <c r="X153" s="24">
        <v>40</v>
      </c>
      <c r="Y153" s="24">
        <v>40</v>
      </c>
      <c r="Z153" s="24">
        <v>40</v>
      </c>
      <c r="AA153" s="24">
        <v>40</v>
      </c>
      <c r="AB153" s="24">
        <v>40</v>
      </c>
      <c r="AC153" s="24">
        <v>40</v>
      </c>
      <c r="AD153" s="24">
        <v>40</v>
      </c>
      <c r="AE153" s="24">
        <v>40</v>
      </c>
      <c r="AF153" s="24">
        <v>40</v>
      </c>
      <c r="AG153" s="24">
        <v>40</v>
      </c>
      <c r="AH153" s="24">
        <v>40</v>
      </c>
      <c r="AI153" s="24">
        <v>40</v>
      </c>
      <c r="AJ153" s="24">
        <v>40</v>
      </c>
      <c r="AK153" s="24">
        <v>40</v>
      </c>
      <c r="AL153" s="24">
        <v>40</v>
      </c>
      <c r="AM153" s="24">
        <v>40</v>
      </c>
      <c r="AN153" s="24">
        <v>40</v>
      </c>
      <c r="AO153" s="24">
        <v>40</v>
      </c>
      <c r="AP153" s="24">
        <v>40</v>
      </c>
      <c r="AQ153" s="24">
        <v>40</v>
      </c>
      <c r="AR153" s="24">
        <v>40</v>
      </c>
      <c r="AS153" s="24">
        <v>40</v>
      </c>
      <c r="AT153" s="24">
        <v>40</v>
      </c>
      <c r="AU153" s="24">
        <v>40</v>
      </c>
      <c r="AV153" s="24">
        <v>40</v>
      </c>
      <c r="AW153" s="24">
        <v>40</v>
      </c>
      <c r="AX153" s="24">
        <v>40</v>
      </c>
      <c r="AY153" s="24">
        <v>40</v>
      </c>
      <c r="AZ153" s="24">
        <v>40</v>
      </c>
      <c r="BA153" s="24">
        <v>40</v>
      </c>
      <c r="BB153" s="24">
        <v>40</v>
      </c>
      <c r="BC153" s="24">
        <v>40</v>
      </c>
      <c r="BD153" s="24">
        <v>40</v>
      </c>
      <c r="BE153" s="24">
        <v>40</v>
      </c>
      <c r="BF153" s="24">
        <v>55</v>
      </c>
      <c r="BG153" s="24">
        <v>40</v>
      </c>
      <c r="BH153" s="24">
        <v>40</v>
      </c>
      <c r="BI153" s="24">
        <v>40</v>
      </c>
      <c r="BJ153" s="24">
        <v>40</v>
      </c>
    </row>
    <row r="154" spans="1:62" ht="12.75" hidden="1">
      <c r="A154" s="47" t="s">
        <v>259</v>
      </c>
      <c r="B154" s="24">
        <v>26725375219</v>
      </c>
      <c r="C154" s="24">
        <v>63680667</v>
      </c>
      <c r="D154" s="24">
        <v>150943490</v>
      </c>
      <c r="E154" s="24">
        <v>127476942</v>
      </c>
      <c r="F154" s="24">
        <v>117490423</v>
      </c>
      <c r="G154" s="24">
        <v>44269000</v>
      </c>
      <c r="H154" s="24">
        <v>705028961</v>
      </c>
      <c r="I154" s="24">
        <v>736016524</v>
      </c>
      <c r="J154" s="24">
        <v>109279000</v>
      </c>
      <c r="K154" s="24">
        <v>264126474</v>
      </c>
      <c r="L154" s="24">
        <v>110551366</v>
      </c>
      <c r="M154" s="24">
        <v>40967183</v>
      </c>
      <c r="N154" s="24">
        <v>3570334170</v>
      </c>
      <c r="O154" s="24">
        <v>70017703</v>
      </c>
      <c r="P154" s="24">
        <v>62453780</v>
      </c>
      <c r="Q154" s="24">
        <v>548478992</v>
      </c>
      <c r="R154" s="24">
        <v>613922108</v>
      </c>
      <c r="S154" s="24">
        <v>77723992</v>
      </c>
      <c r="T154" s="24">
        <v>316420829</v>
      </c>
      <c r="U154" s="24">
        <v>133714160</v>
      </c>
      <c r="V154" s="24">
        <v>88825860</v>
      </c>
      <c r="W154" s="24">
        <v>504836887</v>
      </c>
      <c r="X154" s="24">
        <v>232419361</v>
      </c>
      <c r="Y154" s="24">
        <v>136252765</v>
      </c>
      <c r="Z154" s="24">
        <v>125395941</v>
      </c>
      <c r="AA154" s="24">
        <v>164546302</v>
      </c>
      <c r="AB154" s="24">
        <v>292789900</v>
      </c>
      <c r="AC154" s="24">
        <v>1526361893</v>
      </c>
      <c r="AD154" s="24">
        <v>63249252</v>
      </c>
      <c r="AE154" s="24">
        <v>100542123</v>
      </c>
      <c r="AF154" s="24">
        <v>143653270</v>
      </c>
      <c r="AG154" s="24">
        <v>92441285</v>
      </c>
      <c r="AH154" s="24">
        <v>150583861</v>
      </c>
      <c r="AI154" s="24">
        <v>420009910</v>
      </c>
      <c r="AJ154" s="24">
        <v>133252000</v>
      </c>
      <c r="AK154" s="24">
        <v>246426594</v>
      </c>
      <c r="AL154" s="24">
        <v>532184000</v>
      </c>
      <c r="AM154" s="24">
        <v>116739436</v>
      </c>
      <c r="AN154" s="24">
        <v>163116842</v>
      </c>
      <c r="AO154" s="24">
        <v>52186000</v>
      </c>
      <c r="AP154" s="24">
        <v>56116468</v>
      </c>
      <c r="AQ154" s="24">
        <v>135955608</v>
      </c>
      <c r="AR154" s="24">
        <v>320950860</v>
      </c>
      <c r="AS154" s="24">
        <v>104329000</v>
      </c>
      <c r="AT154" s="24">
        <v>2370558500</v>
      </c>
      <c r="AU154" s="24">
        <v>45934813</v>
      </c>
      <c r="AV154" s="24">
        <v>234105520</v>
      </c>
      <c r="AW154" s="24">
        <v>78605158</v>
      </c>
      <c r="AX154" s="24">
        <v>104884000</v>
      </c>
      <c r="AY154" s="24">
        <v>581864966</v>
      </c>
      <c r="AZ154" s="24">
        <v>152397887</v>
      </c>
      <c r="BA154" s="24">
        <v>1139563134</v>
      </c>
      <c r="BB154" s="24">
        <v>96381231</v>
      </c>
      <c r="BC154" s="24">
        <v>82313686</v>
      </c>
      <c r="BD154" s="24">
        <v>653874407</v>
      </c>
      <c r="BE154" s="24">
        <v>81526000</v>
      </c>
      <c r="BF154" s="24">
        <v>40017910</v>
      </c>
      <c r="BG154" s="24">
        <v>259000642</v>
      </c>
      <c r="BH154" s="24">
        <v>105035029</v>
      </c>
      <c r="BI154" s="24">
        <v>138049461</v>
      </c>
      <c r="BJ154" s="24">
        <v>351943601</v>
      </c>
    </row>
    <row r="155" spans="1:62" ht="12.75" hidden="1">
      <c r="A155" s="47" t="s">
        <v>260</v>
      </c>
      <c r="B155" s="24">
        <v>5803862627</v>
      </c>
      <c r="C155" s="24">
        <v>2369019</v>
      </c>
      <c r="D155" s="24">
        <v>69059958</v>
      </c>
      <c r="E155" s="24">
        <v>4157557</v>
      </c>
      <c r="F155" s="24">
        <v>11216543</v>
      </c>
      <c r="G155" s="24">
        <v>2702513</v>
      </c>
      <c r="H155" s="24">
        <v>329286000</v>
      </c>
      <c r="I155" s="24">
        <v>0</v>
      </c>
      <c r="J155" s="24">
        <v>20970000</v>
      </c>
      <c r="K155" s="24">
        <v>141136472</v>
      </c>
      <c r="L155" s="24">
        <v>11929000</v>
      </c>
      <c r="M155" s="24">
        <v>1200000</v>
      </c>
      <c r="N155" s="24">
        <v>743112753</v>
      </c>
      <c r="O155" s="24">
        <v>11454188</v>
      </c>
      <c r="P155" s="24">
        <v>10100000</v>
      </c>
      <c r="Q155" s="24">
        <v>0</v>
      </c>
      <c r="R155" s="24">
        <v>139733935</v>
      </c>
      <c r="S155" s="24">
        <v>3220438</v>
      </c>
      <c r="T155" s="24">
        <v>57797902</v>
      </c>
      <c r="U155" s="24">
        <v>28761826</v>
      </c>
      <c r="V155" s="24">
        <v>12064247</v>
      </c>
      <c r="W155" s="24">
        <v>0</v>
      </c>
      <c r="X155" s="24">
        <v>50856254</v>
      </c>
      <c r="Y155" s="24">
        <v>17334000</v>
      </c>
      <c r="Z155" s="24">
        <v>10350900</v>
      </c>
      <c r="AA155" s="24">
        <v>30321000</v>
      </c>
      <c r="AB155" s="24">
        <v>0</v>
      </c>
      <c r="AC155" s="24">
        <v>240640248</v>
      </c>
      <c r="AD155" s="24">
        <v>14316049</v>
      </c>
      <c r="AE155" s="24">
        <v>10080000</v>
      </c>
      <c r="AF155" s="24">
        <v>0</v>
      </c>
      <c r="AG155" s="24">
        <v>8568029</v>
      </c>
      <c r="AH155" s="24">
        <v>24731561</v>
      </c>
      <c r="AI155" s="24">
        <v>54189000</v>
      </c>
      <c r="AJ155" s="24">
        <v>16740021</v>
      </c>
      <c r="AK155" s="24">
        <v>53645000</v>
      </c>
      <c r="AL155" s="24">
        <v>0</v>
      </c>
      <c r="AM155" s="24">
        <v>20018950</v>
      </c>
      <c r="AN155" s="24">
        <v>25134113</v>
      </c>
      <c r="AO155" s="24">
        <v>10310000</v>
      </c>
      <c r="AP155" s="24">
        <v>665390</v>
      </c>
      <c r="AQ155" s="24">
        <v>25482294</v>
      </c>
      <c r="AR155" s="24">
        <v>0</v>
      </c>
      <c r="AS155" s="24">
        <v>5368000</v>
      </c>
      <c r="AT155" s="24">
        <v>361500000</v>
      </c>
      <c r="AU155" s="24">
        <v>1353259</v>
      </c>
      <c r="AV155" s="24">
        <v>41997180</v>
      </c>
      <c r="AW155" s="24">
        <v>14987000</v>
      </c>
      <c r="AX155" s="24">
        <v>7793600</v>
      </c>
      <c r="AY155" s="24">
        <v>0</v>
      </c>
      <c r="AZ155" s="24">
        <v>26769529</v>
      </c>
      <c r="BA155" s="24">
        <v>305870954</v>
      </c>
      <c r="BB155" s="24">
        <v>7417390</v>
      </c>
      <c r="BC155" s="24">
        <v>11667420</v>
      </c>
      <c r="BD155" s="24">
        <v>0</v>
      </c>
      <c r="BE155" s="24">
        <v>5204000</v>
      </c>
      <c r="BF155" s="24">
        <v>14115752</v>
      </c>
      <c r="BG155" s="24">
        <v>91493061</v>
      </c>
      <c r="BH155" s="24">
        <v>12979905</v>
      </c>
      <c r="BI155" s="24">
        <v>7922020</v>
      </c>
      <c r="BJ155" s="24">
        <v>0</v>
      </c>
    </row>
    <row r="156" spans="1:62" ht="12.75" hidden="1">
      <c r="A156" s="47" t="s">
        <v>261</v>
      </c>
      <c r="B156" s="24">
        <v>5352283252</v>
      </c>
      <c r="C156" s="24">
        <v>2234611</v>
      </c>
      <c r="D156" s="24">
        <v>67075333</v>
      </c>
      <c r="E156" s="24">
        <v>4157557</v>
      </c>
      <c r="F156" s="24">
        <v>10582000</v>
      </c>
      <c r="G156" s="24">
        <v>3100000</v>
      </c>
      <c r="H156" s="24">
        <v>309630000</v>
      </c>
      <c r="I156" s="24">
        <v>0</v>
      </c>
      <c r="J156" s="24">
        <v>21500000</v>
      </c>
      <c r="K156" s="24">
        <v>126896080</v>
      </c>
      <c r="L156" s="24">
        <v>12678976</v>
      </c>
      <c r="M156" s="24">
        <v>3711000</v>
      </c>
      <c r="N156" s="24">
        <v>659052000</v>
      </c>
      <c r="O156" s="24">
        <v>16405935</v>
      </c>
      <c r="P156" s="24">
        <v>9752000</v>
      </c>
      <c r="Q156" s="24">
        <v>0</v>
      </c>
      <c r="R156" s="24">
        <v>132675162</v>
      </c>
      <c r="S156" s="24">
        <v>3056643</v>
      </c>
      <c r="T156" s="24">
        <v>54206294</v>
      </c>
      <c r="U156" s="24">
        <v>27565768</v>
      </c>
      <c r="V156" s="24">
        <v>7627446</v>
      </c>
      <c r="W156" s="24">
        <v>0</v>
      </c>
      <c r="X156" s="24">
        <v>46017900</v>
      </c>
      <c r="Y156" s="24">
        <v>17333648</v>
      </c>
      <c r="Z156" s="24">
        <v>3701591</v>
      </c>
      <c r="AA156" s="24">
        <v>22598000</v>
      </c>
      <c r="AB156" s="24">
        <v>0</v>
      </c>
      <c r="AC156" s="24">
        <v>242669800</v>
      </c>
      <c r="AD156" s="24">
        <v>12659662</v>
      </c>
      <c r="AE156" s="24">
        <v>9519000</v>
      </c>
      <c r="AF156" s="24">
        <v>0</v>
      </c>
      <c r="AG156" s="24">
        <v>5995542</v>
      </c>
      <c r="AH156" s="24">
        <v>23064254</v>
      </c>
      <c r="AI156" s="24">
        <v>55650000</v>
      </c>
      <c r="AJ156" s="24">
        <v>23407000</v>
      </c>
      <c r="AK156" s="24">
        <v>45766000</v>
      </c>
      <c r="AL156" s="24">
        <v>0</v>
      </c>
      <c r="AM156" s="24">
        <v>15297216</v>
      </c>
      <c r="AN156" s="24">
        <v>33210938</v>
      </c>
      <c r="AO156" s="24">
        <v>9745000</v>
      </c>
      <c r="AP156" s="24">
        <v>1085997</v>
      </c>
      <c r="AQ156" s="24">
        <v>23584717</v>
      </c>
      <c r="AR156" s="24">
        <v>0</v>
      </c>
      <c r="AS156" s="24">
        <v>5064000</v>
      </c>
      <c r="AT156" s="24">
        <v>314000000</v>
      </c>
      <c r="AU156" s="24">
        <v>1353259</v>
      </c>
      <c r="AV156" s="24">
        <v>34455670</v>
      </c>
      <c r="AW156" s="24">
        <v>9274189</v>
      </c>
      <c r="AX156" s="24">
        <v>5400000</v>
      </c>
      <c r="AY156" s="24">
        <v>0</v>
      </c>
      <c r="AZ156" s="24">
        <v>27685192</v>
      </c>
      <c r="BA156" s="24">
        <v>288499016</v>
      </c>
      <c r="BB156" s="24">
        <v>6314000</v>
      </c>
      <c r="BC156" s="24">
        <v>7107405</v>
      </c>
      <c r="BD156" s="24">
        <v>0</v>
      </c>
      <c r="BE156" s="24">
        <v>5500000</v>
      </c>
      <c r="BF156" s="24">
        <v>13482751</v>
      </c>
      <c r="BG156" s="24">
        <v>88434523</v>
      </c>
      <c r="BH156" s="24">
        <v>12240477</v>
      </c>
      <c r="BI156" s="24">
        <v>8500000</v>
      </c>
      <c r="BJ156" s="24">
        <v>0</v>
      </c>
    </row>
    <row r="157" spans="1:62" ht="12.75" hidden="1">
      <c r="A157" s="47" t="s">
        <v>262</v>
      </c>
      <c r="B157" s="24">
        <v>11778524360</v>
      </c>
      <c r="C157" s="24">
        <v>0</v>
      </c>
      <c r="D157" s="24">
        <v>0</v>
      </c>
      <c r="E157" s="24">
        <v>0</v>
      </c>
      <c r="F157" s="24">
        <v>31107616</v>
      </c>
      <c r="G157" s="24">
        <v>0</v>
      </c>
      <c r="H157" s="24">
        <v>114270273</v>
      </c>
      <c r="I157" s="24">
        <v>0</v>
      </c>
      <c r="J157" s="24">
        <v>0</v>
      </c>
      <c r="K157" s="24">
        <v>68177159</v>
      </c>
      <c r="L157" s="24">
        <v>57150000</v>
      </c>
      <c r="M157" s="24">
        <v>0</v>
      </c>
      <c r="N157" s="24">
        <v>1865706000</v>
      </c>
      <c r="O157" s="24">
        <v>0</v>
      </c>
      <c r="P157" s="24">
        <v>0</v>
      </c>
      <c r="Q157" s="24">
        <v>0</v>
      </c>
      <c r="R157" s="24">
        <v>279486116</v>
      </c>
      <c r="S157" s="24">
        <v>0</v>
      </c>
      <c r="T157" s="24">
        <v>196548961</v>
      </c>
      <c r="U157" s="24">
        <v>0</v>
      </c>
      <c r="V157" s="24">
        <v>0</v>
      </c>
      <c r="W157" s="24">
        <v>0</v>
      </c>
      <c r="X157" s="24">
        <v>109168211</v>
      </c>
      <c r="Y157" s="24">
        <v>15964000</v>
      </c>
      <c r="Z157" s="24">
        <v>0</v>
      </c>
      <c r="AA157" s="24">
        <v>62588000</v>
      </c>
      <c r="AB157" s="24">
        <v>0</v>
      </c>
      <c r="AC157" s="24">
        <v>649212045</v>
      </c>
      <c r="AD157" s="24">
        <v>13694171</v>
      </c>
      <c r="AE157" s="24">
        <v>0</v>
      </c>
      <c r="AF157" s="24">
        <v>0</v>
      </c>
      <c r="AG157" s="24">
        <v>23442420</v>
      </c>
      <c r="AH157" s="24">
        <v>33705352</v>
      </c>
      <c r="AI157" s="24">
        <v>172517400</v>
      </c>
      <c r="AJ157" s="24">
        <v>0</v>
      </c>
      <c r="AK157" s="24">
        <v>115854000</v>
      </c>
      <c r="AL157" s="24">
        <v>0</v>
      </c>
      <c r="AM157" s="24">
        <v>0</v>
      </c>
      <c r="AN157" s="24">
        <v>0</v>
      </c>
      <c r="AO157" s="24">
        <v>0</v>
      </c>
      <c r="AP157" s="24">
        <v>0</v>
      </c>
      <c r="AQ157" s="24">
        <v>0</v>
      </c>
      <c r="AR157" s="24">
        <v>6360000</v>
      </c>
      <c r="AS157" s="24">
        <v>0</v>
      </c>
      <c r="AT157" s="24">
        <v>1386603100</v>
      </c>
      <c r="AU157" s="24">
        <v>0</v>
      </c>
      <c r="AV157" s="24">
        <v>58352150</v>
      </c>
      <c r="AW157" s="24">
        <v>22222000</v>
      </c>
      <c r="AX157" s="24">
        <v>12855737</v>
      </c>
      <c r="AY157" s="24">
        <v>0</v>
      </c>
      <c r="AZ157" s="24">
        <v>14712624</v>
      </c>
      <c r="BA157" s="24">
        <v>649849160</v>
      </c>
      <c r="BB157" s="24">
        <v>0</v>
      </c>
      <c r="BC157" s="24">
        <v>0</v>
      </c>
      <c r="BD157" s="24">
        <v>0</v>
      </c>
      <c r="BE157" s="24">
        <v>0</v>
      </c>
      <c r="BF157" s="24">
        <v>0</v>
      </c>
      <c r="BG157" s="24">
        <v>107387740</v>
      </c>
      <c r="BH157" s="24">
        <v>0</v>
      </c>
      <c r="BI157" s="24">
        <v>0</v>
      </c>
      <c r="BJ157" s="24">
        <v>0</v>
      </c>
    </row>
    <row r="158" spans="1:62" ht="12.75" hidden="1">
      <c r="A158" s="47" t="s">
        <v>263</v>
      </c>
      <c r="B158" s="24">
        <v>10477611860</v>
      </c>
      <c r="C158" s="24">
        <v>0</v>
      </c>
      <c r="D158" s="24">
        <v>0</v>
      </c>
      <c r="E158" s="24">
        <v>0</v>
      </c>
      <c r="F158" s="24">
        <v>29346807</v>
      </c>
      <c r="G158" s="24">
        <v>0</v>
      </c>
      <c r="H158" s="24">
        <v>99049000</v>
      </c>
      <c r="I158" s="24">
        <v>0</v>
      </c>
      <c r="J158" s="24">
        <v>0</v>
      </c>
      <c r="K158" s="24">
        <v>56137847</v>
      </c>
      <c r="L158" s="24">
        <v>51347658</v>
      </c>
      <c r="M158" s="24">
        <v>0</v>
      </c>
      <c r="N158" s="24">
        <v>1628542999</v>
      </c>
      <c r="O158" s="24">
        <v>0</v>
      </c>
      <c r="P158" s="24">
        <v>0</v>
      </c>
      <c r="Q158" s="24">
        <v>0</v>
      </c>
      <c r="R158" s="24">
        <v>252986591</v>
      </c>
      <c r="S158" s="24">
        <v>0</v>
      </c>
      <c r="T158" s="24">
        <v>188937134</v>
      </c>
      <c r="U158" s="24">
        <v>0</v>
      </c>
      <c r="V158" s="24">
        <v>0</v>
      </c>
      <c r="W158" s="24">
        <v>0</v>
      </c>
      <c r="X158" s="24">
        <v>97788034</v>
      </c>
      <c r="Y158" s="24">
        <v>15964285</v>
      </c>
      <c r="Z158" s="24">
        <v>0</v>
      </c>
      <c r="AA158" s="24">
        <v>56538500</v>
      </c>
      <c r="AB158" s="24">
        <v>0</v>
      </c>
      <c r="AC158" s="24">
        <v>609525428</v>
      </c>
      <c r="AD158" s="24">
        <v>12027256</v>
      </c>
      <c r="AE158" s="24">
        <v>0</v>
      </c>
      <c r="AF158" s="24">
        <v>0</v>
      </c>
      <c r="AG158" s="24">
        <v>20778593</v>
      </c>
      <c r="AH158" s="24">
        <v>26528763</v>
      </c>
      <c r="AI158" s="24">
        <v>161919370</v>
      </c>
      <c r="AJ158" s="24">
        <v>0</v>
      </c>
      <c r="AK158" s="24">
        <v>72969000</v>
      </c>
      <c r="AL158" s="24">
        <v>0</v>
      </c>
      <c r="AM158" s="24">
        <v>0</v>
      </c>
      <c r="AN158" s="24">
        <v>0</v>
      </c>
      <c r="AO158" s="24">
        <v>0</v>
      </c>
      <c r="AP158" s="24">
        <v>0</v>
      </c>
      <c r="AQ158" s="24">
        <v>0</v>
      </c>
      <c r="AR158" s="24">
        <v>4852000</v>
      </c>
      <c r="AS158" s="24">
        <v>0</v>
      </c>
      <c r="AT158" s="24">
        <v>1385000000</v>
      </c>
      <c r="AU158" s="24">
        <v>0</v>
      </c>
      <c r="AV158" s="24">
        <v>55049600</v>
      </c>
      <c r="AW158" s="24">
        <v>19805837</v>
      </c>
      <c r="AX158" s="24">
        <v>0</v>
      </c>
      <c r="AY158" s="24">
        <v>0</v>
      </c>
      <c r="AZ158" s="24">
        <v>13055838</v>
      </c>
      <c r="BA158" s="24">
        <v>587274106</v>
      </c>
      <c r="BB158" s="24">
        <v>0</v>
      </c>
      <c r="BC158" s="24">
        <v>0</v>
      </c>
      <c r="BD158" s="24">
        <v>0</v>
      </c>
      <c r="BE158" s="24">
        <v>0</v>
      </c>
      <c r="BF158" s="24">
        <v>0</v>
      </c>
      <c r="BG158" s="24">
        <v>95710998</v>
      </c>
      <c r="BH158" s="24">
        <v>0</v>
      </c>
      <c r="BI158" s="24">
        <v>0</v>
      </c>
      <c r="BJ158" s="24">
        <v>0</v>
      </c>
    </row>
    <row r="159" spans="1:62" ht="12.75" hidden="1">
      <c r="A159" s="47" t="s">
        <v>264</v>
      </c>
      <c r="B159" s="24">
        <v>3279626610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300751141</v>
      </c>
      <c r="J159" s="24">
        <v>0</v>
      </c>
      <c r="K159" s="24">
        <v>0</v>
      </c>
      <c r="L159" s="24">
        <v>0</v>
      </c>
      <c r="M159" s="24">
        <v>0</v>
      </c>
      <c r="N159" s="24">
        <v>467260500</v>
      </c>
      <c r="O159" s="24">
        <v>0</v>
      </c>
      <c r="P159" s="24">
        <v>0</v>
      </c>
      <c r="Q159" s="24">
        <v>145048185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147050078</v>
      </c>
      <c r="X159" s="24">
        <v>0</v>
      </c>
      <c r="Y159" s="24">
        <v>0</v>
      </c>
      <c r="Z159" s="24">
        <v>0</v>
      </c>
      <c r="AA159" s="24">
        <v>0</v>
      </c>
      <c r="AB159" s="24">
        <v>43434868</v>
      </c>
      <c r="AC159" s="24">
        <v>163809013</v>
      </c>
      <c r="AD159" s="24">
        <v>0</v>
      </c>
      <c r="AE159" s="24">
        <v>0</v>
      </c>
      <c r="AF159" s="24">
        <v>16283844</v>
      </c>
      <c r="AG159" s="24">
        <v>0</v>
      </c>
      <c r="AH159" s="24">
        <v>0</v>
      </c>
      <c r="AI159" s="24">
        <v>45260550</v>
      </c>
      <c r="AJ159" s="24">
        <v>0</v>
      </c>
      <c r="AK159" s="24">
        <v>0</v>
      </c>
      <c r="AL159" s="24">
        <v>22768302</v>
      </c>
      <c r="AM159" s="24">
        <v>0</v>
      </c>
      <c r="AN159" s="24">
        <v>0</v>
      </c>
      <c r="AO159" s="24">
        <v>0</v>
      </c>
      <c r="AP159" s="24">
        <v>0</v>
      </c>
      <c r="AQ159" s="24">
        <v>0</v>
      </c>
      <c r="AR159" s="24">
        <v>40144000</v>
      </c>
      <c r="AS159" s="24">
        <v>0</v>
      </c>
      <c r="AT159" s="24">
        <v>281565000</v>
      </c>
      <c r="AU159" s="24">
        <v>0</v>
      </c>
      <c r="AV159" s="24">
        <v>0</v>
      </c>
      <c r="AW159" s="24">
        <v>0</v>
      </c>
      <c r="AX159" s="24">
        <v>0</v>
      </c>
      <c r="AY159" s="24">
        <v>45709094</v>
      </c>
      <c r="AZ159" s="24">
        <v>0</v>
      </c>
      <c r="BA159" s="24">
        <v>0</v>
      </c>
      <c r="BB159" s="24">
        <v>0</v>
      </c>
      <c r="BC159" s="24">
        <v>0</v>
      </c>
      <c r="BD159" s="24">
        <v>118253915</v>
      </c>
      <c r="BE159" s="24">
        <v>0</v>
      </c>
      <c r="BF159" s="24">
        <v>0</v>
      </c>
      <c r="BG159" s="24">
        <v>0</v>
      </c>
      <c r="BH159" s="24">
        <v>0</v>
      </c>
      <c r="BI159" s="24">
        <v>0</v>
      </c>
      <c r="BJ159" s="24">
        <v>38409000</v>
      </c>
    </row>
    <row r="160" spans="1:62" ht="12.75" hidden="1">
      <c r="A160" s="47" t="s">
        <v>265</v>
      </c>
      <c r="B160" s="24">
        <v>2879423089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273458501</v>
      </c>
      <c r="J160" s="24">
        <v>0</v>
      </c>
      <c r="K160" s="24">
        <v>0</v>
      </c>
      <c r="L160" s="24">
        <v>0</v>
      </c>
      <c r="M160" s="24">
        <v>0</v>
      </c>
      <c r="N160" s="24">
        <v>391288000</v>
      </c>
      <c r="O160" s="24">
        <v>0</v>
      </c>
      <c r="P160" s="24">
        <v>0</v>
      </c>
      <c r="Q160" s="24">
        <v>99459224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134908329</v>
      </c>
      <c r="X160" s="24">
        <v>0</v>
      </c>
      <c r="Y160" s="24">
        <v>0</v>
      </c>
      <c r="Z160" s="24">
        <v>0</v>
      </c>
      <c r="AA160" s="24">
        <v>0</v>
      </c>
      <c r="AB160" s="24">
        <v>45803000</v>
      </c>
      <c r="AC160" s="24">
        <v>164356278</v>
      </c>
      <c r="AD160" s="24">
        <v>0</v>
      </c>
      <c r="AE160" s="24">
        <v>0</v>
      </c>
      <c r="AF160" s="24">
        <v>12372500</v>
      </c>
      <c r="AG160" s="24">
        <v>0</v>
      </c>
      <c r="AH160" s="24">
        <v>0</v>
      </c>
      <c r="AI160" s="24">
        <v>39758700</v>
      </c>
      <c r="AJ160" s="24">
        <v>0</v>
      </c>
      <c r="AK160" s="24">
        <v>0</v>
      </c>
      <c r="AL160" s="24">
        <v>21949000</v>
      </c>
      <c r="AM160" s="24">
        <v>0</v>
      </c>
      <c r="AN160" s="24">
        <v>0</v>
      </c>
      <c r="AO160" s="24">
        <v>0</v>
      </c>
      <c r="AP160" s="24">
        <v>0</v>
      </c>
      <c r="AQ160" s="24">
        <v>0</v>
      </c>
      <c r="AR160" s="24">
        <v>38117000</v>
      </c>
      <c r="AS160" s="24">
        <v>0</v>
      </c>
      <c r="AT160" s="24">
        <v>204600000</v>
      </c>
      <c r="AU160" s="24">
        <v>0</v>
      </c>
      <c r="AV160" s="24">
        <v>0</v>
      </c>
      <c r="AW160" s="24">
        <v>0</v>
      </c>
      <c r="AX160" s="24">
        <v>0</v>
      </c>
      <c r="AY160" s="24">
        <v>34941526</v>
      </c>
      <c r="AZ160" s="24">
        <v>0</v>
      </c>
      <c r="BA160" s="24">
        <v>0</v>
      </c>
      <c r="BB160" s="24">
        <v>0</v>
      </c>
      <c r="BC160" s="24">
        <v>0</v>
      </c>
      <c r="BD160" s="24">
        <v>157198357</v>
      </c>
      <c r="BE160" s="24">
        <v>0</v>
      </c>
      <c r="BF160" s="24">
        <v>0</v>
      </c>
      <c r="BG160" s="24">
        <v>0</v>
      </c>
      <c r="BH160" s="24">
        <v>0</v>
      </c>
      <c r="BI160" s="24">
        <v>0</v>
      </c>
      <c r="BJ160" s="24">
        <v>31036671</v>
      </c>
    </row>
    <row r="161" spans="1:62" ht="12.75" hidden="1">
      <c r="A161" s="47" t="s">
        <v>266</v>
      </c>
      <c r="B161" s="24">
        <v>22546716422</v>
      </c>
      <c r="C161" s="24">
        <v>2369019</v>
      </c>
      <c r="D161" s="24">
        <v>78309958</v>
      </c>
      <c r="E161" s="24">
        <v>4157557</v>
      </c>
      <c r="F161" s="24">
        <v>44730718</v>
      </c>
      <c r="G161" s="24">
        <v>2702513</v>
      </c>
      <c r="H161" s="24">
        <v>500638262</v>
      </c>
      <c r="I161" s="24">
        <v>407861122</v>
      </c>
      <c r="J161" s="24">
        <v>24320000</v>
      </c>
      <c r="K161" s="24">
        <v>220789178</v>
      </c>
      <c r="L161" s="24">
        <v>75067000</v>
      </c>
      <c r="M161" s="24">
        <v>1241000</v>
      </c>
      <c r="N161" s="24">
        <v>3350821252</v>
      </c>
      <c r="O161" s="24">
        <v>11454188</v>
      </c>
      <c r="P161" s="24">
        <v>10850000</v>
      </c>
      <c r="Q161" s="24">
        <v>153031343</v>
      </c>
      <c r="R161" s="24">
        <v>451135314</v>
      </c>
      <c r="S161" s="24">
        <v>3400438</v>
      </c>
      <c r="T161" s="24">
        <v>270810024</v>
      </c>
      <c r="U161" s="24">
        <v>30971579</v>
      </c>
      <c r="V161" s="24">
        <v>12064247</v>
      </c>
      <c r="W161" s="24">
        <v>165107166</v>
      </c>
      <c r="X161" s="24">
        <v>184241895</v>
      </c>
      <c r="Y161" s="24">
        <v>34991680</v>
      </c>
      <c r="Z161" s="24">
        <v>10350900</v>
      </c>
      <c r="AA161" s="24">
        <v>102382000</v>
      </c>
      <c r="AB161" s="24">
        <v>54837868</v>
      </c>
      <c r="AC161" s="24">
        <v>1228103098</v>
      </c>
      <c r="AD161" s="24">
        <v>32186245</v>
      </c>
      <c r="AE161" s="24">
        <v>11230074</v>
      </c>
      <c r="AF161" s="24">
        <v>19666051</v>
      </c>
      <c r="AG161" s="24">
        <v>37590906</v>
      </c>
      <c r="AH161" s="24">
        <v>66817101</v>
      </c>
      <c r="AI161" s="24">
        <v>312297686</v>
      </c>
      <c r="AJ161" s="24">
        <v>20975033</v>
      </c>
      <c r="AK161" s="24">
        <v>177416000</v>
      </c>
      <c r="AL161" s="24">
        <v>31668406</v>
      </c>
      <c r="AM161" s="24">
        <v>20100252</v>
      </c>
      <c r="AN161" s="24">
        <v>28645817</v>
      </c>
      <c r="AO161" s="24">
        <v>11967000</v>
      </c>
      <c r="AP161" s="24">
        <v>745390</v>
      </c>
      <c r="AQ161" s="24">
        <v>32954333</v>
      </c>
      <c r="AR161" s="24">
        <v>48063000</v>
      </c>
      <c r="AS161" s="24">
        <v>5815000</v>
      </c>
      <c r="AT161" s="24">
        <v>2181468100</v>
      </c>
      <c r="AU161" s="24">
        <v>1353259</v>
      </c>
      <c r="AV161" s="24">
        <v>111926890</v>
      </c>
      <c r="AW161" s="24">
        <v>39162000</v>
      </c>
      <c r="AX161" s="24">
        <v>22396320</v>
      </c>
      <c r="AY161" s="24">
        <v>65747554</v>
      </c>
      <c r="AZ161" s="24">
        <v>48425263</v>
      </c>
      <c r="BA161" s="24">
        <v>1026388776</v>
      </c>
      <c r="BB161" s="24">
        <v>7417390</v>
      </c>
      <c r="BC161" s="24">
        <v>11667420</v>
      </c>
      <c r="BD161" s="24">
        <v>181000339</v>
      </c>
      <c r="BE161" s="24">
        <v>5562000</v>
      </c>
      <c r="BF161" s="24">
        <v>17531276</v>
      </c>
      <c r="BG161" s="24">
        <v>214832149</v>
      </c>
      <c r="BH161" s="24">
        <v>14857931</v>
      </c>
      <c r="BI161" s="24">
        <v>8708068</v>
      </c>
      <c r="BJ161" s="24">
        <v>55902000</v>
      </c>
    </row>
    <row r="162" spans="1:62" ht="12.75" hidden="1">
      <c r="A162" s="47" t="s">
        <v>267</v>
      </c>
      <c r="B162" s="24">
        <v>20272018606</v>
      </c>
      <c r="C162" s="24">
        <v>2234611</v>
      </c>
      <c r="D162" s="24">
        <v>75855477</v>
      </c>
      <c r="E162" s="24">
        <v>4157557</v>
      </c>
      <c r="F162" s="24">
        <v>41966748</v>
      </c>
      <c r="G162" s="24">
        <v>3100000</v>
      </c>
      <c r="H162" s="24">
        <v>461584000</v>
      </c>
      <c r="I162" s="24">
        <v>378550964</v>
      </c>
      <c r="J162" s="24">
        <v>24450000</v>
      </c>
      <c r="K162" s="24">
        <v>193980242</v>
      </c>
      <c r="L162" s="24">
        <v>69373454</v>
      </c>
      <c r="M162" s="24">
        <v>3766752</v>
      </c>
      <c r="N162" s="24">
        <v>2932407996</v>
      </c>
      <c r="O162" s="24">
        <v>16417160</v>
      </c>
      <c r="P162" s="24">
        <v>10602000</v>
      </c>
      <c r="Q162" s="24">
        <v>107290992</v>
      </c>
      <c r="R162" s="24">
        <v>412007916</v>
      </c>
      <c r="S162" s="24">
        <v>3231643</v>
      </c>
      <c r="T162" s="24">
        <v>256818754</v>
      </c>
      <c r="U162" s="24">
        <v>29753604</v>
      </c>
      <c r="V162" s="24">
        <v>7627446</v>
      </c>
      <c r="W162" s="24">
        <v>151506106</v>
      </c>
      <c r="X162" s="24">
        <v>166490017</v>
      </c>
      <c r="Y162" s="24">
        <v>35026334</v>
      </c>
      <c r="Z162" s="24">
        <v>3746591</v>
      </c>
      <c r="AA162" s="24">
        <v>87743152</v>
      </c>
      <c r="AB162" s="24">
        <v>57995000</v>
      </c>
      <c r="AC162" s="24">
        <v>1180289464</v>
      </c>
      <c r="AD162" s="24">
        <v>28146053</v>
      </c>
      <c r="AE162" s="24">
        <v>10604804</v>
      </c>
      <c r="AF162" s="24">
        <v>14892150</v>
      </c>
      <c r="AG162" s="24">
        <v>32605971</v>
      </c>
      <c r="AH162" s="24">
        <v>56377745</v>
      </c>
      <c r="AI162" s="24">
        <v>297034190</v>
      </c>
      <c r="AJ162" s="24">
        <v>29984000</v>
      </c>
      <c r="AK162" s="24">
        <v>126055000</v>
      </c>
      <c r="AL162" s="24">
        <v>29297000</v>
      </c>
      <c r="AM162" s="24">
        <v>15377238</v>
      </c>
      <c r="AN162" s="24">
        <v>38290792</v>
      </c>
      <c r="AO162" s="24">
        <v>11311000</v>
      </c>
      <c r="AP162" s="24">
        <v>1128837</v>
      </c>
      <c r="AQ162" s="24">
        <v>29276931</v>
      </c>
      <c r="AR162" s="24">
        <v>44803000</v>
      </c>
      <c r="AS162" s="24">
        <v>5487000</v>
      </c>
      <c r="AT162" s="24">
        <v>2043600000</v>
      </c>
      <c r="AU162" s="24">
        <v>1353259</v>
      </c>
      <c r="AV162" s="24">
        <v>100163650</v>
      </c>
      <c r="AW162" s="24">
        <v>30763546</v>
      </c>
      <c r="AX162" s="24">
        <v>20457000</v>
      </c>
      <c r="AY162" s="24">
        <v>56956850</v>
      </c>
      <c r="AZ162" s="24">
        <v>51291137</v>
      </c>
      <c r="BA162" s="24">
        <v>940467160</v>
      </c>
      <c r="BB162" s="24">
        <v>6314000</v>
      </c>
      <c r="BC162" s="24">
        <v>7107405</v>
      </c>
      <c r="BD162" s="24">
        <v>269659536</v>
      </c>
      <c r="BE162" s="24">
        <v>5850000</v>
      </c>
      <c r="BF162" s="24">
        <v>16716809</v>
      </c>
      <c r="BG162" s="24">
        <v>197277964</v>
      </c>
      <c r="BH162" s="24">
        <v>14012249</v>
      </c>
      <c r="BI162" s="24">
        <v>9349000</v>
      </c>
      <c r="BJ162" s="24">
        <v>45313157</v>
      </c>
    </row>
    <row r="163" spans="1:62" ht="12.75" hidden="1">
      <c r="A163" s="47" t="s">
        <v>268</v>
      </c>
      <c r="B163" s="24">
        <v>2640037049</v>
      </c>
      <c r="C163" s="24">
        <v>84532000</v>
      </c>
      <c r="D163" s="24">
        <v>71273000</v>
      </c>
      <c r="E163" s="24">
        <v>139556887</v>
      </c>
      <c r="F163" s="24">
        <v>74306840</v>
      </c>
      <c r="G163" s="24">
        <v>50283000</v>
      </c>
      <c r="H163" s="24">
        <v>149227000</v>
      </c>
      <c r="I163" s="24">
        <v>381543814</v>
      </c>
      <c r="J163" s="24">
        <v>107546000</v>
      </c>
      <c r="K163" s="24">
        <v>51426000</v>
      </c>
      <c r="L163" s="24">
        <v>38427000</v>
      </c>
      <c r="M163" s="24">
        <v>43651201</v>
      </c>
      <c r="N163" s="24">
        <v>440652000</v>
      </c>
      <c r="O163" s="24">
        <v>65873000</v>
      </c>
      <c r="P163" s="24">
        <v>69605930</v>
      </c>
      <c r="Q163" s="24">
        <v>405737000</v>
      </c>
      <c r="R163" s="24">
        <v>136790000</v>
      </c>
      <c r="S163" s="24">
        <v>81910800</v>
      </c>
      <c r="T163" s="24">
        <v>58151600</v>
      </c>
      <c r="U163" s="24">
        <v>104103000</v>
      </c>
      <c r="V163" s="24">
        <v>94346999</v>
      </c>
      <c r="W163" s="24">
        <v>318371000</v>
      </c>
      <c r="X163" s="24">
        <v>48403999</v>
      </c>
      <c r="Y163" s="24">
        <v>121188000</v>
      </c>
      <c r="Z163" s="24">
        <v>162953000</v>
      </c>
      <c r="AA163" s="24">
        <v>91052000</v>
      </c>
      <c r="AB163" s="24">
        <v>246498000</v>
      </c>
      <c r="AC163" s="24">
        <v>307059000</v>
      </c>
      <c r="AD163" s="24">
        <v>25650000</v>
      </c>
      <c r="AE163" s="24">
        <v>83634000</v>
      </c>
      <c r="AF163" s="24">
        <v>128624000</v>
      </c>
      <c r="AG163" s="24">
        <v>63497500</v>
      </c>
      <c r="AH163" s="24">
        <v>106754000</v>
      </c>
      <c r="AI163" s="24">
        <v>105866690</v>
      </c>
      <c r="AJ163" s="24">
        <v>129123765</v>
      </c>
      <c r="AK163" s="24">
        <v>133175000</v>
      </c>
      <c r="AL163" s="24">
        <v>336761000</v>
      </c>
      <c r="AM163" s="24">
        <v>126728000</v>
      </c>
      <c r="AN163" s="24">
        <v>142067001</v>
      </c>
      <c r="AO163" s="24">
        <v>45398000</v>
      </c>
      <c r="AP163" s="24">
        <v>65952000</v>
      </c>
      <c r="AQ163" s="24">
        <v>125711000</v>
      </c>
      <c r="AR163" s="24">
        <v>284387000</v>
      </c>
      <c r="AS163" s="24">
        <v>98402000</v>
      </c>
      <c r="AT163" s="24">
        <v>257952700</v>
      </c>
      <c r="AU163" s="24">
        <v>64848000</v>
      </c>
      <c r="AV163" s="24">
        <v>137720000</v>
      </c>
      <c r="AW163" s="24">
        <v>46537000</v>
      </c>
      <c r="AX163" s="24">
        <v>86720000</v>
      </c>
      <c r="AY163" s="24">
        <v>490848800</v>
      </c>
      <c r="AZ163" s="24">
        <v>143970000</v>
      </c>
      <c r="BA163" s="24">
        <v>119022200</v>
      </c>
      <c r="BB163" s="24">
        <v>114943000</v>
      </c>
      <c r="BC163" s="24">
        <v>85966000</v>
      </c>
      <c r="BD163" s="24">
        <v>366590000</v>
      </c>
      <c r="BE163" s="24">
        <v>89991000</v>
      </c>
      <c r="BF163" s="24">
        <v>21536000</v>
      </c>
      <c r="BG163" s="24">
        <v>53928000</v>
      </c>
      <c r="BH163" s="24">
        <v>90100000</v>
      </c>
      <c r="BI163" s="24">
        <v>178247120</v>
      </c>
      <c r="BJ163" s="24">
        <v>302323125</v>
      </c>
    </row>
    <row r="164" spans="1:62" ht="12.75" hidden="1">
      <c r="A164" s="47" t="s">
        <v>269</v>
      </c>
      <c r="B164" s="24">
        <v>2584009904</v>
      </c>
      <c r="C164" s="24">
        <v>57391000</v>
      </c>
      <c r="D164" s="24">
        <v>52353000</v>
      </c>
      <c r="E164" s="24">
        <v>115574000</v>
      </c>
      <c r="F164" s="24">
        <v>59166500</v>
      </c>
      <c r="G164" s="24">
        <v>39097000</v>
      </c>
      <c r="H164" s="24">
        <v>141468000</v>
      </c>
      <c r="I164" s="24">
        <v>336596000</v>
      </c>
      <c r="J164" s="24">
        <v>73922000</v>
      </c>
      <c r="K164" s="24">
        <v>47314000</v>
      </c>
      <c r="L164" s="24">
        <v>29701000</v>
      </c>
      <c r="M164" s="24">
        <v>32746000</v>
      </c>
      <c r="N164" s="24">
        <v>415372000</v>
      </c>
      <c r="O164" s="24">
        <v>48971000</v>
      </c>
      <c r="P164" s="24">
        <v>46917650</v>
      </c>
      <c r="Q164" s="24">
        <v>390746000</v>
      </c>
      <c r="R164" s="24">
        <v>130838000</v>
      </c>
      <c r="S164" s="24">
        <v>71820000</v>
      </c>
      <c r="T164" s="24">
        <v>45778000</v>
      </c>
      <c r="U164" s="24">
        <v>84307000</v>
      </c>
      <c r="V164" s="24">
        <v>78415999</v>
      </c>
      <c r="W164" s="24">
        <v>306828000</v>
      </c>
      <c r="X164" s="24">
        <v>52036000</v>
      </c>
      <c r="Y164" s="24">
        <v>97489000</v>
      </c>
      <c r="Z164" s="24">
        <v>118035000</v>
      </c>
      <c r="AA164" s="24">
        <v>66465000</v>
      </c>
      <c r="AB164" s="24">
        <v>220188000</v>
      </c>
      <c r="AC164" s="24">
        <v>298618069</v>
      </c>
      <c r="AD164" s="24">
        <v>29862000</v>
      </c>
      <c r="AE164" s="24">
        <v>64513000</v>
      </c>
      <c r="AF164" s="24">
        <v>127902000</v>
      </c>
      <c r="AG164" s="24">
        <v>52186550</v>
      </c>
      <c r="AH164" s="24">
        <v>82855000</v>
      </c>
      <c r="AI164" s="24">
        <v>106545000</v>
      </c>
      <c r="AJ164" s="24">
        <v>100870000</v>
      </c>
      <c r="AK164" s="24">
        <v>106030738</v>
      </c>
      <c r="AL164" s="24">
        <v>312569000</v>
      </c>
      <c r="AM164" s="24">
        <v>93146000</v>
      </c>
      <c r="AN164" s="24">
        <v>111119000</v>
      </c>
      <c r="AO164" s="24">
        <v>33874000</v>
      </c>
      <c r="AP164" s="24">
        <v>49802000</v>
      </c>
      <c r="AQ164" s="24">
        <v>90448200</v>
      </c>
      <c r="AR164" s="24">
        <v>238736000</v>
      </c>
      <c r="AS164" s="24">
        <v>73150000</v>
      </c>
      <c r="AT164" s="24">
        <v>260508600</v>
      </c>
      <c r="AU164" s="24">
        <v>43379000</v>
      </c>
      <c r="AV164" s="24">
        <v>119852490</v>
      </c>
      <c r="AW164" s="24">
        <v>37944000</v>
      </c>
      <c r="AX164" s="24">
        <v>71044000</v>
      </c>
      <c r="AY164" s="24">
        <v>457074554</v>
      </c>
      <c r="AZ164" s="24">
        <v>97242000</v>
      </c>
      <c r="BA164" s="24">
        <v>119095800</v>
      </c>
      <c r="BB164" s="24">
        <v>87218000</v>
      </c>
      <c r="BC164" s="24">
        <v>66925000</v>
      </c>
      <c r="BD164" s="24">
        <v>332550337</v>
      </c>
      <c r="BE164" s="24">
        <v>70746000</v>
      </c>
      <c r="BF164" s="24">
        <v>18253000</v>
      </c>
      <c r="BG164" s="24">
        <v>53676000</v>
      </c>
      <c r="BH164" s="24">
        <v>81162000</v>
      </c>
      <c r="BI164" s="24">
        <v>123111320</v>
      </c>
      <c r="BJ164" s="24">
        <v>293536000</v>
      </c>
    </row>
    <row r="165" spans="1:62" ht="12.75" hidden="1">
      <c r="A165" s="47" t="s">
        <v>270</v>
      </c>
      <c r="B165" s="24">
        <v>3564952670</v>
      </c>
      <c r="C165" s="24">
        <v>38560000</v>
      </c>
      <c r="D165" s="24">
        <v>26060000</v>
      </c>
      <c r="E165" s="24">
        <v>57137000</v>
      </c>
      <c r="F165" s="24">
        <v>29561346</v>
      </c>
      <c r="G165" s="24">
        <v>14367000</v>
      </c>
      <c r="H165" s="24">
        <v>0</v>
      </c>
      <c r="I165" s="24">
        <v>354998420</v>
      </c>
      <c r="J165" s="24">
        <v>26764000</v>
      </c>
      <c r="K165" s="24">
        <v>27249000</v>
      </c>
      <c r="L165" s="24">
        <v>16595000</v>
      </c>
      <c r="M165" s="24">
        <v>12063000</v>
      </c>
      <c r="N165" s="24">
        <v>489060000</v>
      </c>
      <c r="O165" s="24">
        <v>16851000</v>
      </c>
      <c r="P165" s="24">
        <v>17376000</v>
      </c>
      <c r="Q165" s="24">
        <v>186132000</v>
      </c>
      <c r="R165" s="24">
        <v>107647000</v>
      </c>
      <c r="S165" s="24">
        <v>30051000</v>
      </c>
      <c r="T165" s="24">
        <v>33055000</v>
      </c>
      <c r="U165" s="24">
        <v>37456000</v>
      </c>
      <c r="V165" s="24">
        <v>23516999</v>
      </c>
      <c r="W165" s="24">
        <v>237940000</v>
      </c>
      <c r="X165" s="24">
        <v>34841000</v>
      </c>
      <c r="Y165" s="24">
        <v>58246000</v>
      </c>
      <c r="Z165" s="24">
        <v>38048000</v>
      </c>
      <c r="AA165" s="24">
        <v>69570000</v>
      </c>
      <c r="AB165" s="24">
        <v>419159000</v>
      </c>
      <c r="AC165" s="24">
        <v>0</v>
      </c>
      <c r="AD165" s="24">
        <v>19183000</v>
      </c>
      <c r="AE165" s="24">
        <v>26074000</v>
      </c>
      <c r="AF165" s="24">
        <v>70695000</v>
      </c>
      <c r="AG165" s="24">
        <v>34691500</v>
      </c>
      <c r="AH165" s="24">
        <v>38459000</v>
      </c>
      <c r="AI165" s="24">
        <v>53566000</v>
      </c>
      <c r="AJ165" s="24">
        <v>42891000</v>
      </c>
      <c r="AK165" s="24">
        <v>44957000</v>
      </c>
      <c r="AL165" s="24">
        <v>497438000</v>
      </c>
      <c r="AM165" s="24">
        <v>48827000</v>
      </c>
      <c r="AN165" s="24">
        <v>51213000</v>
      </c>
      <c r="AO165" s="24">
        <v>11419000</v>
      </c>
      <c r="AP165" s="24">
        <v>14345000</v>
      </c>
      <c r="AQ165" s="24">
        <v>30000000</v>
      </c>
      <c r="AR165" s="24">
        <v>252173000</v>
      </c>
      <c r="AS165" s="24">
        <v>33382000</v>
      </c>
      <c r="AT165" s="24">
        <v>159878200</v>
      </c>
      <c r="AU165" s="24">
        <v>15073000</v>
      </c>
      <c r="AV165" s="24">
        <v>64464000</v>
      </c>
      <c r="AW165" s="24">
        <v>20904000</v>
      </c>
      <c r="AX165" s="24">
        <v>57188000</v>
      </c>
      <c r="AY165" s="24">
        <v>489275200</v>
      </c>
      <c r="AZ165" s="24">
        <v>82112000</v>
      </c>
      <c r="BA165" s="24">
        <v>97816800</v>
      </c>
      <c r="BB165" s="24">
        <v>52517000</v>
      </c>
      <c r="BC165" s="24">
        <v>21689000</v>
      </c>
      <c r="BD165" s="24">
        <v>437502000</v>
      </c>
      <c r="BE165" s="24">
        <v>49819000</v>
      </c>
      <c r="BF165" s="24">
        <v>7530000</v>
      </c>
      <c r="BG165" s="24">
        <v>19867000</v>
      </c>
      <c r="BH165" s="24">
        <v>73624100</v>
      </c>
      <c r="BI165" s="24">
        <v>40298880</v>
      </c>
      <c r="BJ165" s="24">
        <v>298289875</v>
      </c>
    </row>
    <row r="166" spans="1:62" ht="12.75" hidden="1">
      <c r="A166" s="47" t="s">
        <v>271</v>
      </c>
      <c r="B166" s="24">
        <v>3377739831</v>
      </c>
      <c r="C166" s="24">
        <v>17999000</v>
      </c>
      <c r="D166" s="24">
        <v>19367000</v>
      </c>
      <c r="E166" s="24">
        <v>35620000</v>
      </c>
      <c r="F166" s="24">
        <v>31033200</v>
      </c>
      <c r="G166" s="24">
        <v>13987000</v>
      </c>
      <c r="H166" s="24">
        <v>48324000</v>
      </c>
      <c r="I166" s="24">
        <v>311749000</v>
      </c>
      <c r="J166" s="24">
        <v>28698000</v>
      </c>
      <c r="K166" s="24">
        <v>21415000</v>
      </c>
      <c r="L166" s="24">
        <v>16991000</v>
      </c>
      <c r="M166" s="24">
        <v>14736000</v>
      </c>
      <c r="N166" s="24">
        <v>293824000</v>
      </c>
      <c r="O166" s="24">
        <v>16251000</v>
      </c>
      <c r="P166" s="24">
        <v>18868350</v>
      </c>
      <c r="Q166" s="24">
        <v>139097000</v>
      </c>
      <c r="R166" s="24">
        <v>58150000</v>
      </c>
      <c r="S166" s="24">
        <v>21401000</v>
      </c>
      <c r="T166" s="24">
        <v>28615000</v>
      </c>
      <c r="U166" s="24">
        <v>32537000</v>
      </c>
      <c r="V166" s="24">
        <v>22787000</v>
      </c>
      <c r="W166" s="24">
        <v>209225000</v>
      </c>
      <c r="X166" s="24">
        <v>14383000</v>
      </c>
      <c r="Y166" s="24">
        <v>80259000</v>
      </c>
      <c r="Z166" s="24">
        <v>36513000</v>
      </c>
      <c r="AA166" s="24">
        <v>48385651</v>
      </c>
      <c r="AB166" s="24">
        <v>348917000</v>
      </c>
      <c r="AC166" s="24">
        <v>0</v>
      </c>
      <c r="AD166" s="24">
        <v>9050000</v>
      </c>
      <c r="AE166" s="24">
        <v>30422000</v>
      </c>
      <c r="AF166" s="24">
        <v>56403500</v>
      </c>
      <c r="AG166" s="24">
        <v>24198450</v>
      </c>
      <c r="AH166" s="24">
        <v>38789000</v>
      </c>
      <c r="AI166" s="24">
        <v>49182000</v>
      </c>
      <c r="AJ166" s="24">
        <v>45679000</v>
      </c>
      <c r="AK166" s="24">
        <v>34610000</v>
      </c>
      <c r="AL166" s="24">
        <v>336994000</v>
      </c>
      <c r="AM166" s="24">
        <v>34590000</v>
      </c>
      <c r="AN166" s="24">
        <v>40169000</v>
      </c>
      <c r="AO166" s="24">
        <v>11156000</v>
      </c>
      <c r="AP166" s="24">
        <v>13902000</v>
      </c>
      <c r="AQ166" s="24">
        <v>30147800</v>
      </c>
      <c r="AR166" s="24">
        <v>199285000</v>
      </c>
      <c r="AS166" s="24">
        <v>28452000</v>
      </c>
      <c r="AT166" s="24">
        <v>119456100</v>
      </c>
      <c r="AU166" s="24">
        <v>16696000</v>
      </c>
      <c r="AV166" s="24">
        <v>46538210</v>
      </c>
      <c r="AW166" s="24">
        <v>15610000</v>
      </c>
      <c r="AX166" s="24">
        <v>25582000</v>
      </c>
      <c r="AY166" s="24">
        <v>342255446</v>
      </c>
      <c r="AZ166" s="24">
        <v>62334000</v>
      </c>
      <c r="BA166" s="24">
        <v>41489950</v>
      </c>
      <c r="BB166" s="24">
        <v>56036000</v>
      </c>
      <c r="BC166" s="24">
        <v>28070000</v>
      </c>
      <c r="BD166" s="24">
        <v>306688000</v>
      </c>
      <c r="BE166" s="24">
        <v>28647000</v>
      </c>
      <c r="BF166" s="24">
        <v>7478000</v>
      </c>
      <c r="BG166" s="24">
        <v>48545000</v>
      </c>
      <c r="BH166" s="24">
        <v>31553000</v>
      </c>
      <c r="BI166" s="24">
        <v>70396000</v>
      </c>
      <c r="BJ166" s="24">
        <v>245526000</v>
      </c>
    </row>
    <row r="167" spans="1:62" ht="12.75" hidden="1">
      <c r="A167" s="47" t="s">
        <v>272</v>
      </c>
      <c r="B167" s="24">
        <v>26853285219</v>
      </c>
      <c r="C167" s="24">
        <v>67346341</v>
      </c>
      <c r="D167" s="24">
        <v>170309690</v>
      </c>
      <c r="E167" s="24">
        <v>134255885</v>
      </c>
      <c r="F167" s="24">
        <v>117490692</v>
      </c>
      <c r="G167" s="24">
        <v>44681779</v>
      </c>
      <c r="H167" s="24">
        <v>705029627</v>
      </c>
      <c r="I167" s="24">
        <v>726386669</v>
      </c>
      <c r="J167" s="24">
        <v>105279000</v>
      </c>
      <c r="K167" s="24">
        <v>259285019</v>
      </c>
      <c r="L167" s="24">
        <v>118874200</v>
      </c>
      <c r="M167" s="24">
        <v>40966988</v>
      </c>
      <c r="N167" s="24">
        <v>3500013735</v>
      </c>
      <c r="O167" s="24">
        <v>50944260</v>
      </c>
      <c r="P167" s="24">
        <v>66257093</v>
      </c>
      <c r="Q167" s="24">
        <v>563717834</v>
      </c>
      <c r="R167" s="24">
        <v>633662158</v>
      </c>
      <c r="S167" s="24">
        <v>54923403</v>
      </c>
      <c r="T167" s="24">
        <v>335188911</v>
      </c>
      <c r="U167" s="24">
        <v>115112487</v>
      </c>
      <c r="V167" s="24">
        <v>85917439</v>
      </c>
      <c r="W167" s="24">
        <v>466587887</v>
      </c>
      <c r="X167" s="24">
        <v>228015196</v>
      </c>
      <c r="Y167" s="24">
        <v>110846361</v>
      </c>
      <c r="Z167" s="24">
        <v>126529766</v>
      </c>
      <c r="AA167" s="24">
        <v>226353497</v>
      </c>
      <c r="AB167" s="24">
        <v>411560179</v>
      </c>
      <c r="AC167" s="24">
        <v>1858469000</v>
      </c>
      <c r="AD167" s="24">
        <v>69552726</v>
      </c>
      <c r="AE167" s="24">
        <v>67580974</v>
      </c>
      <c r="AF167" s="24">
        <v>141184563</v>
      </c>
      <c r="AG167" s="24">
        <v>90611284</v>
      </c>
      <c r="AH167" s="24">
        <v>143251911</v>
      </c>
      <c r="AI167" s="24">
        <v>450334370</v>
      </c>
      <c r="AJ167" s="24">
        <v>124448669</v>
      </c>
      <c r="AK167" s="24">
        <v>349181183</v>
      </c>
      <c r="AL167" s="24">
        <v>514170000</v>
      </c>
      <c r="AM167" s="24">
        <v>104733302</v>
      </c>
      <c r="AN167" s="24">
        <v>134965428</v>
      </c>
      <c r="AO167" s="24">
        <v>51635000</v>
      </c>
      <c r="AP167" s="24">
        <v>55518468</v>
      </c>
      <c r="AQ167" s="24">
        <v>107729408</v>
      </c>
      <c r="AR167" s="24">
        <v>320950860</v>
      </c>
      <c r="AS167" s="24">
        <v>75538000</v>
      </c>
      <c r="AT167" s="24">
        <v>2363247300</v>
      </c>
      <c r="AU167" s="24">
        <v>45843207</v>
      </c>
      <c r="AV167" s="24">
        <v>234056420</v>
      </c>
      <c r="AW167" s="24">
        <v>72259313</v>
      </c>
      <c r="AX167" s="24">
        <v>102345000</v>
      </c>
      <c r="AY167" s="24">
        <v>586295954</v>
      </c>
      <c r="AZ167" s="24">
        <v>150237889</v>
      </c>
      <c r="BA167" s="24">
        <v>1139546872</v>
      </c>
      <c r="BB167" s="24">
        <v>92912232</v>
      </c>
      <c r="BC167" s="24">
        <v>81947594</v>
      </c>
      <c r="BD167" s="24">
        <v>545487296</v>
      </c>
      <c r="BE167" s="24">
        <v>83569309</v>
      </c>
      <c r="BF167" s="24">
        <v>40005500</v>
      </c>
      <c r="BG167" s="24">
        <v>271696587</v>
      </c>
      <c r="BH167" s="24">
        <v>114652072</v>
      </c>
      <c r="BI167" s="24">
        <v>147096900</v>
      </c>
      <c r="BJ167" s="24">
        <v>341158319</v>
      </c>
    </row>
    <row r="168" spans="1:62" ht="12.75" hidden="1">
      <c r="A168" s="47" t="s">
        <v>273</v>
      </c>
      <c r="B168" s="24">
        <v>7970602808</v>
      </c>
      <c r="C168" s="24">
        <v>20089755</v>
      </c>
      <c r="D168" s="24">
        <v>66794929</v>
      </c>
      <c r="E168" s="24">
        <v>40589107</v>
      </c>
      <c r="F168" s="24">
        <v>45714977</v>
      </c>
      <c r="G168" s="24">
        <v>14734057</v>
      </c>
      <c r="H168" s="24">
        <v>297086717</v>
      </c>
      <c r="I168" s="24">
        <v>290323934</v>
      </c>
      <c r="J168" s="24">
        <v>49726000</v>
      </c>
      <c r="K168" s="24">
        <v>103729282</v>
      </c>
      <c r="L168" s="24">
        <v>29167726</v>
      </c>
      <c r="M168" s="24">
        <v>18399272</v>
      </c>
      <c r="N168" s="24">
        <v>956641551</v>
      </c>
      <c r="O168" s="24">
        <v>25751892</v>
      </c>
      <c r="P168" s="24">
        <v>37136446</v>
      </c>
      <c r="Q168" s="24">
        <v>218051565</v>
      </c>
      <c r="R168" s="24">
        <v>196205329</v>
      </c>
      <c r="S168" s="24">
        <v>12421343</v>
      </c>
      <c r="T168" s="24">
        <v>79738857</v>
      </c>
      <c r="U168" s="24">
        <v>43360994</v>
      </c>
      <c r="V168" s="24">
        <v>35309723</v>
      </c>
      <c r="W168" s="24">
        <v>219377055</v>
      </c>
      <c r="X168" s="24">
        <v>94988112</v>
      </c>
      <c r="Y168" s="24">
        <v>38960022</v>
      </c>
      <c r="Z168" s="24">
        <v>31680000</v>
      </c>
      <c r="AA168" s="24">
        <v>83011000</v>
      </c>
      <c r="AB168" s="24">
        <v>120582511</v>
      </c>
      <c r="AC168" s="24">
        <v>442461085</v>
      </c>
      <c r="AD168" s="24">
        <v>23252032</v>
      </c>
      <c r="AE168" s="24">
        <v>29428898</v>
      </c>
      <c r="AF168" s="24">
        <v>81241640</v>
      </c>
      <c r="AG168" s="24">
        <v>38583827</v>
      </c>
      <c r="AH168" s="24">
        <v>60765407</v>
      </c>
      <c r="AI168" s="24">
        <v>130169605</v>
      </c>
      <c r="AJ168" s="24">
        <v>56681000</v>
      </c>
      <c r="AK168" s="24">
        <v>101150829</v>
      </c>
      <c r="AL168" s="24">
        <v>149580695</v>
      </c>
      <c r="AM168" s="24">
        <v>38237421</v>
      </c>
      <c r="AN168" s="24">
        <v>42802756</v>
      </c>
      <c r="AO168" s="24">
        <v>21133801</v>
      </c>
      <c r="AP168" s="24">
        <v>27948848</v>
      </c>
      <c r="AQ168" s="24">
        <v>46145858</v>
      </c>
      <c r="AR168" s="24">
        <v>135491000</v>
      </c>
      <c r="AS168" s="24">
        <v>31596000</v>
      </c>
      <c r="AT168" s="24">
        <v>615819200</v>
      </c>
      <c r="AU168" s="24">
        <v>15883009</v>
      </c>
      <c r="AV168" s="24">
        <v>88209470</v>
      </c>
      <c r="AW168" s="24">
        <v>27664840</v>
      </c>
      <c r="AX168" s="24">
        <v>37456600</v>
      </c>
      <c r="AY168" s="24">
        <v>175274589</v>
      </c>
      <c r="AZ168" s="24">
        <v>60613780</v>
      </c>
      <c r="BA168" s="24">
        <v>306084435</v>
      </c>
      <c r="BB168" s="24">
        <v>34733621</v>
      </c>
      <c r="BC168" s="24">
        <v>29491378</v>
      </c>
      <c r="BD168" s="24">
        <v>186175900</v>
      </c>
      <c r="BE168" s="24">
        <v>32418194</v>
      </c>
      <c r="BF168" s="24">
        <v>18402477</v>
      </c>
      <c r="BG168" s="24">
        <v>96948235</v>
      </c>
      <c r="BH168" s="24">
        <v>55135458</v>
      </c>
      <c r="BI168" s="24">
        <v>50010501</v>
      </c>
      <c r="BJ168" s="24">
        <v>122390409</v>
      </c>
    </row>
    <row r="169" spans="1:62" ht="12.75" hidden="1">
      <c r="A169" s="47" t="s">
        <v>274</v>
      </c>
      <c r="B169" s="24">
        <v>7353431371</v>
      </c>
      <c r="C169" s="24">
        <v>18331579</v>
      </c>
      <c r="D169" s="24">
        <v>64940997</v>
      </c>
      <c r="E169" s="24">
        <v>35970231</v>
      </c>
      <c r="F169" s="24">
        <v>38855964</v>
      </c>
      <c r="G169" s="24">
        <v>16610779</v>
      </c>
      <c r="H169" s="24">
        <v>274899852</v>
      </c>
      <c r="I169" s="24">
        <v>254616286</v>
      </c>
      <c r="J169" s="24">
        <v>43076000</v>
      </c>
      <c r="K169" s="24">
        <v>80740949</v>
      </c>
      <c r="L169" s="24">
        <v>28845400</v>
      </c>
      <c r="M169" s="24">
        <v>15446988</v>
      </c>
      <c r="N169" s="24">
        <v>855886219</v>
      </c>
      <c r="O169" s="24">
        <v>21968708</v>
      </c>
      <c r="P169" s="24">
        <v>31026857</v>
      </c>
      <c r="Q169" s="24">
        <v>198840000</v>
      </c>
      <c r="R169" s="24">
        <v>173280907</v>
      </c>
      <c r="S169" s="24">
        <v>12853544</v>
      </c>
      <c r="T169" s="24">
        <v>67945570</v>
      </c>
      <c r="U169" s="24">
        <v>39011337</v>
      </c>
      <c r="V169" s="24">
        <v>26909925</v>
      </c>
      <c r="W169" s="24">
        <v>160321000</v>
      </c>
      <c r="X169" s="24">
        <v>83530175</v>
      </c>
      <c r="Y169" s="24">
        <v>37094282</v>
      </c>
      <c r="Z169" s="24">
        <v>26933733</v>
      </c>
      <c r="AA169" s="24">
        <v>71855605</v>
      </c>
      <c r="AB169" s="24">
        <v>99957486</v>
      </c>
      <c r="AC169" s="24">
        <v>399662967</v>
      </c>
      <c r="AD169" s="24">
        <v>21765615</v>
      </c>
      <c r="AE169" s="24">
        <v>28241413</v>
      </c>
      <c r="AF169" s="24">
        <v>70949502</v>
      </c>
      <c r="AG169" s="24">
        <v>35788701</v>
      </c>
      <c r="AH169" s="24">
        <v>45664829</v>
      </c>
      <c r="AI169" s="24">
        <v>110424220</v>
      </c>
      <c r="AJ169" s="24">
        <v>49590512</v>
      </c>
      <c r="AK169" s="24">
        <v>80075000</v>
      </c>
      <c r="AL169" s="24">
        <v>142395000</v>
      </c>
      <c r="AM169" s="24">
        <v>32830000</v>
      </c>
      <c r="AN169" s="24">
        <v>36285000</v>
      </c>
      <c r="AO169" s="24">
        <v>16715000</v>
      </c>
      <c r="AP169" s="24">
        <v>25343000</v>
      </c>
      <c r="AQ169" s="24">
        <v>43017074</v>
      </c>
      <c r="AR169" s="24">
        <v>113787000</v>
      </c>
      <c r="AS169" s="24">
        <v>25244000</v>
      </c>
      <c r="AT169" s="24">
        <v>583140901</v>
      </c>
      <c r="AU169" s="24">
        <v>14894292</v>
      </c>
      <c r="AV169" s="24">
        <v>71573930</v>
      </c>
      <c r="AW169" s="24">
        <v>24487964</v>
      </c>
      <c r="AX169" s="24">
        <v>28325801</v>
      </c>
      <c r="AY169" s="24">
        <v>157400448</v>
      </c>
      <c r="AZ169" s="24">
        <v>55829456</v>
      </c>
      <c r="BA169" s="24">
        <v>283977128</v>
      </c>
      <c r="BB169" s="24">
        <v>28631176</v>
      </c>
      <c r="BC169" s="24">
        <v>26744794</v>
      </c>
      <c r="BD169" s="24">
        <v>165653572</v>
      </c>
      <c r="BE169" s="24">
        <v>31020000</v>
      </c>
      <c r="BF169" s="24">
        <v>18707361</v>
      </c>
      <c r="BG169" s="24">
        <v>84513673</v>
      </c>
      <c r="BH169" s="24">
        <v>40082981</v>
      </c>
      <c r="BI169" s="24">
        <v>43690416</v>
      </c>
      <c r="BJ169" s="24">
        <v>114274335</v>
      </c>
    </row>
    <row r="170" spans="1:62" ht="12.75" hidden="1">
      <c r="A170" s="47" t="s">
        <v>275</v>
      </c>
      <c r="B170" s="24">
        <v>357783402</v>
      </c>
      <c r="C170" s="24">
        <v>0</v>
      </c>
      <c r="D170" s="24">
        <v>1342850</v>
      </c>
      <c r="E170" s="24">
        <v>300000</v>
      </c>
      <c r="F170" s="24">
        <v>2790837</v>
      </c>
      <c r="G170" s="24">
        <v>52900</v>
      </c>
      <c r="H170" s="24">
        <v>10095275</v>
      </c>
      <c r="I170" s="24">
        <v>21391192</v>
      </c>
      <c r="J170" s="24">
        <v>660000</v>
      </c>
      <c r="K170" s="24">
        <v>4418147</v>
      </c>
      <c r="L170" s="24">
        <v>1630784</v>
      </c>
      <c r="M170" s="24">
        <v>53500</v>
      </c>
      <c r="N170" s="24">
        <v>32644125</v>
      </c>
      <c r="O170" s="24">
        <v>855000</v>
      </c>
      <c r="P170" s="24">
        <v>125000</v>
      </c>
      <c r="Q170" s="24">
        <v>7642535</v>
      </c>
      <c r="R170" s="24">
        <v>7845167</v>
      </c>
      <c r="S170" s="24">
        <v>23613</v>
      </c>
      <c r="T170" s="24">
        <v>3262107</v>
      </c>
      <c r="U170" s="24">
        <v>1032966</v>
      </c>
      <c r="V170" s="24">
        <v>96000</v>
      </c>
      <c r="W170" s="24">
        <v>11146000</v>
      </c>
      <c r="X170" s="24">
        <v>1537063</v>
      </c>
      <c r="Y170" s="24">
        <v>1272050</v>
      </c>
      <c r="Z170" s="24">
        <v>0</v>
      </c>
      <c r="AA170" s="24">
        <v>0</v>
      </c>
      <c r="AB170" s="24">
        <v>7645653</v>
      </c>
      <c r="AC170" s="24">
        <v>32116285</v>
      </c>
      <c r="AD170" s="24">
        <v>136443</v>
      </c>
      <c r="AE170" s="24">
        <v>798281</v>
      </c>
      <c r="AF170" s="24">
        <v>3664448</v>
      </c>
      <c r="AG170" s="24">
        <v>820145</v>
      </c>
      <c r="AH170" s="24">
        <v>1678089</v>
      </c>
      <c r="AI170" s="24">
        <v>9633000</v>
      </c>
      <c r="AJ170" s="24">
        <v>1014467</v>
      </c>
      <c r="AK170" s="24">
        <v>0</v>
      </c>
      <c r="AL170" s="24">
        <v>0</v>
      </c>
      <c r="AM170" s="24">
        <v>514757</v>
      </c>
      <c r="AN170" s="24">
        <v>273440</v>
      </c>
      <c r="AO170" s="24">
        <v>640000</v>
      </c>
      <c r="AP170" s="24">
        <v>600000</v>
      </c>
      <c r="AQ170" s="24">
        <v>2031937</v>
      </c>
      <c r="AR170" s="24">
        <v>714000</v>
      </c>
      <c r="AS170" s="24">
        <v>446000</v>
      </c>
      <c r="AT170" s="24">
        <v>35907300</v>
      </c>
      <c r="AU170" s="24">
        <v>396349</v>
      </c>
      <c r="AV170" s="24">
        <v>4975380</v>
      </c>
      <c r="AW170" s="24">
        <v>1156862</v>
      </c>
      <c r="AX170" s="24">
        <v>730171</v>
      </c>
      <c r="AY170" s="24">
        <v>6669479</v>
      </c>
      <c r="AZ170" s="24">
        <v>228628</v>
      </c>
      <c r="BA170" s="24">
        <v>34316022</v>
      </c>
      <c r="BB170" s="24">
        <v>450000</v>
      </c>
      <c r="BC170" s="24">
        <v>0</v>
      </c>
      <c r="BD170" s="24">
        <v>7564187</v>
      </c>
      <c r="BE170" s="24">
        <v>255000</v>
      </c>
      <c r="BF170" s="24">
        <v>778935</v>
      </c>
      <c r="BG170" s="24">
        <v>2671819</v>
      </c>
      <c r="BH170" s="24">
        <v>3508769</v>
      </c>
      <c r="BI170" s="24">
        <v>707875</v>
      </c>
      <c r="BJ170" s="24">
        <v>1589974</v>
      </c>
    </row>
    <row r="171" spans="1:62" ht="12.75" hidden="1">
      <c r="A171" s="47" t="s">
        <v>276</v>
      </c>
      <c r="B171" s="24">
        <v>7969552180</v>
      </c>
      <c r="C171" s="24">
        <v>0</v>
      </c>
      <c r="D171" s="24">
        <v>0</v>
      </c>
      <c r="E171" s="24">
        <v>0</v>
      </c>
      <c r="F171" s="24">
        <v>28099907</v>
      </c>
      <c r="G171" s="24">
        <v>0</v>
      </c>
      <c r="H171" s="24">
        <v>77421693</v>
      </c>
      <c r="I171" s="24">
        <v>0</v>
      </c>
      <c r="J171" s="24">
        <v>0</v>
      </c>
      <c r="K171" s="24">
        <v>80432271</v>
      </c>
      <c r="L171" s="24">
        <v>55735000</v>
      </c>
      <c r="M171" s="24">
        <v>0</v>
      </c>
      <c r="N171" s="24">
        <v>1270801279</v>
      </c>
      <c r="O171" s="24">
        <v>0</v>
      </c>
      <c r="P171" s="24">
        <v>0</v>
      </c>
      <c r="Q171" s="24">
        <v>0</v>
      </c>
      <c r="R171" s="24">
        <v>183766408</v>
      </c>
      <c r="S171" s="24">
        <v>0</v>
      </c>
      <c r="T171" s="24">
        <v>161064691</v>
      </c>
      <c r="U171" s="24">
        <v>0</v>
      </c>
      <c r="V171" s="24">
        <v>0</v>
      </c>
      <c r="W171" s="24">
        <v>0</v>
      </c>
      <c r="X171" s="24">
        <v>85246668</v>
      </c>
      <c r="Y171" s="24">
        <v>18800000</v>
      </c>
      <c r="Z171" s="24">
        <v>0</v>
      </c>
      <c r="AA171" s="24">
        <v>46838000</v>
      </c>
      <c r="AB171" s="24">
        <v>0</v>
      </c>
      <c r="AC171" s="24">
        <v>474096000</v>
      </c>
      <c r="AD171" s="24">
        <v>11309760</v>
      </c>
      <c r="AE171" s="24">
        <v>0</v>
      </c>
      <c r="AF171" s="24">
        <v>0</v>
      </c>
      <c r="AG171" s="24">
        <v>18012000</v>
      </c>
      <c r="AH171" s="24">
        <v>25052035</v>
      </c>
      <c r="AI171" s="24">
        <v>154425000</v>
      </c>
      <c r="AJ171" s="24">
        <v>0</v>
      </c>
      <c r="AK171" s="24">
        <v>99715160</v>
      </c>
      <c r="AL171" s="24">
        <v>0</v>
      </c>
      <c r="AM171" s="24">
        <v>0</v>
      </c>
      <c r="AN171" s="24">
        <v>0</v>
      </c>
      <c r="AO171" s="24">
        <v>0</v>
      </c>
      <c r="AP171" s="24">
        <v>0</v>
      </c>
      <c r="AQ171" s="24">
        <v>0</v>
      </c>
      <c r="AR171" s="24">
        <v>19832000</v>
      </c>
      <c r="AS171" s="24">
        <v>0</v>
      </c>
      <c r="AT171" s="24">
        <v>980824100</v>
      </c>
      <c r="AU171" s="24">
        <v>0</v>
      </c>
      <c r="AV171" s="24">
        <v>45473920</v>
      </c>
      <c r="AW171" s="24">
        <v>21050517</v>
      </c>
      <c r="AX171" s="24">
        <v>16000000</v>
      </c>
      <c r="AY171" s="24">
        <v>0</v>
      </c>
      <c r="AZ171" s="24">
        <v>12556397</v>
      </c>
      <c r="BA171" s="24">
        <v>496944000</v>
      </c>
      <c r="BB171" s="24">
        <v>0</v>
      </c>
      <c r="BC171" s="24">
        <v>0</v>
      </c>
      <c r="BD171" s="24">
        <v>0</v>
      </c>
      <c r="BE171" s="24">
        <v>0</v>
      </c>
      <c r="BF171" s="24">
        <v>0</v>
      </c>
      <c r="BG171" s="24">
        <v>86413421</v>
      </c>
      <c r="BH171" s="24">
        <v>0</v>
      </c>
      <c r="BI171" s="24">
        <v>0</v>
      </c>
      <c r="BJ171" s="24">
        <v>0</v>
      </c>
    </row>
    <row r="172" spans="1:62" ht="12.75" hidden="1">
      <c r="A172" s="47" t="s">
        <v>277</v>
      </c>
      <c r="B172" s="24">
        <v>6973527770</v>
      </c>
      <c r="C172" s="24">
        <v>0</v>
      </c>
      <c r="D172" s="24">
        <v>0</v>
      </c>
      <c r="E172" s="24">
        <v>0</v>
      </c>
      <c r="F172" s="24">
        <v>26509346</v>
      </c>
      <c r="G172" s="24">
        <v>0</v>
      </c>
      <c r="H172" s="24">
        <v>69589000</v>
      </c>
      <c r="I172" s="24">
        <v>0</v>
      </c>
      <c r="J172" s="24">
        <v>0</v>
      </c>
      <c r="K172" s="24">
        <v>65681000</v>
      </c>
      <c r="L172" s="24">
        <v>49674816</v>
      </c>
      <c r="M172" s="24">
        <v>0</v>
      </c>
      <c r="N172" s="24">
        <v>1134643999</v>
      </c>
      <c r="O172" s="24">
        <v>0</v>
      </c>
      <c r="P172" s="24">
        <v>0</v>
      </c>
      <c r="Q172" s="24">
        <v>0</v>
      </c>
      <c r="R172" s="24">
        <v>164306011</v>
      </c>
      <c r="S172" s="24">
        <v>0</v>
      </c>
      <c r="T172" s="24">
        <v>148987858</v>
      </c>
      <c r="U172" s="24">
        <v>0</v>
      </c>
      <c r="V172" s="24">
        <v>0</v>
      </c>
      <c r="W172" s="24">
        <v>0</v>
      </c>
      <c r="X172" s="24">
        <v>73762997</v>
      </c>
      <c r="Y172" s="24">
        <v>17000000</v>
      </c>
      <c r="Z172" s="24">
        <v>0</v>
      </c>
      <c r="AA172" s="24">
        <v>0</v>
      </c>
      <c r="AB172" s="24">
        <v>0</v>
      </c>
      <c r="AC172" s="24">
        <v>432240000</v>
      </c>
      <c r="AD172" s="24">
        <v>11033647</v>
      </c>
      <c r="AE172" s="24">
        <v>0</v>
      </c>
      <c r="AF172" s="24">
        <v>0</v>
      </c>
      <c r="AG172" s="24">
        <v>15800000</v>
      </c>
      <c r="AH172" s="24">
        <v>23298644</v>
      </c>
      <c r="AI172" s="24">
        <v>140000000</v>
      </c>
      <c r="AJ172" s="24">
        <v>0</v>
      </c>
      <c r="AK172" s="24">
        <v>58472000</v>
      </c>
      <c r="AL172" s="24">
        <v>0</v>
      </c>
      <c r="AM172" s="24">
        <v>0</v>
      </c>
      <c r="AN172" s="24">
        <v>0</v>
      </c>
      <c r="AO172" s="24">
        <v>0</v>
      </c>
      <c r="AP172" s="24">
        <v>0</v>
      </c>
      <c r="AQ172" s="24">
        <v>0</v>
      </c>
      <c r="AR172" s="24">
        <v>14781000</v>
      </c>
      <c r="AS172" s="24">
        <v>0</v>
      </c>
      <c r="AT172" s="24">
        <v>998283400</v>
      </c>
      <c r="AU172" s="24">
        <v>0</v>
      </c>
      <c r="AV172" s="24">
        <v>41013240</v>
      </c>
      <c r="AW172" s="24">
        <v>18433026</v>
      </c>
      <c r="AX172" s="24">
        <v>0</v>
      </c>
      <c r="AY172" s="24">
        <v>0</v>
      </c>
      <c r="AZ172" s="24">
        <v>10991244</v>
      </c>
      <c r="BA172" s="24">
        <v>431482820</v>
      </c>
      <c r="BB172" s="24">
        <v>0</v>
      </c>
      <c r="BC172" s="24">
        <v>0</v>
      </c>
      <c r="BD172" s="24">
        <v>0</v>
      </c>
      <c r="BE172" s="24">
        <v>0</v>
      </c>
      <c r="BF172" s="24">
        <v>0</v>
      </c>
      <c r="BG172" s="24">
        <v>75642000</v>
      </c>
      <c r="BH172" s="24">
        <v>0</v>
      </c>
      <c r="BI172" s="24">
        <v>0</v>
      </c>
      <c r="BJ172" s="24">
        <v>0</v>
      </c>
    </row>
    <row r="173" spans="1:62" ht="12.75" hidden="1">
      <c r="A173" s="47" t="s">
        <v>278</v>
      </c>
      <c r="B173" s="24">
        <v>1791212506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69255000</v>
      </c>
      <c r="J173" s="24">
        <v>0</v>
      </c>
      <c r="K173" s="24">
        <v>0</v>
      </c>
      <c r="L173" s="24">
        <v>0</v>
      </c>
      <c r="M173" s="24">
        <v>0</v>
      </c>
      <c r="N173" s="24">
        <v>387901628</v>
      </c>
      <c r="O173" s="24">
        <v>0</v>
      </c>
      <c r="P173" s="24">
        <v>0</v>
      </c>
      <c r="Q173" s="24">
        <v>95592800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6376934</v>
      </c>
      <c r="X173" s="24">
        <v>0</v>
      </c>
      <c r="Y173" s="24">
        <v>0</v>
      </c>
      <c r="Z173" s="24">
        <v>0</v>
      </c>
      <c r="AA173" s="24">
        <v>0</v>
      </c>
      <c r="AB173" s="24">
        <v>16157339</v>
      </c>
      <c r="AC173" s="24">
        <v>0</v>
      </c>
      <c r="AD173" s="24">
        <v>0</v>
      </c>
      <c r="AE173" s="24">
        <v>0</v>
      </c>
      <c r="AF173" s="24">
        <v>9509470</v>
      </c>
      <c r="AG173" s="24">
        <v>0</v>
      </c>
      <c r="AH173" s="24">
        <v>0</v>
      </c>
      <c r="AI173" s="24">
        <v>0</v>
      </c>
      <c r="AJ173" s="24">
        <v>0</v>
      </c>
      <c r="AK173" s="24">
        <v>0</v>
      </c>
      <c r="AL173" s="24">
        <v>79540000</v>
      </c>
      <c r="AM173" s="24">
        <v>0</v>
      </c>
      <c r="AN173" s="24">
        <v>0</v>
      </c>
      <c r="AO173" s="24">
        <v>0</v>
      </c>
      <c r="AP173" s="24">
        <v>0</v>
      </c>
      <c r="AQ173" s="24">
        <v>0</v>
      </c>
      <c r="AR173" s="24">
        <v>43405000</v>
      </c>
      <c r="AS173" s="24">
        <v>0</v>
      </c>
      <c r="AT173" s="24">
        <v>144732200</v>
      </c>
      <c r="AU173" s="24">
        <v>0</v>
      </c>
      <c r="AV173" s="24">
        <v>0</v>
      </c>
      <c r="AW173" s="24">
        <v>0</v>
      </c>
      <c r="AX173" s="24">
        <v>0</v>
      </c>
      <c r="AY173" s="24">
        <v>40532506</v>
      </c>
      <c r="AZ173" s="24">
        <v>0</v>
      </c>
      <c r="BA173" s="24">
        <v>0</v>
      </c>
      <c r="BB173" s="24">
        <v>0</v>
      </c>
      <c r="BC173" s="24">
        <v>0</v>
      </c>
      <c r="BD173" s="24">
        <v>40319500</v>
      </c>
      <c r="BE173" s="24">
        <v>0</v>
      </c>
      <c r="BF173" s="24">
        <v>0</v>
      </c>
      <c r="BG173" s="24">
        <v>0</v>
      </c>
      <c r="BH173" s="24">
        <v>0</v>
      </c>
      <c r="BI173" s="24">
        <v>0</v>
      </c>
      <c r="BJ173" s="24">
        <v>8705737</v>
      </c>
    </row>
    <row r="174" spans="1:62" ht="12.75" hidden="1">
      <c r="A174" s="47" t="s">
        <v>279</v>
      </c>
      <c r="B174" s="24">
        <v>1546731540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49500000</v>
      </c>
      <c r="J174" s="24">
        <v>0</v>
      </c>
      <c r="K174" s="24">
        <v>0</v>
      </c>
      <c r="L174" s="24">
        <v>0</v>
      </c>
      <c r="M174" s="24">
        <v>0</v>
      </c>
      <c r="N174" s="24">
        <v>281663396</v>
      </c>
      <c r="O174" s="24">
        <v>0</v>
      </c>
      <c r="P174" s="24">
        <v>0</v>
      </c>
      <c r="Q174" s="24">
        <v>71925460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6084861</v>
      </c>
      <c r="X174" s="24">
        <v>0</v>
      </c>
      <c r="Y174" s="24">
        <v>0</v>
      </c>
      <c r="Z174" s="24">
        <v>0</v>
      </c>
      <c r="AA174" s="24">
        <v>0</v>
      </c>
      <c r="AB174" s="24">
        <v>15417309</v>
      </c>
      <c r="AC174" s="24">
        <v>0</v>
      </c>
      <c r="AD174" s="24">
        <v>0</v>
      </c>
      <c r="AE174" s="24">
        <v>0</v>
      </c>
      <c r="AF174" s="24">
        <v>5000000</v>
      </c>
      <c r="AG174" s="24">
        <v>0</v>
      </c>
      <c r="AH174" s="24">
        <v>0</v>
      </c>
      <c r="AI174" s="24">
        <v>0</v>
      </c>
      <c r="AJ174" s="24">
        <v>0</v>
      </c>
      <c r="AK174" s="24">
        <v>0</v>
      </c>
      <c r="AL174" s="24">
        <v>84865000</v>
      </c>
      <c r="AM174" s="24">
        <v>0</v>
      </c>
      <c r="AN174" s="24">
        <v>0</v>
      </c>
      <c r="AO174" s="24">
        <v>0</v>
      </c>
      <c r="AP174" s="24">
        <v>0</v>
      </c>
      <c r="AQ174" s="24">
        <v>0</v>
      </c>
      <c r="AR174" s="24">
        <v>41819000</v>
      </c>
      <c r="AS174" s="24">
        <v>0</v>
      </c>
      <c r="AT174" s="24">
        <v>97196700</v>
      </c>
      <c r="AU174" s="24">
        <v>0</v>
      </c>
      <c r="AV174" s="24">
        <v>0</v>
      </c>
      <c r="AW174" s="24">
        <v>0</v>
      </c>
      <c r="AX174" s="24">
        <v>0</v>
      </c>
      <c r="AY174" s="24">
        <v>26461614</v>
      </c>
      <c r="AZ174" s="24">
        <v>0</v>
      </c>
      <c r="BA174" s="24">
        <v>0</v>
      </c>
      <c r="BB174" s="24">
        <v>0</v>
      </c>
      <c r="BC174" s="24">
        <v>0</v>
      </c>
      <c r="BD174" s="24">
        <v>40927871</v>
      </c>
      <c r="BE174" s="24">
        <v>0</v>
      </c>
      <c r="BF174" s="24">
        <v>0</v>
      </c>
      <c r="BG174" s="24">
        <v>0</v>
      </c>
      <c r="BH174" s="24">
        <v>0</v>
      </c>
      <c r="BI174" s="24">
        <v>0</v>
      </c>
      <c r="BJ174" s="24">
        <v>5000000</v>
      </c>
    </row>
    <row r="175" spans="1:62" ht="12.75" hidden="1">
      <c r="A175" s="47" t="s">
        <v>280</v>
      </c>
      <c r="B175" s="24">
        <v>98554010</v>
      </c>
      <c r="C175" s="24">
        <v>6712245</v>
      </c>
      <c r="D175" s="24">
        <v>6782235</v>
      </c>
      <c r="E175" s="24">
        <v>12520820</v>
      </c>
      <c r="F175" s="24">
        <v>6612317</v>
      </c>
      <c r="G175" s="24">
        <v>3663445</v>
      </c>
      <c r="H175" s="24">
        <v>19189157</v>
      </c>
      <c r="I175" s="24">
        <v>9916190</v>
      </c>
      <c r="J175" s="24">
        <v>8305000</v>
      </c>
      <c r="K175" s="24">
        <v>6726468</v>
      </c>
      <c r="L175" s="24">
        <v>2261000</v>
      </c>
      <c r="M175" s="24">
        <v>2199760</v>
      </c>
      <c r="N175" s="24">
        <v>42288811</v>
      </c>
      <c r="O175" s="24">
        <v>4800000</v>
      </c>
      <c r="P175" s="24">
        <v>4472944</v>
      </c>
      <c r="Q175" s="24">
        <v>12326793</v>
      </c>
      <c r="R175" s="24">
        <v>15910681</v>
      </c>
      <c r="S175" s="24">
        <v>6001845</v>
      </c>
      <c r="T175" s="24">
        <v>5325895</v>
      </c>
      <c r="U175" s="24">
        <v>7765296</v>
      </c>
      <c r="V175" s="24">
        <v>7220683</v>
      </c>
      <c r="W175" s="24">
        <v>5332217</v>
      </c>
      <c r="X175" s="24">
        <v>3594885</v>
      </c>
      <c r="Y175" s="24">
        <v>18180000</v>
      </c>
      <c r="Z175" s="24">
        <v>10284000</v>
      </c>
      <c r="AA175" s="24">
        <v>8484000</v>
      </c>
      <c r="AB175" s="24">
        <v>4021992</v>
      </c>
      <c r="AC175" s="24">
        <v>19208130</v>
      </c>
      <c r="AD175" s="24">
        <v>1999021</v>
      </c>
      <c r="AE175" s="24">
        <v>7413026</v>
      </c>
      <c r="AF175" s="24">
        <v>5708437</v>
      </c>
      <c r="AG175" s="24">
        <v>4861911</v>
      </c>
      <c r="AH175" s="24">
        <v>7762348</v>
      </c>
      <c r="AI175" s="24">
        <v>16589540</v>
      </c>
      <c r="AJ175" s="24">
        <v>11995755</v>
      </c>
      <c r="AK175" s="24">
        <v>12844682</v>
      </c>
      <c r="AL175" s="24">
        <v>6175455</v>
      </c>
      <c r="AM175" s="24">
        <v>9954775</v>
      </c>
      <c r="AN175" s="24">
        <v>11949478</v>
      </c>
      <c r="AO175" s="24">
        <v>1866000</v>
      </c>
      <c r="AP175" s="24">
        <v>5307000</v>
      </c>
      <c r="AQ175" s="24">
        <v>11022440</v>
      </c>
      <c r="AR175" s="24">
        <v>11409000</v>
      </c>
      <c r="AS175" s="24">
        <v>7772000</v>
      </c>
      <c r="AT175" s="24">
        <v>24728600</v>
      </c>
      <c r="AU175" s="24">
        <v>4595365</v>
      </c>
      <c r="AV175" s="24">
        <v>17792480</v>
      </c>
      <c r="AW175" s="24">
        <v>3366000</v>
      </c>
      <c r="AX175" s="24">
        <v>7623274</v>
      </c>
      <c r="AY175" s="24">
        <v>11411487</v>
      </c>
      <c r="AZ175" s="24">
        <v>11292095</v>
      </c>
      <c r="BA175" s="24">
        <v>20188837</v>
      </c>
      <c r="BB175" s="24">
        <v>10330792</v>
      </c>
      <c r="BC175" s="24">
        <v>5746072</v>
      </c>
      <c r="BD175" s="24">
        <v>8788470</v>
      </c>
      <c r="BE175" s="24">
        <v>7112000</v>
      </c>
      <c r="BF175" s="24">
        <v>1876491</v>
      </c>
      <c r="BG175" s="24">
        <v>6108572</v>
      </c>
      <c r="BH175" s="24">
        <v>7556463</v>
      </c>
      <c r="BI175" s="24">
        <v>14967745</v>
      </c>
      <c r="BJ175" s="24">
        <v>7320558</v>
      </c>
    </row>
    <row r="176" spans="1:62" ht="12.75" hidden="1">
      <c r="A176" s="47" t="s">
        <v>281</v>
      </c>
      <c r="B176" s="24">
        <v>2145380942</v>
      </c>
      <c r="C176" s="24">
        <v>11979486</v>
      </c>
      <c r="D176" s="24">
        <v>29000000</v>
      </c>
      <c r="E176" s="24">
        <v>15500000</v>
      </c>
      <c r="F176" s="24">
        <v>6259062</v>
      </c>
      <c r="G176" s="24">
        <v>10395000</v>
      </c>
      <c r="H176" s="24">
        <v>55526378</v>
      </c>
      <c r="I176" s="24">
        <v>70284811</v>
      </c>
      <c r="J176" s="24">
        <v>10000000</v>
      </c>
      <c r="K176" s="24">
        <v>11232364</v>
      </c>
      <c r="L176" s="24">
        <v>10367170</v>
      </c>
      <c r="M176" s="24">
        <v>3800000</v>
      </c>
      <c r="N176" s="24">
        <v>485745586</v>
      </c>
      <c r="O176" s="24">
        <v>4700000</v>
      </c>
      <c r="P176" s="24">
        <v>7899034</v>
      </c>
      <c r="Q176" s="24">
        <v>30000000</v>
      </c>
      <c r="R176" s="24">
        <v>72446855</v>
      </c>
      <c r="S176" s="24">
        <v>13000000</v>
      </c>
      <c r="T176" s="24">
        <v>44436002</v>
      </c>
      <c r="U176" s="24">
        <v>12962988</v>
      </c>
      <c r="V176" s="24">
        <v>9230150</v>
      </c>
      <c r="W176" s="24">
        <v>51430176</v>
      </c>
      <c r="X176" s="24">
        <v>10664195</v>
      </c>
      <c r="Y176" s="24">
        <v>6500000</v>
      </c>
      <c r="Z176" s="24">
        <v>22042000</v>
      </c>
      <c r="AA176" s="24">
        <v>24854000</v>
      </c>
      <c r="AB176" s="24">
        <v>61236849</v>
      </c>
      <c r="AC176" s="24">
        <v>247951555</v>
      </c>
      <c r="AD176" s="24">
        <v>5294151</v>
      </c>
      <c r="AE176" s="24">
        <v>5000000</v>
      </c>
      <c r="AF176" s="24">
        <v>2685000</v>
      </c>
      <c r="AG176" s="24">
        <v>2047293</v>
      </c>
      <c r="AH176" s="24">
        <v>7832794</v>
      </c>
      <c r="AI176" s="24">
        <v>21993690</v>
      </c>
      <c r="AJ176" s="24">
        <v>18330000</v>
      </c>
      <c r="AK176" s="24">
        <v>81558000</v>
      </c>
      <c r="AL176" s="24">
        <v>32565000</v>
      </c>
      <c r="AM176" s="24">
        <v>12000000</v>
      </c>
      <c r="AN176" s="24">
        <v>13733731</v>
      </c>
      <c r="AO176" s="24">
        <v>4000000</v>
      </c>
      <c r="AP176" s="24">
        <v>4715160</v>
      </c>
      <c r="AQ176" s="24">
        <v>16520000</v>
      </c>
      <c r="AR176" s="24">
        <v>24607000</v>
      </c>
      <c r="AS176" s="24">
        <v>1750000</v>
      </c>
      <c r="AT176" s="24">
        <v>205014200</v>
      </c>
      <c r="AU176" s="24">
        <v>2825050</v>
      </c>
      <c r="AV176" s="24">
        <v>28484350</v>
      </c>
      <c r="AW176" s="24">
        <v>5613000</v>
      </c>
      <c r="AX176" s="24">
        <v>2585000</v>
      </c>
      <c r="AY176" s="24">
        <v>52920151</v>
      </c>
      <c r="AZ176" s="24">
        <v>19000000</v>
      </c>
      <c r="BA176" s="24">
        <v>71081518</v>
      </c>
      <c r="BB176" s="24">
        <v>14472000</v>
      </c>
      <c r="BC176" s="24">
        <v>12113138</v>
      </c>
      <c r="BD176" s="24">
        <v>60580552</v>
      </c>
      <c r="BE176" s="24">
        <v>6332000</v>
      </c>
      <c r="BF176" s="24">
        <v>3038134</v>
      </c>
      <c r="BG176" s="24">
        <v>42000000</v>
      </c>
      <c r="BH176" s="24">
        <v>18000000</v>
      </c>
      <c r="BI176" s="24">
        <v>36965196</v>
      </c>
      <c r="BJ176" s="24">
        <v>30299692</v>
      </c>
    </row>
    <row r="177" spans="1:62" ht="12.75" hidden="1">
      <c r="A177" s="47" t="s">
        <v>282</v>
      </c>
      <c r="B177" s="24">
        <v>3830530774</v>
      </c>
      <c r="C177" s="24">
        <v>3868625</v>
      </c>
      <c r="D177" s="24">
        <v>18725000</v>
      </c>
      <c r="E177" s="24">
        <v>2250000</v>
      </c>
      <c r="F177" s="24">
        <v>1584498</v>
      </c>
      <c r="G177" s="24">
        <v>1258000</v>
      </c>
      <c r="H177" s="24">
        <v>37966919</v>
      </c>
      <c r="I177" s="24">
        <v>22337123</v>
      </c>
      <c r="J177" s="24">
        <v>46417500</v>
      </c>
      <c r="K177" s="24">
        <v>10249430</v>
      </c>
      <c r="L177" s="24">
        <v>6659000</v>
      </c>
      <c r="M177" s="24">
        <v>950000</v>
      </c>
      <c r="N177" s="24">
        <v>18555560</v>
      </c>
      <c r="O177" s="24">
        <v>0</v>
      </c>
      <c r="P177" s="24">
        <v>7489200</v>
      </c>
      <c r="Q177" s="24">
        <v>90204038</v>
      </c>
      <c r="R177" s="24">
        <v>3000000</v>
      </c>
      <c r="S177" s="24">
        <v>8246152</v>
      </c>
      <c r="T177" s="24">
        <v>10886112</v>
      </c>
      <c r="U177" s="24">
        <v>3151322</v>
      </c>
      <c r="V177" s="24">
        <v>4300000</v>
      </c>
      <c r="W177" s="24">
        <v>42260555</v>
      </c>
      <c r="X177" s="24">
        <v>15640159</v>
      </c>
      <c r="Y177" s="24">
        <v>7584801</v>
      </c>
      <c r="Z177" s="24">
        <v>13450000</v>
      </c>
      <c r="AA177" s="24">
        <v>16616000</v>
      </c>
      <c r="AB177" s="24">
        <v>66695669</v>
      </c>
      <c r="AC177" s="24">
        <v>190653000</v>
      </c>
      <c r="AD177" s="24">
        <v>1315792</v>
      </c>
      <c r="AE177" s="24">
        <v>0</v>
      </c>
      <c r="AF177" s="24">
        <v>12750000</v>
      </c>
      <c r="AG177" s="24">
        <v>3480000</v>
      </c>
      <c r="AH177" s="24">
        <v>16934682</v>
      </c>
      <c r="AI177" s="24">
        <v>57259000</v>
      </c>
      <c r="AJ177" s="24">
        <v>14785325</v>
      </c>
      <c r="AK177" s="24">
        <v>100190608</v>
      </c>
      <c r="AL177" s="24">
        <v>47383000</v>
      </c>
      <c r="AM177" s="24">
        <v>2539680</v>
      </c>
      <c r="AN177" s="24">
        <v>2542573</v>
      </c>
      <c r="AO177" s="24">
        <v>18263000</v>
      </c>
      <c r="AP177" s="24">
        <v>1559068</v>
      </c>
      <c r="AQ177" s="24">
        <v>13903539</v>
      </c>
      <c r="AR177" s="24">
        <v>18309000</v>
      </c>
      <c r="AS177" s="24">
        <v>3800000</v>
      </c>
      <c r="AT177" s="24">
        <v>204839600</v>
      </c>
      <c r="AU177" s="24">
        <v>18038000</v>
      </c>
      <c r="AV177" s="24">
        <v>26958470</v>
      </c>
      <c r="AW177" s="24">
        <v>2905000</v>
      </c>
      <c r="AX177" s="24">
        <v>7504400</v>
      </c>
      <c r="AY177" s="24">
        <v>109793489</v>
      </c>
      <c r="AZ177" s="24">
        <v>15345400</v>
      </c>
      <c r="BA177" s="24">
        <v>31117530</v>
      </c>
      <c r="BB177" s="24">
        <v>13696139</v>
      </c>
      <c r="BC177" s="24">
        <v>9502000</v>
      </c>
      <c r="BD177" s="24">
        <v>53152559</v>
      </c>
      <c r="BE177" s="24">
        <v>3667922</v>
      </c>
      <c r="BF177" s="24">
        <v>4031000</v>
      </c>
      <c r="BG177" s="24">
        <v>24599350</v>
      </c>
      <c r="BH177" s="24">
        <v>6072600</v>
      </c>
      <c r="BI177" s="24">
        <v>6852215</v>
      </c>
      <c r="BJ177" s="24">
        <v>32015000</v>
      </c>
    </row>
    <row r="178" spans="1:62" ht="12.75" hidden="1">
      <c r="A178" s="47" t="s">
        <v>283</v>
      </c>
      <c r="B178" s="21">
        <v>518649000</v>
      </c>
      <c r="C178" s="21">
        <v>0</v>
      </c>
      <c r="D178" s="21">
        <v>0</v>
      </c>
      <c r="E178" s="21">
        <v>0</v>
      </c>
      <c r="F178" s="21">
        <v>0</v>
      </c>
      <c r="G178" s="21">
        <v>0</v>
      </c>
      <c r="H178" s="21">
        <v>1000000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89781750</v>
      </c>
      <c r="O178" s="21">
        <v>0</v>
      </c>
      <c r="P178" s="21">
        <v>0</v>
      </c>
      <c r="Q178" s="21">
        <v>0</v>
      </c>
      <c r="R178" s="21">
        <v>0</v>
      </c>
      <c r="S178" s="21">
        <v>0</v>
      </c>
      <c r="T178" s="21">
        <v>0</v>
      </c>
      <c r="U178" s="21">
        <v>0</v>
      </c>
      <c r="V178" s="21">
        <v>0</v>
      </c>
      <c r="W178" s="21">
        <v>0</v>
      </c>
      <c r="X178" s="21">
        <v>0</v>
      </c>
      <c r="Y178" s="21">
        <v>0</v>
      </c>
      <c r="Z178" s="21">
        <v>0</v>
      </c>
      <c r="AA178" s="21">
        <v>0</v>
      </c>
      <c r="AB178" s="21">
        <v>0</v>
      </c>
      <c r="AC178" s="21">
        <v>0</v>
      </c>
      <c r="AD178" s="21">
        <v>1875000</v>
      </c>
      <c r="AE178" s="21">
        <v>0</v>
      </c>
      <c r="AF178" s="21">
        <v>0</v>
      </c>
      <c r="AG178" s="21">
        <v>0</v>
      </c>
      <c r="AH178" s="21">
        <v>2149025</v>
      </c>
      <c r="AI178" s="21">
        <v>0</v>
      </c>
      <c r="AJ178" s="21">
        <v>0</v>
      </c>
      <c r="AK178" s="21">
        <v>0</v>
      </c>
      <c r="AL178" s="21">
        <v>0</v>
      </c>
      <c r="AM178" s="21">
        <v>0</v>
      </c>
      <c r="AN178" s="21">
        <v>0</v>
      </c>
      <c r="AO178" s="21">
        <v>0</v>
      </c>
      <c r="AP178" s="21">
        <v>0</v>
      </c>
      <c r="AQ178" s="21">
        <v>0</v>
      </c>
      <c r="AR178" s="21">
        <v>0</v>
      </c>
      <c r="AS178" s="21">
        <v>0</v>
      </c>
      <c r="AT178" s="21">
        <v>38022000</v>
      </c>
      <c r="AU178" s="21">
        <v>0</v>
      </c>
      <c r="AV178" s="21">
        <v>5258222</v>
      </c>
      <c r="AW178" s="21">
        <v>0</v>
      </c>
      <c r="AX178" s="21">
        <v>0</v>
      </c>
      <c r="AY178" s="21">
        <v>0</v>
      </c>
      <c r="AZ178" s="21">
        <v>0</v>
      </c>
      <c r="BA178" s="21">
        <v>0</v>
      </c>
      <c r="BB178" s="21">
        <v>0</v>
      </c>
      <c r="BC178" s="21">
        <v>0</v>
      </c>
      <c r="BD178" s="21">
        <v>0</v>
      </c>
      <c r="BE178" s="21">
        <v>0</v>
      </c>
      <c r="BF178" s="21">
        <v>0</v>
      </c>
      <c r="BG178" s="21">
        <v>0</v>
      </c>
      <c r="BH178" s="21">
        <v>0</v>
      </c>
      <c r="BI178" s="21">
        <v>0</v>
      </c>
      <c r="BJ178" s="21">
        <v>0</v>
      </c>
    </row>
    <row r="179" spans="1:62" ht="12.75" hidden="1">
      <c r="A179" s="47" t="s">
        <v>284</v>
      </c>
      <c r="B179" s="21">
        <v>644836502</v>
      </c>
      <c r="C179" s="21">
        <v>0</v>
      </c>
      <c r="D179" s="21">
        <v>0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83664080</v>
      </c>
      <c r="O179" s="21">
        <v>0</v>
      </c>
      <c r="P179" s="21">
        <v>0</v>
      </c>
      <c r="Q179" s="21">
        <v>0</v>
      </c>
      <c r="R179" s="21">
        <v>0</v>
      </c>
      <c r="S179" s="21">
        <v>0</v>
      </c>
      <c r="T179" s="21">
        <v>0</v>
      </c>
      <c r="U179" s="21">
        <v>0</v>
      </c>
      <c r="V179" s="21">
        <v>0</v>
      </c>
      <c r="W179" s="21">
        <v>0</v>
      </c>
      <c r="X179" s="21">
        <v>0</v>
      </c>
      <c r="Y179" s="21">
        <v>0</v>
      </c>
      <c r="Z179" s="21">
        <v>0</v>
      </c>
      <c r="AA179" s="21">
        <v>0</v>
      </c>
      <c r="AB179" s="21">
        <v>0</v>
      </c>
      <c r="AC179" s="21">
        <v>0</v>
      </c>
      <c r="AD179" s="21">
        <v>0</v>
      </c>
      <c r="AE179" s="21">
        <v>0</v>
      </c>
      <c r="AF179" s="21">
        <v>0</v>
      </c>
      <c r="AG179" s="21">
        <v>0</v>
      </c>
      <c r="AH179" s="21">
        <v>0</v>
      </c>
      <c r="AI179" s="21">
        <v>0</v>
      </c>
      <c r="AJ179" s="21">
        <v>0</v>
      </c>
      <c r="AK179" s="21">
        <v>0</v>
      </c>
      <c r="AL179" s="21">
        <v>3274517</v>
      </c>
      <c r="AM179" s="21">
        <v>0</v>
      </c>
      <c r="AN179" s="21">
        <v>0</v>
      </c>
      <c r="AO179" s="21">
        <v>0</v>
      </c>
      <c r="AP179" s="21">
        <v>0</v>
      </c>
      <c r="AQ179" s="21">
        <v>0</v>
      </c>
      <c r="AR179" s="21">
        <v>0</v>
      </c>
      <c r="AS179" s="21">
        <v>0</v>
      </c>
      <c r="AT179" s="21">
        <v>24505864</v>
      </c>
      <c r="AU179" s="21">
        <v>0</v>
      </c>
      <c r="AV179" s="21">
        <v>0</v>
      </c>
      <c r="AW179" s="21">
        <v>0</v>
      </c>
      <c r="AX179" s="21">
        <v>0</v>
      </c>
      <c r="AY179" s="21">
        <v>0</v>
      </c>
      <c r="AZ179" s="21">
        <v>0</v>
      </c>
      <c r="BA179" s="21">
        <v>0</v>
      </c>
      <c r="BB179" s="21">
        <v>0</v>
      </c>
      <c r="BC179" s="21">
        <v>0</v>
      </c>
      <c r="BD179" s="21">
        <v>32789939</v>
      </c>
      <c r="BE179" s="21">
        <v>0</v>
      </c>
      <c r="BF179" s="21">
        <v>0</v>
      </c>
      <c r="BG179" s="21">
        <v>0</v>
      </c>
      <c r="BH179" s="21">
        <v>0</v>
      </c>
      <c r="BI179" s="21">
        <v>0</v>
      </c>
      <c r="BJ179" s="21">
        <v>1334460</v>
      </c>
    </row>
    <row r="180" spans="1:62" ht="12.75" hidden="1">
      <c r="A180" s="47" t="s">
        <v>285</v>
      </c>
      <c r="B180" s="21">
        <v>1190563000</v>
      </c>
      <c r="C180" s="21">
        <v>500000</v>
      </c>
      <c r="D180" s="21">
        <v>1157724</v>
      </c>
      <c r="E180" s="21">
        <v>0</v>
      </c>
      <c r="F180" s="21">
        <v>239016</v>
      </c>
      <c r="G180" s="21">
        <v>0</v>
      </c>
      <c r="H180" s="21">
        <v>0</v>
      </c>
      <c r="I180" s="21">
        <v>18753676</v>
      </c>
      <c r="J180" s="21">
        <v>3000000</v>
      </c>
      <c r="K180" s="21">
        <v>2650000</v>
      </c>
      <c r="L180" s="21">
        <v>70000</v>
      </c>
      <c r="M180" s="21">
        <v>744000</v>
      </c>
      <c r="N180" s="21">
        <v>49849760</v>
      </c>
      <c r="O180" s="21">
        <v>0</v>
      </c>
      <c r="P180" s="21">
        <v>0</v>
      </c>
      <c r="Q180" s="21">
        <v>20565996</v>
      </c>
      <c r="R180" s="21">
        <v>273316</v>
      </c>
      <c r="S180" s="21">
        <v>190000</v>
      </c>
      <c r="T180" s="21">
        <v>6071662</v>
      </c>
      <c r="U180" s="21">
        <v>2567682</v>
      </c>
      <c r="V180" s="21">
        <v>0</v>
      </c>
      <c r="W180" s="21">
        <v>0</v>
      </c>
      <c r="X180" s="21">
        <v>954020</v>
      </c>
      <c r="Y180" s="21">
        <v>521000</v>
      </c>
      <c r="Z180" s="21">
        <v>0</v>
      </c>
      <c r="AA180" s="21">
        <v>3000000</v>
      </c>
      <c r="AB180" s="21">
        <v>35990694</v>
      </c>
      <c r="AC180" s="21">
        <v>27104604</v>
      </c>
      <c r="AD180" s="21">
        <v>52400</v>
      </c>
      <c r="AE180" s="21">
        <v>0</v>
      </c>
      <c r="AF180" s="21">
        <v>1079520</v>
      </c>
      <c r="AG180" s="21">
        <v>1418964</v>
      </c>
      <c r="AH180" s="21">
        <v>6939705</v>
      </c>
      <c r="AI180" s="21">
        <v>0</v>
      </c>
      <c r="AJ180" s="21">
        <v>325837</v>
      </c>
      <c r="AK180" s="21">
        <v>0</v>
      </c>
      <c r="AL180" s="21">
        <v>0</v>
      </c>
      <c r="AM180" s="21">
        <v>0</v>
      </c>
      <c r="AN180" s="21">
        <v>0</v>
      </c>
      <c r="AO180" s="21">
        <v>360000</v>
      </c>
      <c r="AP180" s="21">
        <v>1125159</v>
      </c>
      <c r="AQ180" s="21">
        <v>1250004</v>
      </c>
      <c r="AR180" s="21">
        <v>1300000</v>
      </c>
      <c r="AS180" s="21">
        <v>0</v>
      </c>
      <c r="AT180" s="21">
        <v>140619462</v>
      </c>
      <c r="AU180" s="21">
        <v>0</v>
      </c>
      <c r="AV180" s="21">
        <v>343000</v>
      </c>
      <c r="AW180" s="21">
        <v>0</v>
      </c>
      <c r="AX180" s="21">
        <v>0</v>
      </c>
      <c r="AY180" s="21">
        <v>9528744</v>
      </c>
      <c r="AZ180" s="21">
        <v>0</v>
      </c>
      <c r="BA180" s="21">
        <v>13949064</v>
      </c>
      <c r="BB180" s="21">
        <v>800000</v>
      </c>
      <c r="BC180" s="21">
        <v>3761500</v>
      </c>
      <c r="BD180" s="21">
        <v>3389572</v>
      </c>
      <c r="BE180" s="21">
        <v>0</v>
      </c>
      <c r="BF180" s="21">
        <v>736000</v>
      </c>
      <c r="BG180" s="21">
        <v>897471</v>
      </c>
      <c r="BH180" s="21">
        <v>0</v>
      </c>
      <c r="BI180" s="21">
        <v>10000000</v>
      </c>
      <c r="BJ180" s="21">
        <v>3834521</v>
      </c>
    </row>
    <row r="181" spans="1:62" ht="12.75" hidden="1">
      <c r="A181" s="47" t="s">
        <v>286</v>
      </c>
      <c r="B181" s="21">
        <v>1427941027</v>
      </c>
      <c r="C181" s="21">
        <v>143539</v>
      </c>
      <c r="D181" s="21">
        <v>500320</v>
      </c>
      <c r="E181" s="21">
        <v>121000</v>
      </c>
      <c r="F181" s="21">
        <v>305455</v>
      </c>
      <c r="G181" s="21">
        <v>60060</v>
      </c>
      <c r="H181" s="21">
        <v>5398049</v>
      </c>
      <c r="I181" s="21">
        <v>18951934</v>
      </c>
      <c r="J181" s="21">
        <v>1750000</v>
      </c>
      <c r="K181" s="21">
        <v>4759799</v>
      </c>
      <c r="L181" s="21">
        <v>635126</v>
      </c>
      <c r="M181" s="21">
        <v>264000</v>
      </c>
      <c r="N181" s="21">
        <v>69489091</v>
      </c>
      <c r="O181" s="21">
        <v>140000</v>
      </c>
      <c r="P181" s="21">
        <v>175000</v>
      </c>
      <c r="Q181" s="21">
        <v>13284198</v>
      </c>
      <c r="R181" s="21">
        <v>418764</v>
      </c>
      <c r="S181" s="21">
        <v>180000</v>
      </c>
      <c r="T181" s="21">
        <v>6392484</v>
      </c>
      <c r="U181" s="21">
        <v>487152</v>
      </c>
      <c r="V181" s="21">
        <v>120000</v>
      </c>
      <c r="W181" s="21">
        <v>60000</v>
      </c>
      <c r="X181" s="21">
        <v>790394</v>
      </c>
      <c r="Y181" s="21">
        <v>4000</v>
      </c>
      <c r="Z181" s="21">
        <v>0</v>
      </c>
      <c r="AA181" s="21">
        <v>1364000</v>
      </c>
      <c r="AB181" s="21">
        <v>999650</v>
      </c>
      <c r="AC181" s="21">
        <v>27104605</v>
      </c>
      <c r="AD181" s="21">
        <v>101000</v>
      </c>
      <c r="AE181" s="21">
        <v>0</v>
      </c>
      <c r="AF181" s="21">
        <v>3685683</v>
      </c>
      <c r="AG181" s="21">
        <v>150000</v>
      </c>
      <c r="AH181" s="21">
        <v>1175216</v>
      </c>
      <c r="AI181" s="21">
        <v>650000</v>
      </c>
      <c r="AJ181" s="21">
        <v>19468</v>
      </c>
      <c r="AK181" s="21">
        <v>160000</v>
      </c>
      <c r="AL181" s="21">
        <v>0</v>
      </c>
      <c r="AM181" s="21">
        <v>106000</v>
      </c>
      <c r="AN181" s="21">
        <v>0</v>
      </c>
      <c r="AO181" s="21">
        <v>150000</v>
      </c>
      <c r="AP181" s="21">
        <v>250000</v>
      </c>
      <c r="AQ181" s="21">
        <v>441991</v>
      </c>
      <c r="AR181" s="21">
        <v>317000</v>
      </c>
      <c r="AS181" s="21">
        <v>0</v>
      </c>
      <c r="AT181" s="21">
        <v>79806300</v>
      </c>
      <c r="AU181" s="21">
        <v>35595</v>
      </c>
      <c r="AV181" s="21">
        <v>755640</v>
      </c>
      <c r="AW181" s="21">
        <v>0</v>
      </c>
      <c r="AX181" s="21">
        <v>83000</v>
      </c>
      <c r="AY181" s="21">
        <v>16655926</v>
      </c>
      <c r="AZ181" s="21">
        <v>0</v>
      </c>
      <c r="BA181" s="21">
        <v>26032509</v>
      </c>
      <c r="BB181" s="21">
        <v>50000</v>
      </c>
      <c r="BC181" s="21">
        <v>3058000</v>
      </c>
      <c r="BD181" s="21">
        <v>10678680</v>
      </c>
      <c r="BE181" s="21">
        <v>377000</v>
      </c>
      <c r="BF181" s="21">
        <v>150539</v>
      </c>
      <c r="BG181" s="21">
        <v>1536385</v>
      </c>
      <c r="BH181" s="21">
        <v>0</v>
      </c>
      <c r="BI181" s="21">
        <v>900000</v>
      </c>
      <c r="BJ181" s="21">
        <v>2278389</v>
      </c>
    </row>
    <row r="182" spans="1:62" ht="12.75" hidden="1">
      <c r="A182" s="47" t="s">
        <v>287</v>
      </c>
      <c r="B182" s="21">
        <v>6170329148</v>
      </c>
      <c r="C182" s="21">
        <v>1610000</v>
      </c>
      <c r="D182" s="21">
        <v>28000000</v>
      </c>
      <c r="E182" s="21">
        <v>3176419</v>
      </c>
      <c r="F182" s="21">
        <v>7671060</v>
      </c>
      <c r="G182" s="21">
        <v>2309250</v>
      </c>
      <c r="H182" s="21">
        <v>127842805</v>
      </c>
      <c r="I182" s="21">
        <v>81444406</v>
      </c>
      <c r="J182" s="21">
        <v>33000000</v>
      </c>
      <c r="K182" s="21">
        <v>78129034</v>
      </c>
      <c r="L182" s="21">
        <v>29997000</v>
      </c>
      <c r="M182" s="21">
        <v>3350000</v>
      </c>
      <c r="N182" s="21">
        <v>1269085132</v>
      </c>
      <c r="O182" s="21">
        <v>3500000</v>
      </c>
      <c r="P182" s="21">
        <v>3005720</v>
      </c>
      <c r="Q182" s="21">
        <v>442575000</v>
      </c>
      <c r="R182" s="21">
        <v>145102000</v>
      </c>
      <c r="S182" s="21">
        <v>2170998</v>
      </c>
      <c r="T182" s="21">
        <v>56275880</v>
      </c>
      <c r="U182" s="21">
        <v>31405624</v>
      </c>
      <c r="V182" s="21">
        <v>13350985</v>
      </c>
      <c r="W182" s="21">
        <v>332818000</v>
      </c>
      <c r="X182" s="21">
        <v>24178886</v>
      </c>
      <c r="Y182" s="21">
        <v>18593000</v>
      </c>
      <c r="Z182" s="21">
        <v>8392000</v>
      </c>
      <c r="AA182" s="21">
        <v>23916000</v>
      </c>
      <c r="AB182" s="21">
        <v>68841491</v>
      </c>
      <c r="AC182" s="21">
        <v>1169587387</v>
      </c>
      <c r="AD182" s="21">
        <v>21559589</v>
      </c>
      <c r="AE182" s="21">
        <v>18872000</v>
      </c>
      <c r="AF182" s="21">
        <v>30208776</v>
      </c>
      <c r="AG182" s="21">
        <v>33069977</v>
      </c>
      <c r="AH182" s="21">
        <v>60245893</v>
      </c>
      <c r="AI182" s="21">
        <v>63000000</v>
      </c>
      <c r="AJ182" s="21">
        <v>14255951</v>
      </c>
      <c r="AK182" s="21">
        <v>890297375</v>
      </c>
      <c r="AL182" s="21">
        <v>70307000</v>
      </c>
      <c r="AM182" s="21">
        <v>15482000</v>
      </c>
      <c r="AN182" s="21">
        <v>52111111</v>
      </c>
      <c r="AO182" s="21">
        <v>26190038</v>
      </c>
      <c r="AP182" s="21">
        <v>1736330</v>
      </c>
      <c r="AQ182" s="21">
        <v>45383151</v>
      </c>
      <c r="AR182" s="21">
        <v>82458000</v>
      </c>
      <c r="AS182" s="21">
        <v>4240000</v>
      </c>
      <c r="AT182" s="21">
        <v>304408666</v>
      </c>
      <c r="AU182" s="21">
        <v>0</v>
      </c>
      <c r="AV182" s="21">
        <v>31618000</v>
      </c>
      <c r="AW182" s="21">
        <v>59534000</v>
      </c>
      <c r="AX182" s="21">
        <v>13530136</v>
      </c>
      <c r="AY182" s="21">
        <v>22490000</v>
      </c>
      <c r="AZ182" s="21">
        <v>49000000</v>
      </c>
      <c r="BA182" s="21">
        <v>144433027</v>
      </c>
      <c r="BB182" s="21">
        <v>8857000</v>
      </c>
      <c r="BC182" s="21">
        <v>12402431</v>
      </c>
      <c r="BD182" s="21">
        <v>78321085</v>
      </c>
      <c r="BE182" s="21">
        <v>1097000</v>
      </c>
      <c r="BF182" s="21">
        <v>6210972</v>
      </c>
      <c r="BG182" s="21">
        <v>16277974</v>
      </c>
      <c r="BH182" s="21">
        <v>10071820</v>
      </c>
      <c r="BI182" s="21">
        <v>13884015</v>
      </c>
      <c r="BJ182" s="21">
        <v>32440623</v>
      </c>
    </row>
    <row r="183" spans="1:62" ht="12.75" hidden="1">
      <c r="A183" s="47" t="s">
        <v>288</v>
      </c>
      <c r="B183" s="21">
        <v>23953503370</v>
      </c>
      <c r="C183" s="21">
        <v>3366048</v>
      </c>
      <c r="D183" s="21">
        <v>87438958</v>
      </c>
      <c r="E183" s="21">
        <v>8657557</v>
      </c>
      <c r="F183" s="21">
        <v>48847570</v>
      </c>
      <c r="G183" s="21">
        <v>4762513</v>
      </c>
      <c r="H183" s="21">
        <v>520918987</v>
      </c>
      <c r="I183" s="21">
        <v>418447855</v>
      </c>
      <c r="J183" s="21">
        <v>35420000</v>
      </c>
      <c r="K183" s="21">
        <v>224815026</v>
      </c>
      <c r="L183" s="21">
        <v>78159000</v>
      </c>
      <c r="M183" s="21">
        <v>2027000</v>
      </c>
      <c r="N183" s="21">
        <v>3488731916</v>
      </c>
      <c r="O183" s="21">
        <v>13526188</v>
      </c>
      <c r="P183" s="21">
        <v>16226500</v>
      </c>
      <c r="Q183" s="21">
        <v>165263580</v>
      </c>
      <c r="R183" s="21">
        <v>458777849</v>
      </c>
      <c r="S183" s="21">
        <v>8527236</v>
      </c>
      <c r="T183" s="21">
        <v>276681877</v>
      </c>
      <c r="U183" s="21">
        <v>33344476</v>
      </c>
      <c r="V183" s="21">
        <v>14436247</v>
      </c>
      <c r="W183" s="21">
        <v>199685350</v>
      </c>
      <c r="X183" s="21">
        <v>187296264</v>
      </c>
      <c r="Y183" s="21">
        <v>38730680</v>
      </c>
      <c r="Z183" s="21">
        <v>13895691</v>
      </c>
      <c r="AA183" s="21">
        <v>109199000</v>
      </c>
      <c r="AB183" s="21">
        <v>63875808</v>
      </c>
      <c r="AC183" s="21">
        <v>1255929501</v>
      </c>
      <c r="AD183" s="21">
        <v>35400743</v>
      </c>
      <c r="AE183" s="21">
        <v>12311458</v>
      </c>
      <c r="AF183" s="21">
        <v>21539683</v>
      </c>
      <c r="AG183" s="21">
        <v>39192916</v>
      </c>
      <c r="AH183" s="21">
        <v>75239769</v>
      </c>
      <c r="AI183" s="21">
        <v>317090396</v>
      </c>
      <c r="AJ183" s="21">
        <v>22391093</v>
      </c>
      <c r="AK183" s="21">
        <v>179016218</v>
      </c>
      <c r="AL183" s="21">
        <v>32826406</v>
      </c>
      <c r="AM183" s="21">
        <v>26008395</v>
      </c>
      <c r="AN183" s="21">
        <v>38021215</v>
      </c>
      <c r="AO183" s="21">
        <v>13057000</v>
      </c>
      <c r="AP183" s="21">
        <v>1474500</v>
      </c>
      <c r="AQ183" s="21">
        <v>38606713</v>
      </c>
      <c r="AR183" s="21">
        <v>54058000</v>
      </c>
      <c r="AS183" s="21">
        <v>6395000</v>
      </c>
      <c r="AT183" s="21">
        <v>2214382000</v>
      </c>
      <c r="AU183" s="21">
        <v>2513601</v>
      </c>
      <c r="AV183" s="21">
        <v>117825590</v>
      </c>
      <c r="AW183" s="21">
        <v>42603000</v>
      </c>
      <c r="AX183" s="21">
        <v>24389385</v>
      </c>
      <c r="AY183" s="21">
        <v>96397910</v>
      </c>
      <c r="AZ183" s="21">
        <v>57626663</v>
      </c>
      <c r="BA183" s="21">
        <v>1056697407</v>
      </c>
      <c r="BB183" s="21">
        <v>10289373</v>
      </c>
      <c r="BC183" s="21">
        <v>14607812</v>
      </c>
      <c r="BD183" s="21">
        <v>206395567</v>
      </c>
      <c r="BE183" s="21">
        <v>10158000</v>
      </c>
      <c r="BF183" s="21">
        <v>19443518</v>
      </c>
      <c r="BG183" s="21">
        <v>221892373</v>
      </c>
      <c r="BH183" s="21">
        <v>18332211</v>
      </c>
      <c r="BI183" s="21">
        <v>13992654</v>
      </c>
      <c r="BJ183" s="21">
        <v>66697000</v>
      </c>
    </row>
    <row r="184" spans="1:62" ht="12.75" hidden="1">
      <c r="A184" s="47" t="s">
        <v>289</v>
      </c>
      <c r="B184" s="21">
        <v>-897557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21">
        <v>2000</v>
      </c>
      <c r="S184" s="21">
        <v>0</v>
      </c>
      <c r="T184" s="21">
        <v>584425</v>
      </c>
      <c r="U184" s="21">
        <v>0</v>
      </c>
      <c r="V184" s="21">
        <v>0</v>
      </c>
      <c r="W184" s="21">
        <v>0</v>
      </c>
      <c r="X184" s="21">
        <v>0</v>
      </c>
      <c r="Y184" s="21">
        <v>0</v>
      </c>
      <c r="Z184" s="21">
        <v>0</v>
      </c>
      <c r="AA184" s="21">
        <v>0</v>
      </c>
      <c r="AB184" s="21">
        <v>0</v>
      </c>
      <c r="AC184" s="21">
        <v>225000000</v>
      </c>
      <c r="AD184" s="21">
        <v>0</v>
      </c>
      <c r="AE184" s="21">
        <v>0</v>
      </c>
      <c r="AF184" s="21">
        <v>0</v>
      </c>
      <c r="AG184" s="21">
        <v>0</v>
      </c>
      <c r="AH184" s="21">
        <v>0</v>
      </c>
      <c r="AI184" s="21">
        <v>0</v>
      </c>
      <c r="AJ184" s="21">
        <v>0</v>
      </c>
      <c r="AK184" s="21">
        <v>0</v>
      </c>
      <c r="AL184" s="21">
        <v>0</v>
      </c>
      <c r="AM184" s="21">
        <v>0</v>
      </c>
      <c r="AN184" s="21">
        <v>0</v>
      </c>
      <c r="AO184" s="21">
        <v>0</v>
      </c>
      <c r="AP184" s="21">
        <v>0</v>
      </c>
      <c r="AQ184" s="21">
        <v>0</v>
      </c>
      <c r="AR184" s="21">
        <v>0</v>
      </c>
      <c r="AS184" s="21">
        <v>0</v>
      </c>
      <c r="AT184" s="21">
        <v>230000</v>
      </c>
      <c r="AU184" s="21">
        <v>0</v>
      </c>
      <c r="AV184" s="21">
        <v>-3000</v>
      </c>
      <c r="AW184" s="21">
        <v>0</v>
      </c>
      <c r="AX184" s="21">
        <v>0</v>
      </c>
      <c r="AY184" s="21">
        <v>41250</v>
      </c>
      <c r="AZ184" s="21">
        <v>0</v>
      </c>
      <c r="BA184" s="21">
        <v>0</v>
      </c>
      <c r="BB184" s="21">
        <v>0</v>
      </c>
      <c r="BC184" s="21">
        <v>0</v>
      </c>
      <c r="BD184" s="21">
        <v>0</v>
      </c>
      <c r="BE184" s="21">
        <v>0</v>
      </c>
      <c r="BF184" s="21">
        <v>0</v>
      </c>
      <c r="BG184" s="21">
        <v>0</v>
      </c>
      <c r="BH184" s="21">
        <v>0</v>
      </c>
      <c r="BI184" s="21">
        <v>0</v>
      </c>
      <c r="BJ184" s="21">
        <v>0</v>
      </c>
    </row>
    <row r="185" spans="1:62" ht="12.75" hidden="1">
      <c r="A185" s="47" t="s">
        <v>290</v>
      </c>
      <c r="B185" s="21">
        <v>0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21">
        <v>0</v>
      </c>
      <c r="Y185" s="21">
        <v>0</v>
      </c>
      <c r="Z185" s="21">
        <v>0</v>
      </c>
      <c r="AA185" s="21">
        <v>0</v>
      </c>
      <c r="AB185" s="21">
        <v>0</v>
      </c>
      <c r="AC185" s="21">
        <v>0</v>
      </c>
      <c r="AD185" s="21">
        <v>0</v>
      </c>
      <c r="AE185" s="21">
        <v>0</v>
      </c>
      <c r="AF185" s="21">
        <v>0</v>
      </c>
      <c r="AG185" s="21">
        <v>0</v>
      </c>
      <c r="AH185" s="21">
        <v>0</v>
      </c>
      <c r="AI185" s="21">
        <v>0</v>
      </c>
      <c r="AJ185" s="21">
        <v>0</v>
      </c>
      <c r="AK185" s="21">
        <v>0</v>
      </c>
      <c r="AL185" s="21">
        <v>0</v>
      </c>
      <c r="AM185" s="21">
        <v>0</v>
      </c>
      <c r="AN185" s="21">
        <v>0</v>
      </c>
      <c r="AO185" s="21">
        <v>0</v>
      </c>
      <c r="AP185" s="21">
        <v>0</v>
      </c>
      <c r="AQ185" s="21">
        <v>0</v>
      </c>
      <c r="AR185" s="21">
        <v>0</v>
      </c>
      <c r="AS185" s="21">
        <v>0</v>
      </c>
      <c r="AT185" s="21">
        <v>1115000</v>
      </c>
      <c r="AU185" s="21">
        <v>0</v>
      </c>
      <c r="AV185" s="21">
        <v>0</v>
      </c>
      <c r="AW185" s="21">
        <v>0</v>
      </c>
      <c r="AX185" s="21">
        <v>0</v>
      </c>
      <c r="AY185" s="21">
        <v>0</v>
      </c>
      <c r="AZ185" s="21">
        <v>0</v>
      </c>
      <c r="BA185" s="21">
        <v>14500000</v>
      </c>
      <c r="BB185" s="21">
        <v>0</v>
      </c>
      <c r="BC185" s="21">
        <v>0</v>
      </c>
      <c r="BD185" s="21">
        <v>110671930</v>
      </c>
      <c r="BE185" s="21">
        <v>0</v>
      </c>
      <c r="BF185" s="21">
        <v>0</v>
      </c>
      <c r="BG185" s="21">
        <v>0</v>
      </c>
      <c r="BH185" s="21">
        <v>0</v>
      </c>
      <c r="BI185" s="21">
        <v>0</v>
      </c>
      <c r="BJ185" s="21">
        <v>0</v>
      </c>
    </row>
    <row r="186" spans="1:62" ht="12.75" hidden="1">
      <c r="A186" s="47" t="s">
        <v>291</v>
      </c>
      <c r="B186" s="21">
        <v>36251464944</v>
      </c>
      <c r="C186" s="21">
        <v>164237467</v>
      </c>
      <c r="D186" s="21">
        <v>832658540</v>
      </c>
      <c r="E186" s="21">
        <v>365495000</v>
      </c>
      <c r="F186" s="21">
        <v>269305777</v>
      </c>
      <c r="G186" s="21">
        <v>165903555</v>
      </c>
      <c r="H186" s="21">
        <v>931489000</v>
      </c>
      <c r="I186" s="21">
        <v>2648760069</v>
      </c>
      <c r="J186" s="21">
        <v>225350000</v>
      </c>
      <c r="K186" s="21">
        <v>866496766</v>
      </c>
      <c r="L186" s="21">
        <v>54879000</v>
      </c>
      <c r="M186" s="21">
        <v>109720000</v>
      </c>
      <c r="N186" s="21">
        <v>8061779420</v>
      </c>
      <c r="O186" s="21">
        <v>124815000</v>
      </c>
      <c r="P186" s="21">
        <v>160074720</v>
      </c>
      <c r="Q186" s="21">
        <v>1531475212</v>
      </c>
      <c r="R186" s="21">
        <v>1162678338</v>
      </c>
      <c r="S186" s="21">
        <v>311285918</v>
      </c>
      <c r="T186" s="21">
        <v>661100796</v>
      </c>
      <c r="U186" s="21">
        <v>322165779</v>
      </c>
      <c r="V186" s="21">
        <v>174913020</v>
      </c>
      <c r="W186" s="21">
        <v>2335774000</v>
      </c>
      <c r="X186" s="21">
        <v>180151097</v>
      </c>
      <c r="Y186" s="21">
        <v>472068000</v>
      </c>
      <c r="Z186" s="21">
        <v>212079000</v>
      </c>
      <c r="AA186" s="21">
        <v>501297000</v>
      </c>
      <c r="AB186" s="21">
        <v>1965879622</v>
      </c>
      <c r="AC186" s="21">
        <v>5536628751</v>
      </c>
      <c r="AD186" s="21">
        <v>148741100</v>
      </c>
      <c r="AE186" s="21">
        <v>290450000</v>
      </c>
      <c r="AF186" s="21">
        <v>382659432</v>
      </c>
      <c r="AG186" s="21">
        <v>196395200</v>
      </c>
      <c r="AH186" s="21">
        <v>388008264</v>
      </c>
      <c r="AI186" s="21">
        <v>2072427000</v>
      </c>
      <c r="AJ186" s="21">
        <v>312201409</v>
      </c>
      <c r="AK186" s="21">
        <v>1382216000</v>
      </c>
      <c r="AL186" s="21">
        <v>3184829400</v>
      </c>
      <c r="AM186" s="21">
        <v>475300000</v>
      </c>
      <c r="AN186" s="21">
        <v>248724000</v>
      </c>
      <c r="AO186" s="21">
        <v>138328038</v>
      </c>
      <c r="AP186" s="21">
        <v>123246933</v>
      </c>
      <c r="AQ186" s="21">
        <v>396578546</v>
      </c>
      <c r="AR186" s="21">
        <v>1431634000</v>
      </c>
      <c r="AS186" s="21">
        <v>71786000</v>
      </c>
      <c r="AT186" s="21">
        <v>4034243417</v>
      </c>
      <c r="AU186" s="21">
        <v>92187000</v>
      </c>
      <c r="AV186" s="21">
        <v>609132000</v>
      </c>
      <c r="AW186" s="21">
        <v>289210000</v>
      </c>
      <c r="AX186" s="21">
        <v>317925510</v>
      </c>
      <c r="AY186" s="21">
        <v>2559706000</v>
      </c>
      <c r="AZ186" s="21">
        <v>415459000</v>
      </c>
      <c r="BA186" s="21">
        <v>1469526422</v>
      </c>
      <c r="BB186" s="21">
        <v>344950000</v>
      </c>
      <c r="BC186" s="21">
        <v>205073198</v>
      </c>
      <c r="BD186" s="21">
        <v>1575254010</v>
      </c>
      <c r="BE186" s="21">
        <v>209872000</v>
      </c>
      <c r="BF186" s="21">
        <v>117726702</v>
      </c>
      <c r="BG186" s="21">
        <v>600433601</v>
      </c>
      <c r="BH186" s="21">
        <v>281807667</v>
      </c>
      <c r="BI186" s="21">
        <v>643780624</v>
      </c>
      <c r="BJ186" s="21">
        <v>1630578292</v>
      </c>
    </row>
    <row r="187" spans="1:62" ht="12.75" hidden="1">
      <c r="A187" s="47" t="s">
        <v>292</v>
      </c>
      <c r="B187" s="21">
        <v>12756504147</v>
      </c>
      <c r="C187" s="21">
        <v>8369000</v>
      </c>
      <c r="D187" s="21">
        <v>163700928</v>
      </c>
      <c r="E187" s="21">
        <v>102490832</v>
      </c>
      <c r="F187" s="21">
        <v>66841800</v>
      </c>
      <c r="G187" s="21">
        <v>43563250</v>
      </c>
      <c r="H187" s="21">
        <v>288301075</v>
      </c>
      <c r="I187" s="21">
        <v>324931483</v>
      </c>
      <c r="J187" s="21">
        <v>46841000</v>
      </c>
      <c r="K187" s="21">
        <v>134984891</v>
      </c>
      <c r="L187" s="21">
        <v>36180000</v>
      </c>
      <c r="M187" s="21">
        <v>7360000</v>
      </c>
      <c r="N187" s="21">
        <v>3133299026</v>
      </c>
      <c r="O187" s="21">
        <v>20500000</v>
      </c>
      <c r="P187" s="21">
        <v>45730720</v>
      </c>
      <c r="Q187" s="21">
        <v>594081000</v>
      </c>
      <c r="R187" s="21">
        <v>312569000</v>
      </c>
      <c r="S187" s="21">
        <v>146670998</v>
      </c>
      <c r="T187" s="21">
        <v>67086283</v>
      </c>
      <c r="U187" s="21">
        <v>93004559</v>
      </c>
      <c r="V187" s="21">
        <v>39138452</v>
      </c>
      <c r="W187" s="21">
        <v>388114000</v>
      </c>
      <c r="X187" s="21">
        <v>66091600</v>
      </c>
      <c r="Y187" s="21">
        <v>273904000</v>
      </c>
      <c r="Z187" s="21">
        <v>57755000</v>
      </c>
      <c r="AA187" s="21">
        <v>56619000</v>
      </c>
      <c r="AB187" s="21">
        <v>127332509</v>
      </c>
      <c r="AC187" s="21">
        <v>1598941651</v>
      </c>
      <c r="AD187" s="21">
        <v>38454202</v>
      </c>
      <c r="AE187" s="21">
        <v>62330000</v>
      </c>
      <c r="AF187" s="21">
        <v>43208776</v>
      </c>
      <c r="AG187" s="21">
        <v>33458687</v>
      </c>
      <c r="AH187" s="21">
        <v>93872513</v>
      </c>
      <c r="AI187" s="21">
        <v>131500000</v>
      </c>
      <c r="AJ187" s="21">
        <v>34655314</v>
      </c>
      <c r="AK187" s="21">
        <v>899676637</v>
      </c>
      <c r="AL187" s="21">
        <v>119459932</v>
      </c>
      <c r="AM187" s="21">
        <v>107840000</v>
      </c>
      <c r="AN187" s="21">
        <v>73293111</v>
      </c>
      <c r="AO187" s="21">
        <v>26273038</v>
      </c>
      <c r="AP187" s="21">
        <v>14482930</v>
      </c>
      <c r="AQ187" s="21">
        <v>74865674</v>
      </c>
      <c r="AR187" s="21">
        <v>107812000</v>
      </c>
      <c r="AS187" s="21">
        <v>12314000</v>
      </c>
      <c r="AT187" s="21">
        <v>817367878</v>
      </c>
      <c r="AU187" s="21">
        <v>672000</v>
      </c>
      <c r="AV187" s="21">
        <v>87239000</v>
      </c>
      <c r="AW187" s="21">
        <v>97360000</v>
      </c>
      <c r="AX187" s="21">
        <v>15128947</v>
      </c>
      <c r="AY187" s="21">
        <v>375945000</v>
      </c>
      <c r="AZ187" s="21">
        <v>122868000</v>
      </c>
      <c r="BA187" s="21">
        <v>425229220</v>
      </c>
      <c r="BB187" s="21">
        <v>88829000</v>
      </c>
      <c r="BC187" s="21">
        <v>84105519</v>
      </c>
      <c r="BD187" s="21">
        <v>118220626</v>
      </c>
      <c r="BE187" s="21">
        <v>35909000</v>
      </c>
      <c r="BF187" s="21">
        <v>30172126</v>
      </c>
      <c r="BG187" s="21">
        <v>73607253</v>
      </c>
      <c r="BH187" s="21">
        <v>54655327</v>
      </c>
      <c r="BI187" s="21">
        <v>73912895</v>
      </c>
      <c r="BJ187" s="21">
        <v>91002047</v>
      </c>
    </row>
    <row r="188" spans="1:62" ht="12.75" hidden="1">
      <c r="A188" s="47" t="s">
        <v>293</v>
      </c>
      <c r="B188" s="21">
        <v>8496490097</v>
      </c>
      <c r="C188" s="21">
        <v>8842279</v>
      </c>
      <c r="D188" s="21">
        <v>39657722</v>
      </c>
      <c r="E188" s="21">
        <v>4500000</v>
      </c>
      <c r="F188" s="21">
        <v>21669040</v>
      </c>
      <c r="G188" s="21">
        <v>2131500</v>
      </c>
      <c r="H188" s="21">
        <v>150931835</v>
      </c>
      <c r="I188" s="21">
        <v>127810214</v>
      </c>
      <c r="J188" s="21">
        <v>7000000</v>
      </c>
      <c r="K188" s="21">
        <v>32459455</v>
      </c>
      <c r="L188" s="21">
        <v>23236000</v>
      </c>
      <c r="M188" s="21">
        <v>1844000</v>
      </c>
      <c r="N188" s="21">
        <v>1378121655</v>
      </c>
      <c r="O188" s="21">
        <v>4791000</v>
      </c>
      <c r="P188" s="21">
        <v>1500000</v>
      </c>
      <c r="Q188" s="21">
        <v>119696788</v>
      </c>
      <c r="R188" s="21">
        <v>141973458</v>
      </c>
      <c r="S188" s="21">
        <v>8417097</v>
      </c>
      <c r="T188" s="21">
        <v>38899475</v>
      </c>
      <c r="U188" s="21">
        <v>29852167</v>
      </c>
      <c r="V188" s="21">
        <v>5351290</v>
      </c>
      <c r="W188" s="21">
        <v>134300000</v>
      </c>
      <c r="X188" s="21">
        <v>41329020</v>
      </c>
      <c r="Y188" s="21">
        <v>16547000</v>
      </c>
      <c r="Z188" s="21">
        <v>16900000</v>
      </c>
      <c r="AA188" s="21">
        <v>25150000</v>
      </c>
      <c r="AB188" s="21">
        <v>10302216</v>
      </c>
      <c r="AC188" s="21">
        <v>143539649</v>
      </c>
      <c r="AD188" s="21">
        <v>18811351</v>
      </c>
      <c r="AE188" s="21">
        <v>14022000</v>
      </c>
      <c r="AF188" s="21">
        <v>33925000</v>
      </c>
      <c r="AG188" s="21">
        <v>-4596244</v>
      </c>
      <c r="AH188" s="21">
        <v>51094103</v>
      </c>
      <c r="AI188" s="21">
        <v>77362000</v>
      </c>
      <c r="AJ188" s="21">
        <v>19257888</v>
      </c>
      <c r="AK188" s="21">
        <v>104525582</v>
      </c>
      <c r="AL188" s="21">
        <v>89000000</v>
      </c>
      <c r="AM188" s="21">
        <v>9658000</v>
      </c>
      <c r="AN188" s="21">
        <v>18045111</v>
      </c>
      <c r="AO188" s="21">
        <v>6500000</v>
      </c>
      <c r="AP188" s="21">
        <v>9968575</v>
      </c>
      <c r="AQ188" s="21">
        <v>19501535</v>
      </c>
      <c r="AR188" s="21">
        <v>102084000</v>
      </c>
      <c r="AS188" s="21">
        <v>9540000</v>
      </c>
      <c r="AT188" s="21">
        <v>595404965</v>
      </c>
      <c r="AU188" s="21">
        <v>0</v>
      </c>
      <c r="AV188" s="21">
        <v>44142000</v>
      </c>
      <c r="AW188" s="21">
        <v>28192000</v>
      </c>
      <c r="AX188" s="21">
        <v>19329772</v>
      </c>
      <c r="AY188" s="21">
        <v>147365000</v>
      </c>
      <c r="AZ188" s="21">
        <v>15045000</v>
      </c>
      <c r="BA188" s="21">
        <v>226833578</v>
      </c>
      <c r="BB188" s="21">
        <v>30893000</v>
      </c>
      <c r="BC188" s="21">
        <v>37221204</v>
      </c>
      <c r="BD188" s="21">
        <v>67004857</v>
      </c>
      <c r="BE188" s="21">
        <v>18495000</v>
      </c>
      <c r="BF188" s="21">
        <v>8591002</v>
      </c>
      <c r="BG188" s="21">
        <v>43218576</v>
      </c>
      <c r="BH188" s="21">
        <v>4861869</v>
      </c>
      <c r="BI188" s="21">
        <v>16968772</v>
      </c>
      <c r="BJ188" s="21">
        <v>58662287</v>
      </c>
    </row>
    <row r="189" spans="1:62" ht="12.75" hidden="1">
      <c r="A189" s="47" t="s">
        <v>294</v>
      </c>
      <c r="B189" s="21">
        <v>6392131041</v>
      </c>
      <c r="C189" s="21">
        <v>6759000</v>
      </c>
      <c r="D189" s="21">
        <v>135700928</v>
      </c>
      <c r="E189" s="21">
        <v>99314413</v>
      </c>
      <c r="F189" s="21">
        <v>59055200</v>
      </c>
      <c r="G189" s="21">
        <v>41254000</v>
      </c>
      <c r="H189" s="21">
        <v>171518860</v>
      </c>
      <c r="I189" s="21">
        <v>234570155</v>
      </c>
      <c r="J189" s="21">
        <v>13841000</v>
      </c>
      <c r="K189" s="21">
        <v>26925997</v>
      </c>
      <c r="L189" s="21">
        <v>6183000</v>
      </c>
      <c r="M189" s="21">
        <v>4010000</v>
      </c>
      <c r="N189" s="21">
        <v>1131776000</v>
      </c>
      <c r="O189" s="21">
        <v>17000000</v>
      </c>
      <c r="P189" s="21">
        <v>42600000</v>
      </c>
      <c r="Q189" s="21">
        <v>148467000</v>
      </c>
      <c r="R189" s="21">
        <v>128403000</v>
      </c>
      <c r="S189" s="21">
        <v>144372000</v>
      </c>
      <c r="T189" s="21">
        <v>9487033</v>
      </c>
      <c r="U189" s="21">
        <v>61598935</v>
      </c>
      <c r="V189" s="21">
        <v>25787467</v>
      </c>
      <c r="W189" s="21">
        <v>47030000</v>
      </c>
      <c r="X189" s="21">
        <v>38534714</v>
      </c>
      <c r="Y189" s="21">
        <v>252660000</v>
      </c>
      <c r="Z189" s="21">
        <v>49363000</v>
      </c>
      <c r="AA189" s="21">
        <v>30903000</v>
      </c>
      <c r="AB189" s="21">
        <v>58491018</v>
      </c>
      <c r="AC189" s="21">
        <v>429354264</v>
      </c>
      <c r="AD189" s="21">
        <v>16894613</v>
      </c>
      <c r="AE189" s="21">
        <v>43458000</v>
      </c>
      <c r="AF189" s="21">
        <v>13000000</v>
      </c>
      <c r="AG189" s="21">
        <v>0</v>
      </c>
      <c r="AH189" s="21">
        <v>33626620</v>
      </c>
      <c r="AI189" s="21">
        <v>60000000</v>
      </c>
      <c r="AJ189" s="21">
        <v>20399363</v>
      </c>
      <c r="AK189" s="21">
        <v>8200212</v>
      </c>
      <c r="AL189" s="21">
        <v>48852932</v>
      </c>
      <c r="AM189" s="21">
        <v>92358000</v>
      </c>
      <c r="AN189" s="21">
        <v>21182000</v>
      </c>
      <c r="AO189" s="21">
        <v>83000</v>
      </c>
      <c r="AP189" s="21">
        <v>12741000</v>
      </c>
      <c r="AQ189" s="21">
        <v>29482523</v>
      </c>
      <c r="AR189" s="21">
        <v>25289000</v>
      </c>
      <c r="AS189" s="21">
        <v>8074000</v>
      </c>
      <c r="AT189" s="21">
        <v>435722882</v>
      </c>
      <c r="AU189" s="21">
        <v>672000</v>
      </c>
      <c r="AV189" s="21">
        <v>52605000</v>
      </c>
      <c r="AW189" s="21">
        <v>37509000</v>
      </c>
      <c r="AX189" s="21">
        <v>1503000</v>
      </c>
      <c r="AY189" s="21">
        <v>344782000</v>
      </c>
      <c r="AZ189" s="21">
        <v>73868000</v>
      </c>
      <c r="BA189" s="21">
        <v>280890262</v>
      </c>
      <c r="BB189" s="21">
        <v>79972000</v>
      </c>
      <c r="BC189" s="21">
        <v>71703088</v>
      </c>
      <c r="BD189" s="21">
        <v>33636124</v>
      </c>
      <c r="BE189" s="21">
        <v>34812000</v>
      </c>
      <c r="BF189" s="21">
        <v>23961154</v>
      </c>
      <c r="BG189" s="21">
        <v>56924035</v>
      </c>
      <c r="BH189" s="21">
        <v>44583507</v>
      </c>
      <c r="BI189" s="21">
        <v>60028880</v>
      </c>
      <c r="BJ189" s="21">
        <v>58212000</v>
      </c>
    </row>
    <row r="190" spans="1:62" ht="12.75" hidden="1">
      <c r="A190" s="47" t="s">
        <v>295</v>
      </c>
      <c r="B190" s="21">
        <v>6073231442</v>
      </c>
      <c r="C190" s="21">
        <v>1610000</v>
      </c>
      <c r="D190" s="21">
        <v>28000000</v>
      </c>
      <c r="E190" s="21">
        <v>3176419</v>
      </c>
      <c r="F190" s="21">
        <v>7670000</v>
      </c>
      <c r="G190" s="21">
        <v>2309250</v>
      </c>
      <c r="H190" s="21">
        <v>114198165</v>
      </c>
      <c r="I190" s="21">
        <v>81308328</v>
      </c>
      <c r="J190" s="21">
        <v>33000000</v>
      </c>
      <c r="K190" s="21">
        <v>78129034</v>
      </c>
      <c r="L190" s="21">
        <v>29997000</v>
      </c>
      <c r="M190" s="21">
        <v>3350000</v>
      </c>
      <c r="N190" s="21">
        <v>1259630020</v>
      </c>
      <c r="O190" s="21">
        <v>3500000</v>
      </c>
      <c r="P190" s="21">
        <v>3005720</v>
      </c>
      <c r="Q190" s="21">
        <v>442575000</v>
      </c>
      <c r="R190" s="21">
        <v>145088000</v>
      </c>
      <c r="S190" s="21">
        <v>2170998</v>
      </c>
      <c r="T190" s="21">
        <v>56275880</v>
      </c>
      <c r="U190" s="21">
        <v>31405624</v>
      </c>
      <c r="V190" s="21">
        <v>13350985</v>
      </c>
      <c r="W190" s="21">
        <v>332818000</v>
      </c>
      <c r="X190" s="21">
        <v>23706886</v>
      </c>
      <c r="Y190" s="21">
        <v>18593000</v>
      </c>
      <c r="Z190" s="21">
        <v>8392000</v>
      </c>
      <c r="AA190" s="21">
        <v>23916000</v>
      </c>
      <c r="AB190" s="21">
        <v>68841491</v>
      </c>
      <c r="AC190" s="21">
        <v>1169587387</v>
      </c>
      <c r="AD190" s="21">
        <v>21559589</v>
      </c>
      <c r="AE190" s="21">
        <v>18872000</v>
      </c>
      <c r="AF190" s="21">
        <v>30208776</v>
      </c>
      <c r="AG190" s="21">
        <v>33069977</v>
      </c>
      <c r="AH190" s="21">
        <v>60245893</v>
      </c>
      <c r="AI190" s="21">
        <v>63000000</v>
      </c>
      <c r="AJ190" s="21">
        <v>14255951</v>
      </c>
      <c r="AK190" s="21">
        <v>890297375</v>
      </c>
      <c r="AL190" s="21">
        <v>67107000</v>
      </c>
      <c r="AM190" s="21">
        <v>15482000</v>
      </c>
      <c r="AN190" s="21">
        <v>52111111</v>
      </c>
      <c r="AO190" s="21">
        <v>26190038</v>
      </c>
      <c r="AP190" s="21">
        <v>1736330</v>
      </c>
      <c r="AQ190" s="21">
        <v>45383151</v>
      </c>
      <c r="AR190" s="21">
        <v>82458000</v>
      </c>
      <c r="AS190" s="21">
        <v>4240000</v>
      </c>
      <c r="AT190" s="21">
        <v>304266056</v>
      </c>
      <c r="AU190" s="21">
        <v>0</v>
      </c>
      <c r="AV190" s="21">
        <v>30166000</v>
      </c>
      <c r="AW190" s="21">
        <v>59534000</v>
      </c>
      <c r="AX190" s="21">
        <v>13530136</v>
      </c>
      <c r="AY190" s="21">
        <v>22177000</v>
      </c>
      <c r="AZ190" s="21">
        <v>49000000</v>
      </c>
      <c r="BA190" s="21">
        <v>139577618</v>
      </c>
      <c r="BB190" s="21">
        <v>8857000</v>
      </c>
      <c r="BC190" s="21">
        <v>12402431</v>
      </c>
      <c r="BD190" s="21">
        <v>78321085</v>
      </c>
      <c r="BE190" s="21">
        <v>1097000</v>
      </c>
      <c r="BF190" s="21">
        <v>6210972</v>
      </c>
      <c r="BG190" s="21">
        <v>16277974</v>
      </c>
      <c r="BH190" s="21">
        <v>10071820</v>
      </c>
      <c r="BI190" s="21">
        <v>13884015</v>
      </c>
      <c r="BJ190" s="21">
        <v>32440623</v>
      </c>
    </row>
    <row r="191" spans="1:62" ht="12.75" hidden="1">
      <c r="A191" s="47" t="s">
        <v>296</v>
      </c>
      <c r="B191" s="21">
        <v>1000000000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100000000</v>
      </c>
      <c r="O191" s="21">
        <v>0</v>
      </c>
      <c r="P191" s="21">
        <v>0</v>
      </c>
      <c r="Q191" s="21">
        <v>58764000</v>
      </c>
      <c r="R191" s="21">
        <v>0</v>
      </c>
      <c r="S191" s="21">
        <v>0</v>
      </c>
      <c r="T191" s="21">
        <v>0</v>
      </c>
      <c r="U191" s="21">
        <v>0</v>
      </c>
      <c r="V191" s="21">
        <v>0</v>
      </c>
      <c r="W191" s="21">
        <v>0</v>
      </c>
      <c r="X191" s="21">
        <v>0</v>
      </c>
      <c r="Y191" s="21">
        <v>0</v>
      </c>
      <c r="Z191" s="21">
        <v>0</v>
      </c>
      <c r="AA191" s="21">
        <v>15000000</v>
      </c>
      <c r="AB191" s="21">
        <v>0</v>
      </c>
      <c r="AC191" s="21">
        <v>63336000</v>
      </c>
      <c r="AD191" s="21">
        <v>0</v>
      </c>
      <c r="AE191" s="21">
        <v>0</v>
      </c>
      <c r="AF191" s="21">
        <v>7637208</v>
      </c>
      <c r="AG191" s="21">
        <v>0</v>
      </c>
      <c r="AH191" s="21">
        <v>13550000</v>
      </c>
      <c r="AI191" s="21">
        <v>0</v>
      </c>
      <c r="AJ191" s="21">
        <v>0</v>
      </c>
      <c r="AK191" s="21">
        <v>0</v>
      </c>
      <c r="AL191" s="21">
        <v>0</v>
      </c>
      <c r="AM191" s="21">
        <v>0</v>
      </c>
      <c r="AN191" s="21">
        <v>0</v>
      </c>
      <c r="AO191" s="21">
        <v>0</v>
      </c>
      <c r="AP191" s="21">
        <v>0</v>
      </c>
      <c r="AQ191" s="21">
        <v>0</v>
      </c>
      <c r="AR191" s="21">
        <v>0</v>
      </c>
      <c r="AS191" s="21">
        <v>17000000</v>
      </c>
      <c r="AT191" s="21">
        <v>185500000</v>
      </c>
      <c r="AU191" s="21">
        <v>0</v>
      </c>
      <c r="AV191" s="21">
        <v>0</v>
      </c>
      <c r="AW191" s="21">
        <v>0</v>
      </c>
      <c r="AX191" s="21">
        <v>0</v>
      </c>
      <c r="AY191" s="21">
        <v>0</v>
      </c>
      <c r="AZ191" s="21">
        <v>0</v>
      </c>
      <c r="BA191" s="21">
        <v>15108468</v>
      </c>
      <c r="BB191" s="21">
        <v>0</v>
      </c>
      <c r="BC191" s="21">
        <v>7600000</v>
      </c>
      <c r="BD191" s="21">
        <v>0</v>
      </c>
      <c r="BE191" s="21">
        <v>0</v>
      </c>
      <c r="BF191" s="21">
        <v>0</v>
      </c>
      <c r="BG191" s="21">
        <v>0</v>
      </c>
      <c r="BH191" s="21">
        <v>0</v>
      </c>
      <c r="BI191" s="21">
        <v>0</v>
      </c>
      <c r="BJ191" s="21">
        <v>0</v>
      </c>
    </row>
    <row r="192" spans="1:62" ht="12.75" hidden="1">
      <c r="A192" s="47" t="s">
        <v>297</v>
      </c>
      <c r="B192" s="21">
        <v>21687747351</v>
      </c>
      <c r="C192" s="21">
        <v>1252748</v>
      </c>
      <c r="D192" s="21">
        <v>74444460</v>
      </c>
      <c r="E192" s="21">
        <v>4158000</v>
      </c>
      <c r="F192" s="21">
        <v>42487392</v>
      </c>
      <c r="G192" s="21">
        <v>2026992</v>
      </c>
      <c r="H192" s="21">
        <v>0</v>
      </c>
      <c r="I192" s="21">
        <v>354839176</v>
      </c>
      <c r="J192" s="21">
        <v>19479600</v>
      </c>
      <c r="K192" s="21">
        <v>194551471</v>
      </c>
      <c r="L192" s="21">
        <v>53376561</v>
      </c>
      <c r="M192" s="21">
        <v>1241353</v>
      </c>
      <c r="N192" s="21">
        <v>3050582704</v>
      </c>
      <c r="O192" s="21">
        <v>7445107</v>
      </c>
      <c r="P192" s="21">
        <v>9765000</v>
      </c>
      <c r="Q192" s="21">
        <v>107121804</v>
      </c>
      <c r="R192" s="21">
        <v>428874342</v>
      </c>
      <c r="S192" s="21">
        <v>2328000</v>
      </c>
      <c r="T192" s="21">
        <v>252417760</v>
      </c>
      <c r="U192" s="21">
        <v>23761762</v>
      </c>
      <c r="V192" s="21">
        <v>6997000</v>
      </c>
      <c r="W192" s="21">
        <v>107319655</v>
      </c>
      <c r="X192" s="21">
        <v>163975292</v>
      </c>
      <c r="Y192" s="21">
        <v>34992000</v>
      </c>
      <c r="Z192" s="21">
        <v>6360000</v>
      </c>
      <c r="AA192" s="21">
        <v>85463000</v>
      </c>
      <c r="AB192" s="21">
        <v>32902716</v>
      </c>
      <c r="AC192" s="21">
        <v>927827328</v>
      </c>
      <c r="AD192" s="21">
        <v>19668970</v>
      </c>
      <c r="AE192" s="21">
        <v>7810600</v>
      </c>
      <c r="AF192" s="21">
        <v>19666056</v>
      </c>
      <c r="AG192" s="21">
        <v>30072725</v>
      </c>
      <c r="AH192" s="21">
        <v>56884812</v>
      </c>
      <c r="AI192" s="21">
        <v>301228999</v>
      </c>
      <c r="AJ192" s="21">
        <v>15731273</v>
      </c>
      <c r="AK192" s="21">
        <v>175437880</v>
      </c>
      <c r="AL192" s="21">
        <v>26918148</v>
      </c>
      <c r="AM192" s="21">
        <v>17278942</v>
      </c>
      <c r="AN192" s="21">
        <v>14664156</v>
      </c>
      <c r="AO192" s="21">
        <v>8377000</v>
      </c>
      <c r="AP192" s="21">
        <v>446884</v>
      </c>
      <c r="AQ192" s="21">
        <v>21830877</v>
      </c>
      <c r="AR192" s="21">
        <v>48063000</v>
      </c>
      <c r="AS192" s="21">
        <v>5815000</v>
      </c>
      <c r="AT192" s="21">
        <v>2134688200</v>
      </c>
      <c r="AU192" s="21">
        <v>1285697</v>
      </c>
      <c r="AV192" s="21">
        <v>99730490</v>
      </c>
      <c r="AW192" s="21">
        <v>26783830</v>
      </c>
      <c r="AX192" s="21">
        <v>22396620</v>
      </c>
      <c r="AY192" s="21">
        <v>59172792</v>
      </c>
      <c r="AZ192" s="21">
        <v>39052366</v>
      </c>
      <c r="BA192" s="21">
        <v>989471420</v>
      </c>
      <c r="BB192" s="21">
        <v>4450450</v>
      </c>
      <c r="BC192" s="21">
        <v>6570997</v>
      </c>
      <c r="BD192" s="21">
        <v>132635064</v>
      </c>
      <c r="BE192" s="21">
        <v>3800000</v>
      </c>
      <c r="BF192" s="21">
        <v>16654540</v>
      </c>
      <c r="BG192" s="21">
        <v>193348934</v>
      </c>
      <c r="BH192" s="21">
        <v>12034921</v>
      </c>
      <c r="BI192" s="21">
        <v>7488933</v>
      </c>
      <c r="BJ192" s="21">
        <v>30746312</v>
      </c>
    </row>
    <row r="193" spans="1:62" ht="12.75" hidden="1">
      <c r="A193" s="47" t="s">
        <v>298</v>
      </c>
      <c r="B193" s="21">
        <v>923784505</v>
      </c>
      <c r="C193" s="21">
        <v>700000</v>
      </c>
      <c r="D193" s="21">
        <v>4250004</v>
      </c>
      <c r="E193" s="21">
        <v>4500000</v>
      </c>
      <c r="F193" s="21">
        <v>3999996</v>
      </c>
      <c r="G193" s="21">
        <v>1987200</v>
      </c>
      <c r="H193" s="21">
        <v>0</v>
      </c>
      <c r="I193" s="21">
        <v>7918860</v>
      </c>
      <c r="J193" s="21">
        <v>8800000</v>
      </c>
      <c r="K193" s="21">
        <v>3112103</v>
      </c>
      <c r="L193" s="21">
        <v>2873004</v>
      </c>
      <c r="M193" s="21">
        <v>320004</v>
      </c>
      <c r="N193" s="21">
        <v>64894113</v>
      </c>
      <c r="O193" s="21">
        <v>1626800</v>
      </c>
      <c r="P193" s="21">
        <v>2499996</v>
      </c>
      <c r="Q193" s="21">
        <v>9360000</v>
      </c>
      <c r="R193" s="21">
        <v>5000000</v>
      </c>
      <c r="S193" s="21">
        <v>5000000</v>
      </c>
      <c r="T193" s="21">
        <v>3494040</v>
      </c>
      <c r="U193" s="21">
        <v>3491063</v>
      </c>
      <c r="V193" s="21">
        <v>1964000</v>
      </c>
      <c r="W193" s="21">
        <v>13323870</v>
      </c>
      <c r="X193" s="21">
        <v>1952900</v>
      </c>
      <c r="Y193" s="21">
        <v>3256008</v>
      </c>
      <c r="Z193" s="21">
        <v>3272000</v>
      </c>
      <c r="AA193" s="21">
        <v>3291000</v>
      </c>
      <c r="AB193" s="21">
        <v>8692356</v>
      </c>
      <c r="AC193" s="21">
        <v>12174000</v>
      </c>
      <c r="AD193" s="21">
        <v>1129976</v>
      </c>
      <c r="AE193" s="21">
        <v>894980</v>
      </c>
      <c r="AF193" s="21">
        <v>1560000</v>
      </c>
      <c r="AG193" s="21">
        <v>150000</v>
      </c>
      <c r="AH193" s="21">
        <v>1846488</v>
      </c>
      <c r="AI193" s="21">
        <v>3405650</v>
      </c>
      <c r="AJ193" s="21">
        <v>1243956</v>
      </c>
      <c r="AK193" s="21">
        <v>550000</v>
      </c>
      <c r="AL193" s="21">
        <v>999996</v>
      </c>
      <c r="AM193" s="21">
        <v>4910594</v>
      </c>
      <c r="AN193" s="21">
        <v>1671540</v>
      </c>
      <c r="AO193" s="21">
        <v>150000</v>
      </c>
      <c r="AP193" s="21">
        <v>371773</v>
      </c>
      <c r="AQ193" s="21">
        <v>2128085</v>
      </c>
      <c r="AR193" s="21">
        <v>5797004</v>
      </c>
      <c r="AS193" s="21">
        <v>463000</v>
      </c>
      <c r="AT193" s="21">
        <v>23539500</v>
      </c>
      <c r="AU193" s="21">
        <v>1160119</v>
      </c>
      <c r="AV193" s="21">
        <v>4055004</v>
      </c>
      <c r="AW193" s="21">
        <v>2967996</v>
      </c>
      <c r="AX193" s="21">
        <v>1100004</v>
      </c>
      <c r="AY193" s="21">
        <v>30650364</v>
      </c>
      <c r="AZ193" s="21">
        <v>3000000</v>
      </c>
      <c r="BA193" s="21">
        <v>28490657</v>
      </c>
      <c r="BB193" s="21">
        <v>2510333</v>
      </c>
      <c r="BC193" s="21">
        <v>1500000</v>
      </c>
      <c r="BD193" s="21">
        <v>20126676</v>
      </c>
      <c r="BE193" s="21">
        <v>4232000</v>
      </c>
      <c r="BF193" s="21">
        <v>1441476</v>
      </c>
      <c r="BG193" s="21">
        <v>5165529</v>
      </c>
      <c r="BH193" s="21">
        <v>3000000</v>
      </c>
      <c r="BI193" s="21">
        <v>3887184</v>
      </c>
      <c r="BJ193" s="21">
        <v>7714251</v>
      </c>
    </row>
  </sheetData>
  <sheetProtection password="F954" sheet="1" objects="1" scenarios="1"/>
  <mergeCells count="1">
    <mergeCell ref="A1:BJ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80" r:id="rId1"/>
  <rowBreaks count="3" manualBreakCount="3">
    <brk id="37" max="255" man="1"/>
    <brk id="75" max="255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2015-11-05T14:56:21Z</dcterms:created>
  <dcterms:modified xsi:type="dcterms:W3CDTF">2015-11-05T14:56:48Z</dcterms:modified>
  <cp:category/>
  <cp:version/>
  <cp:contentType/>
  <cp:contentStatus/>
</cp:coreProperties>
</file>